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Model-Margin-rate" sheetId="1" state="visible" r:id="rId2"/>
    <sheet name="Model-Leverage" sheetId="2" state="visible" r:id="rId3"/>
  </sheets>
  <definedNames>
    <definedName function="false" hidden="false" localSheetId="1" name="_xlnm.Print_Area" vbProcedure="false">'Model-Leverage'!$A$1:$N$50</definedName>
    <definedName function="false" hidden="false" localSheetId="0" name="_xlnm.Print_Area" vbProcedure="false">'Model-Margin-rate'!$A$1:$N$50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<sst xmlns="http://schemas.openxmlformats.org/spreadsheetml/2006/main" count="46" uniqueCount="26">
  <si>
    <t xml:space="preserve"></t>
  </si>
  <si>
    <t xml:space="preserve">No. Step</t>
  </si>
  <si>
    <t xml:space="preserve">Lot Size</t>
  </si>
  <si>
    <t xml:space="preserve">Margin</t>
  </si>
  <si>
    <t xml:space="preserve">Margin Level</t>
  </si>
  <si>
    <t xml:space="preserve">TP</t>
  </si>
  <si>
    <t xml:space="preserve">SL</t>
  </si>
  <si>
    <t xml:space="preserve">Win %</t>
  </si>
  <si>
    <t xml:space="preserve">Risk%</t>
  </si>
  <si>
    <t xml:space="preserve">Balance</t>
  </si>
  <si>
    <t xml:space="preserve">Initial Balance</t>
  </si>
  <si>
    <t xml:space="preserve">Initial Risk</t>
  </si>
  <si>
    <t xml:space="preserve">SL-pips</t>
  </si>
  <si>
    <t xml:space="preserve">TP-pips</t>
  </si>
  <si>
    <t xml:space="preserve">Factor</t>
  </si>
  <si>
    <t xml:space="preserve">Margin Rate</t>
  </si>
  <si>
    <t xml:space="preserve">Margin Call</t>
  </si>
  <si>
    <t xml:space="preserve">Margin Out</t>
  </si>
  <si>
    <t xml:space="preserve">Price</t>
  </si>
  <si>
    <t xml:space="preserve">Contract Size</t>
  </si>
  <si>
    <t xml:space="preserve">Reward/Risk</t>
  </si>
  <si>
    <t xml:space="preserve">Total Profit:</t>
  </si>
  <si>
    <t xml:space="preserve">Total Profit%:</t>
  </si>
  <si>
    <t xml:space="preserve">Initial Price</t>
  </si>
  <si>
    <t xml:space="preserve">Leverage</t>
  </si>
  <si>
    <t xml:space="preserve">Contract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</si>
</sst>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#,##0.0000;\(#,##0.0000\)"/>
    <numFmt numFmtId="166" formatCode="[$$-409]#,##0.00;\-[$$-409]#,##0.00"/>
    <numFmt numFmtId="167" formatCode="0.00%"/>
    <numFmt numFmtId="168" formatCode="[$$-409]#,##0.00;[RED]\-[$$-409]#,##0.00"/>
    <numFmt numFmtId="169" formatCode="0.00"/>
    <numFmt numFmtId="170" formatCode="[$$-409]* #,##0;\-[$$-409]* #,##0"/>
    <numFmt numFmtId="171" formatCode="0"/>
    <numFmt numFmtId="172" formatCode="[$$-409]#,##0;\-[$$-409]#,##0"/>
    <numFmt numFmtId="173" formatCode="#,##0.00\ ;\(#,##0.00\)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ontAwesome"/>
      <family val="0"/>
      <charset val="1"/>
    </font>
    <font>
      <b val="true"/>
      <sz val="10"/>
      <name val="Arial"/>
      <family val="2"/>
      <charset val="1"/>
    </font>
    <font>
      <sz val="10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D8CE"/>
        <bgColor rgb="FFDDDDDD"/>
      </patternFill>
    </fill>
    <fill>
      <patternFill patternType="solid">
        <fgColor rgb="FFDEE6EF"/>
        <bgColor rgb="FFDEDCE6"/>
      </patternFill>
    </fill>
    <fill>
      <patternFill patternType="solid">
        <fgColor rgb="FFDEDCE6"/>
        <bgColor rgb="FFDDDDDD"/>
      </patternFill>
    </fill>
    <fill>
      <patternFill patternType="solid">
        <fgColor rgb="FFB4C7DC"/>
        <bgColor rgb="FFCCCCCC"/>
      </patternFill>
    </fill>
    <fill>
      <patternFill patternType="solid">
        <fgColor rgb="FFFFFFD7"/>
        <bgColor rgb="FFFFFFFF"/>
      </patternFill>
    </fill>
    <fill>
      <patternFill patternType="solid">
        <fgColor rgb="FFD4EA6B"/>
        <bgColor rgb="FFBBE33D"/>
      </patternFill>
    </fill>
    <fill>
      <patternFill patternType="solid">
        <fgColor rgb="FFFFA6A6"/>
        <bgColor rgb="FFFF8080"/>
      </patternFill>
    </fill>
    <fill>
      <patternFill patternType="solid">
        <fgColor rgb="FFBBE33D"/>
        <bgColor rgb="FFD4EA6B"/>
      </patternFill>
    </fill>
    <fill>
      <patternFill patternType="solid">
        <fgColor rgb="FFCCCCCC"/>
        <bgColor rgb="FFB4C7DC"/>
      </patternFill>
    </fill>
    <fill>
      <patternFill patternType="solid">
        <fgColor rgb="FFDDDDDD"/>
        <bgColor rgb="FFDEDCE6"/>
      </patternFill>
    </fill>
    <fill>
      <patternFill patternType="solid">
        <fgColor rgb="FF3465A4"/>
        <bgColor rgb="FF3366FF"/>
      </patternFill>
    </fill>
    <fill>
      <patternFill patternType="solid">
        <fgColor rgb="FFFFFFFF"/>
        <bgColor rgb="FFFFFFD7"/>
      </patternFill>
    </fill>
    <fill>
      <patternFill patternType="solid">
        <fgColor rgb="FF00A933"/>
        <bgColor rgb="FF008000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4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5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6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7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8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7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8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9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11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11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11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2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9" fontId="6" fillId="1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7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7" fillId="1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1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7" fillId="1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1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71" fontId="0" fillId="11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7" fillId="1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D428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D7"/>
      <rgbColor rgb="FFDEE6EF"/>
      <rgbColor rgb="FF660066"/>
      <rgbColor rgb="FFFF8080"/>
      <rgbColor rgb="FF0066CC"/>
      <rgbColor rgb="FFDEDCE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D4EA6B"/>
      <rgbColor rgb="FFB4C7DC"/>
      <rgbColor rgb="FFFFA6A6"/>
      <rgbColor rgb="FFCC99FF"/>
      <rgbColor rgb="FFFFD8CE"/>
      <rgbColor rgb="FF3366FF"/>
      <rgbColor rgb="FF33CCCC"/>
      <rgbColor rgb="FFBBE33D"/>
      <rgbColor rgb="FFFFD320"/>
      <rgbColor rgb="FFFF9900"/>
      <rgbColor rgb="FFFF420E"/>
      <rgbColor rgb="FF3465A4"/>
      <rgbColor rgb="FFB3B3B3"/>
      <rgbColor rgb="FF004586"/>
      <rgbColor rgb="FF00A93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'Model-Margin-rate'!$K$1:$K$2</c:f>
              <c:strCache>
                <c:ptCount val="1"/>
                <c:pt idx="0">
                  <c:v>Win %</c:v>
                </c:pt>
              </c:strCache>
            </c:strRef>
          </c:tx>
          <c:spPr>
            <a:solidFill>
              <a:srgbClr val="d4ea6b"/>
            </a:solidFill>
            <a:ln w="28800">
              <a:solidFill>
                <a:srgbClr val="d4ea6b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'Model-Margin-rate'!$K$3:$K$22</c:f>
              <c:numCache>
                <c:formatCode>General</c:formatCode>
                <c:ptCount val="20"/>
                <c:pt idx="0">
                  <c:v>0.0741428571428571</c:v>
                </c:pt>
                <c:pt idx="1">
                  <c:v>0.0758180862450047</c:v>
                </c:pt>
                <c:pt idx="2">
                  <c:v>0.0774104374760404</c:v>
                </c:pt>
                <c:pt idx="3">
                  <c:v>0.0789194206365351</c:v>
                </c:pt>
                <c:pt idx="4">
                  <c:v>0.0803452900378795</c:v>
                </c:pt>
                <c:pt idx="5">
                  <c:v>0.0816889633796282</c:v>
                </c:pt>
                <c:pt idx="6">
                  <c:v>0.0829519369560791</c:v>
                </c:pt>
                <c:pt idx="7">
                  <c:v>0.0841362001406922</c:v>
                </c:pt>
                <c:pt idx="8">
                  <c:v>0.0852441516284904</c:v>
                </c:pt>
                <c:pt idx="9">
                  <c:v>0.0862785194222402</c:v>
                </c:pt>
                <c:pt idx="10">
                  <c:v>0.0872422860612584</c:v>
                </c:pt>
                <c:pt idx="11">
                  <c:v>0.0881386201371863</c:v>
                </c:pt>
                <c:pt idx="12">
                  <c:v>0.0889708147359507</c:v>
                </c:pt>
                <c:pt idx="13">
                  <c:v>0.0897422330990461</c:v>
                </c:pt>
                <c:pt idx="14">
                  <c:v>0.0904562615138596</c:v>
                </c:pt>
                <c:pt idx="15">
                  <c:v>0.0911162692209461</c:v>
                </c:pt>
                <c:pt idx="16">
                  <c:v>0.0917255749616276</c:v>
                </c:pt>
                <c:pt idx="17">
                  <c:v>0.0922874196755891</c:v>
                </c:pt>
                <c:pt idx="18">
                  <c:v>0.0928049447878068</c:v>
                </c:pt>
                <c:pt idx="19">
                  <c:v>0.0932811754893825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'Model-Margin-rate'!$L$1:$L$2</c:f>
              <c:strCache>
                <c:ptCount val="1"/>
                <c:pt idx="0">
                  <c:v>Risk%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'Model-Margin-rate'!$L$3:$L$22</c:f>
              <c:numCache>
                <c:formatCode>General</c:formatCode>
                <c:ptCount val="20"/>
                <c:pt idx="0">
                  <c:v>0.03</c:v>
                </c:pt>
                <c:pt idx="1">
                  <c:v>0.0306778383650308</c:v>
                </c:pt>
                <c:pt idx="2">
                  <c:v>0.0313221423313458</c:v>
                </c:pt>
                <c:pt idx="3">
                  <c:v>0.0319327135523553</c:v>
                </c:pt>
                <c:pt idx="4">
                  <c:v>0.0325096549286218</c:v>
                </c:pt>
                <c:pt idx="5">
                  <c:v>0.0330533377836646</c:v>
                </c:pt>
                <c:pt idx="6">
                  <c:v>0.0335643675544829</c:v>
                </c:pt>
                <c:pt idx="7">
                  <c:v>0.0340435491898754</c:v>
                </c:pt>
                <c:pt idx="8">
                  <c:v>0.0344918532600828</c:v>
                </c:pt>
                <c:pt idx="9">
                  <c:v>0.0349103835812533</c:v>
                </c:pt>
                <c:pt idx="10">
                  <c:v>0.0353003469612028</c:v>
                </c:pt>
                <c:pt idx="11">
                  <c:v>0.0356630254890349</c:v>
                </c:pt>
                <c:pt idx="12">
                  <c:v>0.0359997516272633</c:v>
                </c:pt>
                <c:pt idx="13">
                  <c:v>0.0363118862250476</c:v>
                </c:pt>
                <c:pt idx="14">
                  <c:v>0.036600799456475</c:v>
                </c:pt>
                <c:pt idx="15">
                  <c:v>0.0368678545980707</c:v>
                </c:pt>
                <c:pt idx="16">
                  <c:v>0.0371143944931441</c:v>
                </c:pt>
                <c:pt idx="17">
                  <c:v>0.0373417305045736</c:v>
                </c:pt>
                <c:pt idx="18">
                  <c:v>0.0375511337291704</c:v>
                </c:pt>
                <c:pt idx="19">
                  <c:v>0.0377438282326981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35892441"/>
        <c:axId val="44270865"/>
      </c:lineChart>
      <c:catAx>
        <c:axId val="3589244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44270865"/>
        <c:crosses val="autoZero"/>
        <c:auto val="1"/>
        <c:lblAlgn val="ctr"/>
        <c:lblOffset val="100"/>
        <c:noMultiLvlLbl val="0"/>
      </c:catAx>
      <c:valAx>
        <c:axId val="44270865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0%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35892441"/>
        <c:crossesAt val="1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t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'Model-Margin-rate'!$H$2</c:f>
              <c:strCache>
                <c:ptCount val="1"/>
                <c:pt idx="0">
                  <c:v>Margin Level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'Model-Margin-rate'!$H$3:$H$22</c:f>
              <c:numCache>
                <c:formatCode>General</c:formatCode>
                <c:ptCount val="20"/>
                <c:pt idx="0">
                  <c:v>2.86597948250425</c:v>
                </c:pt>
                <c:pt idx="1">
                  <c:v>2.80533175308118</c:v>
                </c:pt>
                <c:pt idx="2">
                  <c:v>2.75011777976249</c:v>
                </c:pt>
                <c:pt idx="3">
                  <c:v>2.69985072312842</c:v>
                </c:pt>
                <c:pt idx="4">
                  <c:v>2.65408736231995</c:v>
                </c:pt>
                <c:pt idx="5">
                  <c:v>2.61242418701744</c:v>
                </c:pt>
                <c:pt idx="6">
                  <c:v>2.57449383955995</c:v>
                </c:pt>
                <c:pt idx="7">
                  <c:v>2.5399618758342</c:v>
                </c:pt>
                <c:pt idx="8">
                  <c:v>2.5085238163729</c:v>
                </c:pt>
                <c:pt idx="9">
                  <c:v>2.47990246166102</c:v>
                </c:pt>
                <c:pt idx="10">
                  <c:v>2.45384544797824</c:v>
                </c:pt>
                <c:pt idx="11">
                  <c:v>2.43012302222657</c:v>
                </c:pt>
                <c:pt idx="12">
                  <c:v>2.40852601612318</c:v>
                </c:pt>
                <c:pt idx="13">
                  <c:v>2.3888640018961</c:v>
                </c:pt>
                <c:pt idx="14">
                  <c:v>2.37096361322116</c:v>
                </c:pt>
                <c:pt idx="15">
                  <c:v>2.35466701659513</c:v>
                </c:pt>
                <c:pt idx="16">
                  <c:v>2.33983051966681</c:v>
                </c:pt>
                <c:pt idx="17">
                  <c:v>2.32632330425518</c:v>
                </c:pt>
                <c:pt idx="18">
                  <c:v>2.31402627288333</c:v>
                </c:pt>
                <c:pt idx="19">
                  <c:v>2.30283099865751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'Model-Margin-rate'!$A$10</c:f>
              <c:strCache>
                <c:ptCount val="1"/>
                <c:pt idx="0">
                  <c:v>Margin Call</c:v>
                </c:pt>
              </c:strCache>
            </c:strRef>
          </c:tx>
          <c:spPr>
            <a:solidFill>
              <a:srgbClr val="ffd428"/>
            </a:solidFill>
            <a:ln w="28800">
              <a:solidFill>
                <a:srgbClr val="ffd428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'Model-Margin-rate'!$K$28:$K$47</c:f>
              <c:numCache>
                <c:formatCode>General</c:formatCode>
                <c:ptCount val="20"/>
                <c:pt idx="0">
                  <c:v>0.8</c:v>
                </c:pt>
                <c:pt idx="1">
                  <c:v>0.8</c:v>
                </c:pt>
                <c:pt idx="2">
                  <c:v>0.8</c:v>
                </c:pt>
                <c:pt idx="3">
                  <c:v>0.8</c:v>
                </c:pt>
                <c:pt idx="4">
                  <c:v>0.8</c:v>
                </c:pt>
                <c:pt idx="5">
                  <c:v>0.8</c:v>
                </c:pt>
                <c:pt idx="6">
                  <c:v>0.8</c:v>
                </c:pt>
                <c:pt idx="7">
                  <c:v>0.8</c:v>
                </c:pt>
                <c:pt idx="8">
                  <c:v>0.8</c:v>
                </c:pt>
                <c:pt idx="9">
                  <c:v>0.8</c:v>
                </c:pt>
                <c:pt idx="10">
                  <c:v>0.8</c:v>
                </c:pt>
                <c:pt idx="11">
                  <c:v>0.8</c:v>
                </c:pt>
                <c:pt idx="12">
                  <c:v>0.8</c:v>
                </c:pt>
                <c:pt idx="13">
                  <c:v>0.8</c:v>
                </c:pt>
                <c:pt idx="14">
                  <c:v>0.8</c:v>
                </c:pt>
                <c:pt idx="15">
                  <c:v>0.8</c:v>
                </c:pt>
                <c:pt idx="16">
                  <c:v>0.8</c:v>
                </c:pt>
                <c:pt idx="17">
                  <c:v>0.8</c:v>
                </c:pt>
                <c:pt idx="18">
                  <c:v>0.8</c:v>
                </c:pt>
                <c:pt idx="19">
                  <c:v>0.8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'Model-Margin-rate'!$A$11</c:f>
              <c:strCache>
                <c:ptCount val="1"/>
                <c:pt idx="0">
                  <c:v>Margin Out</c:v>
                </c:pt>
              </c:strCache>
            </c:strRef>
          </c:tx>
          <c:spPr>
            <a:solidFill>
              <a:srgbClr val="ff0000"/>
            </a:solidFill>
            <a:ln w="2880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'Model-Margin-rate'!$L$28:$L$47</c:f>
              <c:numCache>
                <c:formatCode>General</c:formatCode>
                <c:ptCount val="20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57414721"/>
        <c:axId val="65911279"/>
      </c:lineChart>
      <c:catAx>
        <c:axId val="5741472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65911279"/>
        <c:crosses val="autoZero"/>
        <c:auto val="1"/>
        <c:lblAlgn val="ctr"/>
        <c:lblOffset val="100"/>
        <c:noMultiLvlLbl val="0"/>
      </c:catAx>
      <c:valAx>
        <c:axId val="65911279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0%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57414721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t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'Model-Leverage'!$K$1:$K$2</c:f>
              <c:strCache>
                <c:ptCount val="1"/>
                <c:pt idx="0">
                  <c:v>Win %</c:v>
                </c:pt>
              </c:strCache>
            </c:strRef>
          </c:tx>
          <c:spPr>
            <a:solidFill>
              <a:srgbClr val="d4ea6b"/>
            </a:solidFill>
            <a:ln w="28800">
              <a:solidFill>
                <a:srgbClr val="d4ea6b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'Model-Leverage'!$K$3:$K$22</c:f>
              <c:numCache>
                <c:formatCode>General</c:formatCode>
                <c:ptCount val="20"/>
                <c:pt idx="0">
                  <c:v>0.0741428571428571</c:v>
                </c:pt>
                <c:pt idx="1">
                  <c:v>0.0764980690812828</c:v>
                </c:pt>
                <c:pt idx="2">
                  <c:v>0.0787554138467229</c:v>
                </c:pt>
                <c:pt idx="3">
                  <c:v>0.0809097072460474</c:v>
                </c:pt>
                <c:pt idx="4">
                  <c:v>0.0829572625721614</c:v>
                </c:pt>
                <c:pt idx="5">
                  <c:v>0.0848958174969591</c:v>
                </c:pt>
                <c:pt idx="6">
                  <c:v>0.0867244311471577</c:v>
                </c:pt>
                <c:pt idx="7">
                  <c:v>0.0884433591701718</c:v>
                </c:pt>
                <c:pt idx="8">
                  <c:v>0.0900539144174243</c:v>
                </c:pt>
                <c:pt idx="9">
                  <c:v>0.0915583202703361</c:v>
                </c:pt>
                <c:pt idx="10">
                  <c:v>0.0929595627386869</c:v>
                </c:pt>
                <c:pt idx="11">
                  <c:v>0.0942612463973891</c:v>
                </c:pt>
                <c:pt idx="12">
                  <c:v>0.0954674581058506</c:v>
                </c:pt>
                <c:pt idx="13">
                  <c:v>0.0965826413618386</c:v>
                </c:pt>
                <c:pt idx="14">
                  <c:v>0.097611483142381</c:v>
                </c:pt>
                <c:pt idx="15">
                  <c:v>0.098558814217518</c:v>
                </c:pt>
                <c:pt idx="16">
                  <c:v>0.0994295232079921</c:v>
                </c:pt>
                <c:pt idx="17">
                  <c:v>0.100228484098427</c:v>
                </c:pt>
                <c:pt idx="18">
                  <c:v>0.100960496504746</c:v>
                </c:pt>
                <c:pt idx="19">
                  <c:v>0.101630237712589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'Model-Leverage'!$L$1:$L$2</c:f>
              <c:strCache>
                <c:ptCount val="1"/>
                <c:pt idx="0">
                  <c:v>Risk%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'Model-Leverage'!$L$3:$L$22</c:f>
              <c:numCache>
                <c:formatCode>General</c:formatCode>
                <c:ptCount val="20"/>
                <c:pt idx="0">
                  <c:v>0.03</c:v>
                </c:pt>
                <c:pt idx="1">
                  <c:v>0.0309529759288427</c:v>
                </c:pt>
                <c:pt idx="2">
                  <c:v>0.0318663524235295</c:v>
                </c:pt>
                <c:pt idx="3">
                  <c:v>0.0327380318336608</c:v>
                </c:pt>
                <c:pt idx="4">
                  <c:v>0.0335665224280422</c:v>
                </c:pt>
                <c:pt idx="5">
                  <c:v>0.0343509088137985</c:v>
                </c:pt>
                <c:pt idx="6">
                  <c:v>0.0350908102907575</c:v>
                </c:pt>
                <c:pt idx="7">
                  <c:v>0.0357863303000695</c:v>
                </c:pt>
                <c:pt idx="8">
                  <c:v>0.0364380000532931</c:v>
                </c:pt>
                <c:pt idx="9">
                  <c:v>0.0370467191845291</c:v>
                </c:pt>
                <c:pt idx="10">
                  <c:v>0.0376136959058271</c:v>
                </c:pt>
                <c:pt idx="11">
                  <c:v>0.0381403887157066</c:v>
                </c:pt>
                <c:pt idx="12">
                  <c:v>0.0386284512567025</c:v>
                </c:pt>
                <c:pt idx="13">
                  <c:v>0.0390796814758885</c:v>
                </c:pt>
                <c:pt idx="14">
                  <c:v>0.0394959758379576</c:v>
                </c:pt>
                <c:pt idx="15">
                  <c:v>0.0398792889897472</c:v>
                </c:pt>
                <c:pt idx="16">
                  <c:v>0.0402315989858928</c:v>
                </c:pt>
                <c:pt idx="17">
                  <c:v>0.0405548779589012</c:v>
                </c:pt>
                <c:pt idx="18">
                  <c:v>0.0408510679498971</c:v>
                </c:pt>
                <c:pt idx="19">
                  <c:v>0.0411220615022037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93138571"/>
        <c:axId val="99822131"/>
      </c:lineChart>
      <c:catAx>
        <c:axId val="931385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99822131"/>
        <c:crosses val="autoZero"/>
        <c:auto val="1"/>
        <c:lblAlgn val="ctr"/>
        <c:lblOffset val="100"/>
        <c:noMultiLvlLbl val="0"/>
      </c:catAx>
      <c:valAx>
        <c:axId val="99822131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#,##0.00\ ;\(#,##0.00\)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93138571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t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'Model-Leverage'!$H$2:$H$2</c:f>
              <c:strCache>
                <c:ptCount val="1"/>
                <c:pt idx="0">
                  <c:v>Margin Level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'Model-Leverage'!$H$3:$H$22</c:f>
              <c:numCache>
                <c:formatCode>General</c:formatCode>
                <c:ptCount val="20"/>
                <c:pt idx="0">
                  <c:v>3.58247435313031</c:v>
                </c:pt>
                <c:pt idx="1">
                  <c:v>3.47684060518195</c:v>
                </c:pt>
                <c:pt idx="2">
                  <c:v>3.38152599214877</c:v>
                </c:pt>
                <c:pt idx="3">
                  <c:v>3.29552245981074</c:v>
                </c:pt>
                <c:pt idx="4">
                  <c:v>3.21792042860862</c:v>
                </c:pt>
                <c:pt idx="5">
                  <c:v>3.14789917386498</c:v>
                </c:pt>
                <c:pt idx="6">
                  <c:v>3.0847181457408</c:v>
                </c:pt>
                <c:pt idx="7">
                  <c:v>3.02770913712702</c:v>
                </c:pt>
                <c:pt idx="8">
                  <c:v>2.97626921663793</c:v>
                </c:pt>
                <c:pt idx="9">
                  <c:v>2.92985435196541</c:v>
                </c:pt>
                <c:pt idx="10">
                  <c:v>2.88797365615397</c:v>
                </c:pt>
                <c:pt idx="11">
                  <c:v>2.85018419594491</c:v>
                </c:pt>
                <c:pt idx="12">
                  <c:v>2.81608630728229</c:v>
                </c:pt>
                <c:pt idx="13">
                  <c:v>2.785319368437</c:v>
                </c:pt>
                <c:pt idx="14">
                  <c:v>2.75755798604538</c:v>
                </c:pt>
                <c:pt idx="15">
                  <c:v>2.73250855372554</c:v>
                </c:pt>
                <c:pt idx="16">
                  <c:v>2.7099061468751</c:v>
                </c:pt>
                <c:pt idx="17">
                  <c:v>2.68951172080947</c:v>
                </c:pt>
                <c:pt idx="18">
                  <c:v>2.67110958260805</c:v>
                </c:pt>
                <c:pt idx="19">
                  <c:v>2.65450510993036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'Model-Leverage'!$A$10:$A$10</c:f>
              <c:strCache>
                <c:ptCount val="1"/>
                <c:pt idx="0">
                  <c:v>Margin Call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'Model-Leverage'!$K$28:$K$47</c:f>
              <c:numCache>
                <c:formatCode>General</c:formatCode>
                <c:ptCount val="20"/>
                <c:pt idx="0">
                  <c:v>0.8</c:v>
                </c:pt>
                <c:pt idx="1">
                  <c:v>0.8</c:v>
                </c:pt>
                <c:pt idx="2">
                  <c:v>0.8</c:v>
                </c:pt>
                <c:pt idx="3">
                  <c:v>0.8</c:v>
                </c:pt>
                <c:pt idx="4">
                  <c:v>0.8</c:v>
                </c:pt>
                <c:pt idx="5">
                  <c:v>0.8</c:v>
                </c:pt>
                <c:pt idx="6">
                  <c:v>0.8</c:v>
                </c:pt>
                <c:pt idx="7">
                  <c:v>0.8</c:v>
                </c:pt>
                <c:pt idx="8">
                  <c:v>0.8</c:v>
                </c:pt>
                <c:pt idx="9">
                  <c:v>0.8</c:v>
                </c:pt>
                <c:pt idx="10">
                  <c:v>0.8</c:v>
                </c:pt>
                <c:pt idx="11">
                  <c:v>0.8</c:v>
                </c:pt>
                <c:pt idx="12">
                  <c:v>0.8</c:v>
                </c:pt>
                <c:pt idx="13">
                  <c:v>0.8</c:v>
                </c:pt>
                <c:pt idx="14">
                  <c:v>0.8</c:v>
                </c:pt>
                <c:pt idx="15">
                  <c:v>0.8</c:v>
                </c:pt>
                <c:pt idx="16">
                  <c:v>0.8</c:v>
                </c:pt>
                <c:pt idx="17">
                  <c:v>0.8</c:v>
                </c:pt>
                <c:pt idx="18">
                  <c:v>0.8</c:v>
                </c:pt>
                <c:pt idx="19">
                  <c:v>0.8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'Model-Leverage'!$A$11:$A$11</c:f>
              <c:strCache>
                <c:ptCount val="1"/>
                <c:pt idx="0">
                  <c:v>Margin Out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'Model-Leverage'!$L$28:$L$47</c:f>
              <c:numCache>
                <c:formatCode>General</c:formatCode>
                <c:ptCount val="20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57932860"/>
        <c:axId val="95271074"/>
      </c:lineChart>
      <c:catAx>
        <c:axId val="579328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95271074"/>
        <c:crosses val="autoZero"/>
        <c:auto val="1"/>
        <c:lblAlgn val="ctr"/>
        <c:lblOffset val="100"/>
        <c:noMultiLvlLbl val="0"/>
      </c:catAx>
      <c:valAx>
        <c:axId val="95271074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0%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57932860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t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61.xml"/><Relationship Id="rId2" Type="http://schemas.openxmlformats.org/officeDocument/2006/relationships/chart" Target="../charts/chart62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63.xml"/><Relationship Id="rId2" Type="http://schemas.openxmlformats.org/officeDocument/2006/relationships/chart" Target="../charts/chart64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2520</xdr:colOff>
      <xdr:row>27</xdr:row>
      <xdr:rowOff>16560</xdr:rowOff>
    </xdr:from>
    <xdr:to>
      <xdr:col>6</xdr:col>
      <xdr:colOff>962280</xdr:colOff>
      <xdr:row>48</xdr:row>
      <xdr:rowOff>77400</xdr:rowOff>
    </xdr:to>
    <xdr:graphicFrame>
      <xdr:nvGraphicFramePr>
        <xdr:cNvPr id="0" name=""/>
        <xdr:cNvGraphicFramePr/>
      </xdr:nvGraphicFramePr>
      <xdr:xfrm>
        <a:off x="2520" y="4405680"/>
        <a:ext cx="5211720" cy="34743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20520</xdr:colOff>
      <xdr:row>27</xdr:row>
      <xdr:rowOff>16560</xdr:rowOff>
    </xdr:from>
    <xdr:to>
      <xdr:col>12</xdr:col>
      <xdr:colOff>1099440</xdr:colOff>
      <xdr:row>48</xdr:row>
      <xdr:rowOff>77400</xdr:rowOff>
    </xdr:to>
    <xdr:graphicFrame>
      <xdr:nvGraphicFramePr>
        <xdr:cNvPr id="1" name=""/>
        <xdr:cNvGraphicFramePr/>
      </xdr:nvGraphicFramePr>
      <xdr:xfrm>
        <a:off x="5325120" y="4405680"/>
        <a:ext cx="5211000" cy="34743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2520</xdr:colOff>
      <xdr:row>27</xdr:row>
      <xdr:rowOff>16560</xdr:rowOff>
    </xdr:from>
    <xdr:to>
      <xdr:col>6</xdr:col>
      <xdr:colOff>962280</xdr:colOff>
      <xdr:row>48</xdr:row>
      <xdr:rowOff>77400</xdr:rowOff>
    </xdr:to>
    <xdr:graphicFrame>
      <xdr:nvGraphicFramePr>
        <xdr:cNvPr id="2" name=""/>
        <xdr:cNvGraphicFramePr/>
      </xdr:nvGraphicFramePr>
      <xdr:xfrm>
        <a:off x="2520" y="4405680"/>
        <a:ext cx="5211720" cy="34743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20520</xdr:colOff>
      <xdr:row>27</xdr:row>
      <xdr:rowOff>16560</xdr:rowOff>
    </xdr:from>
    <xdr:to>
      <xdr:col>12</xdr:col>
      <xdr:colOff>1099440</xdr:colOff>
      <xdr:row>48</xdr:row>
      <xdr:rowOff>77400</xdr:rowOff>
    </xdr:to>
    <xdr:graphicFrame>
      <xdr:nvGraphicFramePr>
        <xdr:cNvPr id="3" name=""/>
        <xdr:cNvGraphicFramePr/>
      </xdr:nvGraphicFramePr>
      <xdr:xfrm>
        <a:off x="5325120" y="4405680"/>
        <a:ext cx="5211000" cy="34743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50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MJ1048576" activeCellId="0" sqref="AMJ1048576"/>
    </sheetView>
  </sheetViews>
  <sheetFormatPr defaultColWidth="11.60546875" defaultRowHeight="12.8" zeroHeight="true" outlineLevelRow="0" outlineLevelCol="0"/>
  <cols>
    <col collapsed="false" customWidth="true" hidden="false" outlineLevel="0" max="2" min="1" style="0" width="14.08"/>
    <col collapsed="false" customWidth="true" hidden="false" outlineLevel="0" max="3" min="3" style="0" width="8.76"/>
    <col collapsed="false" customWidth="true" hidden="false" outlineLevel="0" max="4" min="4" style="0" width="4.67"/>
    <col collapsed="false" customWidth="true" hidden="false" outlineLevel="0" max="5" min="5" style="0" width="8.21"/>
    <col collapsed="false" customWidth="true" hidden="false" outlineLevel="0" max="6" min="6" style="0" width="10.46"/>
    <col collapsed="false" customWidth="true" hidden="false" outlineLevel="0" max="8" min="7" style="0" width="14.92"/>
    <col collapsed="false" customWidth="true" hidden="false" outlineLevel="0" max="9" min="9" style="0" width="14.94"/>
    <col collapsed="false" customWidth="true" hidden="false" outlineLevel="0" max="10" min="10" style="0" width="14.49"/>
    <col collapsed="false" customWidth="true" hidden="false" outlineLevel="0" max="11" min="11" style="0" width="7.59"/>
    <col collapsed="false" customWidth="true" hidden="false" outlineLevel="0" max="12" min="12" style="0" width="6.62"/>
    <col collapsed="false" customWidth="true" hidden="false" outlineLevel="0" max="13" min="13" style="0" width="15.98"/>
    <col collapsed="false" customWidth="false" hidden="true" outlineLevel="0" max="15" min="15" style="1" width="11.57"/>
    <col collapsed="false" customWidth="true" hidden="true" outlineLevel="0" max="16" min="16" style="1" width="12.94"/>
    <col collapsed="false" customWidth="true" hidden="true" outlineLevel="0" max="18" min="17" style="0" width="13.92"/>
    <col collapsed="false" customWidth="false" hidden="true" outlineLevel="0" max="1024" min="19" style="0" width="11.59"/>
  </cols>
  <sheetData>
    <row r="1" customFormat="false" ht="12.8" hidden="false" customHeight="false" outlineLevel="0" collapsed="false"/>
    <row r="2" customFormat="false" ht="12.8" hidden="false" customHeight="false" outlineLevel="0" collapsed="false">
      <c r="D2" s="2" t="s">
        <v>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</row>
    <row r="3" customFormat="false" ht="12.8" hidden="false" customHeight="false" outlineLevel="0" collapsed="false">
      <c r="D3" s="2"/>
      <c r="E3" s="4" t="n">
        <v>1</v>
      </c>
      <c r="F3" s="5" t="n">
        <f aca="false">(B4*B5)/(B6*10)</f>
        <v>0.0428571428571429</v>
      </c>
      <c r="G3" s="6" t="n">
        <f aca="false">F3*( $B$13 * $B$12) * $B$9</f>
        <v>364.323214285714</v>
      </c>
      <c r="H3" s="7" t="n">
        <f aca="false">((M3-J3)/G3)</f>
        <v>2.86597948250425</v>
      </c>
      <c r="I3" s="8" t="n">
        <f aca="false">F3* $B$7 *10</f>
        <v>74.1428571428571</v>
      </c>
      <c r="J3" s="9" t="n">
        <f aca="false">F3* $B$6 *10</f>
        <v>30</v>
      </c>
      <c r="K3" s="10" t="n">
        <f aca="false">I3/ $B$4</f>
        <v>0.0741428571428571</v>
      </c>
      <c r="L3" s="11" t="n">
        <f aca="false">J3/ $B$4</f>
        <v>0.03</v>
      </c>
      <c r="M3" s="12" t="n">
        <f aca="false">B4+I3</f>
        <v>1074.14285714286</v>
      </c>
      <c r="O3" s="0"/>
      <c r="P3" s="0"/>
    </row>
    <row r="4" customFormat="false" ht="12.8" hidden="false" customHeight="false" outlineLevel="0" collapsed="false">
      <c r="A4" s="13" t="s">
        <v>10</v>
      </c>
      <c r="B4" s="14" t="n">
        <v>1000</v>
      </c>
      <c r="D4" s="2"/>
      <c r="E4" s="4" t="n">
        <v>2</v>
      </c>
      <c r="F4" s="5" t="n">
        <f aca="false">I3/($B$8*$B$6*10)</f>
        <v>0.0470748299319728</v>
      </c>
      <c r="G4" s="6" t="n">
        <f aca="false">F4*( $B$13 * $B$12) * $B$9</f>
        <v>400.177244897959</v>
      </c>
      <c r="H4" s="7" t="n">
        <f aca="false">((M4-J4)/G4)</f>
        <v>2.80533175308118</v>
      </c>
      <c r="I4" s="8" t="n">
        <f aca="false">F4* $B$7 *10</f>
        <v>81.4394557823129</v>
      </c>
      <c r="J4" s="9" t="n">
        <f aca="false">F4* $B$6 *10</f>
        <v>32.9523809523809</v>
      </c>
      <c r="K4" s="10" t="n">
        <f aca="false">I4/M3</f>
        <v>0.0758180862450047</v>
      </c>
      <c r="L4" s="11" t="n">
        <f aca="false"> J4/M3</f>
        <v>0.0306778383650308</v>
      </c>
      <c r="M4" s="12" t="n">
        <f aca="false">M3+I4</f>
        <v>1155.58231292517</v>
      </c>
      <c r="O4" s="0"/>
      <c r="P4" s="0"/>
    </row>
    <row r="5" customFormat="false" ht="12.8" hidden="false" customHeight="false" outlineLevel="0" collapsed="false">
      <c r="A5" s="13" t="s">
        <v>11</v>
      </c>
      <c r="B5" s="15" t="n">
        <v>0.03</v>
      </c>
      <c r="D5" s="2"/>
      <c r="E5" s="4" t="n">
        <v>3</v>
      </c>
      <c r="F5" s="5" t="n">
        <f aca="false">I4/($B$8*$B$6*10)</f>
        <v>0.0517075909728971</v>
      </c>
      <c r="G5" s="6" t="n">
        <f aca="false">F5*( $B$13 * $B$12) * $B$9</f>
        <v>439.559767411727</v>
      </c>
      <c r="H5" s="7" t="n">
        <f aca="false">((M5-J5)/G5)</f>
        <v>2.75011777976249</v>
      </c>
      <c r="I5" s="8" t="n">
        <f aca="false">F5* $B$7 *10</f>
        <v>89.454132383112</v>
      </c>
      <c r="J5" s="9" t="n">
        <f aca="false">F5* $B$6 *10</f>
        <v>36.195313681028</v>
      </c>
      <c r="K5" s="10" t="n">
        <f aca="false">I5/M4</f>
        <v>0.0774104374760404</v>
      </c>
      <c r="L5" s="11" t="n">
        <f aca="false"> J5/M4</f>
        <v>0.0313221423313458</v>
      </c>
      <c r="M5" s="12" t="n">
        <f aca="false">M4+I5</f>
        <v>1245.03644530828</v>
      </c>
      <c r="O5" s="0"/>
      <c r="P5" s="0"/>
    </row>
    <row r="6" customFormat="false" ht="12.8" hidden="false" customHeight="false" outlineLevel="0" collapsed="false">
      <c r="A6" s="13" t="s">
        <v>12</v>
      </c>
      <c r="B6" s="16" t="n">
        <v>70</v>
      </c>
      <c r="E6" s="4" t="n">
        <v>4</v>
      </c>
      <c r="F6" s="5" t="n">
        <f aca="false">I5/($B$8*$B$6*10)</f>
        <v>0.05679627452896</v>
      </c>
      <c r="G6" s="6" t="n">
        <f aca="false">F6*( $B$13 * $B$12) * $B$9</f>
        <v>482.818030236373</v>
      </c>
      <c r="H6" s="7" t="n">
        <f aca="false">((M6-J6)/G6)</f>
        <v>2.69985072312842</v>
      </c>
      <c r="I6" s="8" t="n">
        <f aca="false">F6* $B$7 *10</f>
        <v>98.2575549351008</v>
      </c>
      <c r="J6" s="9" t="n">
        <f aca="false">F6* $B$6 *10</f>
        <v>39.757392170272</v>
      </c>
      <c r="K6" s="10" t="n">
        <f aca="false">I6/M5</f>
        <v>0.0789194206365351</v>
      </c>
      <c r="L6" s="11" t="n">
        <f aca="false"> J6/M5</f>
        <v>0.0319327135523553</v>
      </c>
      <c r="M6" s="12" t="n">
        <f aca="false">M5+I6</f>
        <v>1343.29400024338</v>
      </c>
      <c r="O6" s="0"/>
      <c r="P6" s="0"/>
    </row>
    <row r="7" customFormat="false" ht="12.8" hidden="false" customHeight="false" outlineLevel="0" collapsed="false">
      <c r="A7" s="13" t="s">
        <v>13</v>
      </c>
      <c r="B7" s="16" t="n">
        <v>173</v>
      </c>
      <c r="E7" s="4" t="n">
        <v>5</v>
      </c>
      <c r="F7" s="5" t="n">
        <f aca="false">I6/($B$8*$B$6*10)</f>
        <v>0.0623857491651434</v>
      </c>
      <c r="G7" s="6" t="n">
        <f aca="false">F7*( $B$13 * $B$12) * $B$9</f>
        <v>530.333455434238</v>
      </c>
      <c r="H7" s="7" t="n">
        <f aca="false">((M7-J7)/G7)</f>
        <v>2.65408736231995</v>
      </c>
      <c r="I7" s="8" t="n">
        <f aca="false">F7* $B$7 *10</f>
        <v>107.927346055698</v>
      </c>
      <c r="J7" s="9" t="n">
        <f aca="false">F7* $B$6 *10</f>
        <v>43.6700244156004</v>
      </c>
      <c r="K7" s="10" t="n">
        <f aca="false">I7/M6</f>
        <v>0.0803452900378795</v>
      </c>
      <c r="L7" s="11" t="n">
        <f aca="false"> J7/M6</f>
        <v>0.0325096549286218</v>
      </c>
      <c r="M7" s="12" t="n">
        <f aca="false">M6+I7</f>
        <v>1451.22134629908</v>
      </c>
      <c r="O7" s="0"/>
      <c r="P7" s="0"/>
    </row>
    <row r="8" customFormat="false" ht="12.8" hidden="false" customHeight="false" outlineLevel="0" collapsed="false">
      <c r="A8" s="13" t="s">
        <v>14</v>
      </c>
      <c r="B8" s="16" t="n">
        <v>2.25</v>
      </c>
      <c r="E8" s="4" t="n">
        <v>6</v>
      </c>
      <c r="F8" s="5" t="n">
        <f aca="false">I7/($B$8*$B$6*10)</f>
        <v>0.0685252990829829</v>
      </c>
      <c r="G8" s="6" t="n">
        <f aca="false">F8*( $B$13 * $B$12) * $B$9</f>
        <v>582.525001842052</v>
      </c>
      <c r="H8" s="7" t="n">
        <f aca="false">((M8-J8)/G8)</f>
        <v>2.61242418701744</v>
      </c>
      <c r="I8" s="8" t="n">
        <f aca="false">F8* $B$7 *10</f>
        <v>118.54876741356</v>
      </c>
      <c r="J8" s="9" t="n">
        <f aca="false">F8* $B$6 *10</f>
        <v>47.967709358088</v>
      </c>
      <c r="K8" s="10" t="n">
        <f aca="false">I8/M7</f>
        <v>0.0816889633796282</v>
      </c>
      <c r="L8" s="11" t="n">
        <f aca="false"> J8/M7</f>
        <v>0.0330533377836646</v>
      </c>
      <c r="M8" s="12" t="n">
        <f aca="false">M7+I8</f>
        <v>1569.77011371264</v>
      </c>
      <c r="O8" s="0"/>
      <c r="P8" s="0"/>
    </row>
    <row r="9" customFormat="false" ht="12.8" hidden="false" customHeight="false" outlineLevel="0" collapsed="false">
      <c r="A9" s="17" t="s">
        <v>15</v>
      </c>
      <c r="B9" s="18" t="n">
        <v>0.05</v>
      </c>
      <c r="E9" s="4" t="n">
        <v>7</v>
      </c>
      <c r="F9" s="5" t="n">
        <f aca="false">I8/($B$8*$B$6*10)</f>
        <v>0.0752690586752764</v>
      </c>
      <c r="G9" s="6" t="n">
        <f aca="false">F9*( $B$13 * $B$12) * $B$9</f>
        <v>639.85285916619</v>
      </c>
      <c r="H9" s="7" t="n">
        <f aca="false">((M9-J9)/G9)</f>
        <v>2.57449383955995</v>
      </c>
      <c r="I9" s="8" t="n">
        <f aca="false">F9* $B$7 *10</f>
        <v>130.215471508228</v>
      </c>
      <c r="J9" s="9" t="n">
        <f aca="false">F9* $B$6 *10</f>
        <v>52.6883410726935</v>
      </c>
      <c r="K9" s="10" t="n">
        <f aca="false">I9/M8</f>
        <v>0.0829519369560791</v>
      </c>
      <c r="L9" s="11" t="n">
        <f aca="false"> J9/M8</f>
        <v>0.0335643675544829</v>
      </c>
      <c r="M9" s="12" t="n">
        <f aca="false">M8+I9</f>
        <v>1699.98558522087</v>
      </c>
      <c r="O9" s="0"/>
      <c r="P9" s="0"/>
    </row>
    <row r="10" customFormat="false" ht="12.8" hidden="false" customHeight="false" outlineLevel="0" collapsed="false">
      <c r="A10" s="19" t="s">
        <v>16</v>
      </c>
      <c r="B10" s="20" t="n">
        <v>0.8</v>
      </c>
      <c r="E10" s="4" t="n">
        <v>8</v>
      </c>
      <c r="F10" s="5" t="n">
        <f aca="false">I9/($B$8*$B$6*10)</f>
        <v>0.0826764898464941</v>
      </c>
      <c r="G10" s="6" t="n">
        <f aca="false">F10*( $B$13 * $B$12) * $B$9</f>
        <v>702.822505623815</v>
      </c>
      <c r="H10" s="7" t="n">
        <f aca="false">((M10-J10)/G10)</f>
        <v>2.5399618758342</v>
      </c>
      <c r="I10" s="8" t="n">
        <f aca="false">F10* $B$7 *10</f>
        <v>143.030327434435</v>
      </c>
      <c r="J10" s="9" t="n">
        <f aca="false">F10* $B$6 *10</f>
        <v>57.8735428925459</v>
      </c>
      <c r="K10" s="10" t="n">
        <f aca="false">I10/M9</f>
        <v>0.0841362001406922</v>
      </c>
      <c r="L10" s="11" t="n">
        <f aca="false"> J10/M9</f>
        <v>0.0340435491898754</v>
      </c>
      <c r="M10" s="12" t="n">
        <f aca="false">M9+I10</f>
        <v>1843.0159126553</v>
      </c>
      <c r="O10" s="0"/>
      <c r="P10" s="0"/>
    </row>
    <row r="11" customFormat="false" ht="12.8" hidden="false" customHeight="false" outlineLevel="0" collapsed="false">
      <c r="A11" s="19" t="s">
        <v>17</v>
      </c>
      <c r="B11" s="20" t="n">
        <v>0.4</v>
      </c>
      <c r="E11" s="4" t="n">
        <v>9</v>
      </c>
      <c r="F11" s="5" t="n">
        <f aca="false">I10/($B$8*$B$6*10)</f>
        <v>0.0908129063075776</v>
      </c>
      <c r="G11" s="6" t="n">
        <f aca="false">F11*( $B$13 * $B$12) * $B$9</f>
        <v>771.989164907429</v>
      </c>
      <c r="H11" s="7" t="n">
        <f aca="false">((M11-J11)/G11)</f>
        <v>2.5085238163729</v>
      </c>
      <c r="I11" s="8" t="n">
        <f aca="false">F11* $B$7 *10</f>
        <v>157.106327912109</v>
      </c>
      <c r="J11" s="9" t="n">
        <f aca="false">F11* $B$6 *10</f>
        <v>63.5690344153043</v>
      </c>
      <c r="K11" s="10" t="n">
        <f aca="false">I11/M10</f>
        <v>0.0852441516284904</v>
      </c>
      <c r="L11" s="11" t="n">
        <f aca="false"> J11/M10</f>
        <v>0.0344918532600828</v>
      </c>
      <c r="M11" s="12" t="n">
        <f aca="false">M10+I11</f>
        <v>2000.12224056741</v>
      </c>
      <c r="O11" s="0"/>
      <c r="P11" s="0"/>
    </row>
    <row r="12" customFormat="false" ht="12.8" hidden="false" customHeight="false" outlineLevel="0" collapsed="false">
      <c r="A12" s="17" t="s">
        <v>18</v>
      </c>
      <c r="B12" s="21" t="n">
        <v>1700.175</v>
      </c>
      <c r="E12" s="4" t="n">
        <v>10</v>
      </c>
      <c r="F12" s="5" t="n">
        <f aca="false">I11/($B$8*$B$6*10)</f>
        <v>0.0997500494680059</v>
      </c>
      <c r="G12" s="6" t="n">
        <f aca="false">F12*( $B$13 * $B$12) * $B$9</f>
        <v>847.962701771335</v>
      </c>
      <c r="H12" s="7" t="n">
        <f aca="false">((M12-J12)/G12)</f>
        <v>2.47990246166102</v>
      </c>
      <c r="I12" s="8" t="n">
        <f aca="false">F12* $B$7 *10</f>
        <v>172.56758557965</v>
      </c>
      <c r="J12" s="9" t="n">
        <f aca="false">F12* $B$6 *10</f>
        <v>69.8250346276041</v>
      </c>
      <c r="K12" s="10" t="n">
        <f aca="false">I12/M11</f>
        <v>0.0862785194222402</v>
      </c>
      <c r="L12" s="11" t="n">
        <f aca="false"> J12/M11</f>
        <v>0.0349103835812533</v>
      </c>
      <c r="M12" s="12" t="n">
        <f aca="false">M11+I12</f>
        <v>2172.68982614706</v>
      </c>
      <c r="O12" s="0"/>
      <c r="P12" s="0"/>
    </row>
    <row r="13" customFormat="false" ht="12.8" hidden="false" customHeight="false" outlineLevel="0" collapsed="false">
      <c r="A13" s="13" t="s">
        <v>19</v>
      </c>
      <c r="B13" s="16" t="n">
        <v>100</v>
      </c>
      <c r="E13" s="4" t="n">
        <v>11</v>
      </c>
      <c r="F13" s="5" t="n">
        <f aca="false">I12/($B$8*$B$6*10)</f>
        <v>0.109566721002953</v>
      </c>
      <c r="G13" s="6" t="n">
        <f aca="false">F13*( $B$13 * $B$12) * $B$9</f>
        <v>931.412999405974</v>
      </c>
      <c r="H13" s="7" t="n">
        <f aca="false">((M13-J13)/G13)</f>
        <v>2.45384544797824</v>
      </c>
      <c r="I13" s="8" t="n">
        <f aca="false">F13* $B$7 *10</f>
        <v>189.550427335108</v>
      </c>
      <c r="J13" s="9" t="n">
        <f aca="false">F13* $B$6 *10</f>
        <v>76.6967047020668</v>
      </c>
      <c r="K13" s="10" t="n">
        <f aca="false">I13/M12</f>
        <v>0.0872422860612584</v>
      </c>
      <c r="L13" s="11" t="n">
        <f aca="false"> J13/M12</f>
        <v>0.0353003469612028</v>
      </c>
      <c r="M13" s="12" t="n">
        <f aca="false">M12+I13</f>
        <v>2362.24025348217</v>
      </c>
      <c r="O13" s="0"/>
      <c r="P13" s="0"/>
    </row>
    <row r="14" customFormat="false" ht="12.8" hidden="false" customHeight="false" outlineLevel="0" collapsed="false">
      <c r="A14" s="22" t="s">
        <v>20</v>
      </c>
      <c r="B14" s="23" t="n">
        <f aca="false">B7/B6</f>
        <v>2.47142857142857</v>
      </c>
      <c r="E14" s="4" t="n">
        <v>12</v>
      </c>
      <c r="F14" s="5" t="n">
        <f aca="false">I13/($B$8*$B$6*10)</f>
        <v>0.120349477673084</v>
      </c>
      <c r="G14" s="6" t="n">
        <f aca="false">F14*( $B$13 * $B$12) * $B$9</f>
        <v>1023.07586601418</v>
      </c>
      <c r="H14" s="7" t="n">
        <f aca="false">((M14-J14)/G14)</f>
        <v>2.43012302222657</v>
      </c>
      <c r="I14" s="8" t="n">
        <f aca="false">F14* $B$7 *10</f>
        <v>208.204596374436</v>
      </c>
      <c r="J14" s="9" t="n">
        <f aca="false">F14* $B$6 *10</f>
        <v>84.244634371159</v>
      </c>
      <c r="K14" s="10" t="n">
        <f aca="false">I14/M13</f>
        <v>0.0881386201371863</v>
      </c>
      <c r="L14" s="11" t="n">
        <f aca="false"> J14/M13</f>
        <v>0.0356630254890349</v>
      </c>
      <c r="M14" s="12" t="n">
        <f aca="false">M13+I14</f>
        <v>2570.44484985661</v>
      </c>
      <c r="O14" s="0"/>
      <c r="P14" s="0"/>
    </row>
    <row r="15" customFormat="false" ht="12.8" hidden="false" customHeight="false" outlineLevel="0" collapsed="false">
      <c r="E15" s="4" t="n">
        <v>13</v>
      </c>
      <c r="F15" s="5" t="n">
        <f aca="false">I14/($B$8*$B$6*10)</f>
        <v>0.132193394523451</v>
      </c>
      <c r="G15" s="6" t="n">
        <f aca="false">F15*( $B$13 * $B$12) * $B$9</f>
        <v>1123.75952266954</v>
      </c>
      <c r="H15" s="7" t="n">
        <f aca="false">((M15-J15)/G15)</f>
        <v>2.40852601612318</v>
      </c>
      <c r="I15" s="8" t="n">
        <f aca="false">F15* $B$7 *10</f>
        <v>228.694572525571</v>
      </c>
      <c r="J15" s="9" t="n">
        <f aca="false">F15* $B$6 *10</f>
        <v>92.5353761664159</v>
      </c>
      <c r="K15" s="10" t="n">
        <f aca="false">I15/M14</f>
        <v>0.0889708147359507</v>
      </c>
      <c r="L15" s="11" t="n">
        <f aca="false"> J15/M14</f>
        <v>0.0359997516272633</v>
      </c>
      <c r="M15" s="12" t="n">
        <f aca="false">M14+I15</f>
        <v>2799.13942238218</v>
      </c>
      <c r="O15" s="0"/>
      <c r="P15" s="0"/>
    </row>
    <row r="16" customFormat="false" ht="12.8" hidden="false" customHeight="false" outlineLevel="0" collapsed="false">
      <c r="E16" s="4" t="n">
        <v>14</v>
      </c>
      <c r="F16" s="5" t="n">
        <f aca="false">I15/($B$8*$B$6*10)</f>
        <v>0.145202903190839</v>
      </c>
      <c r="G16" s="6" t="n">
        <f aca="false">F16*( $B$13 * $B$12) * $B$9</f>
        <v>1234.35172966242</v>
      </c>
      <c r="H16" s="7" t="n">
        <f aca="false">((M16-J16)/G16)</f>
        <v>2.3888640018961</v>
      </c>
      <c r="I16" s="8" t="n">
        <f aca="false">F16* $B$7 *10</f>
        <v>251.201022520151</v>
      </c>
      <c r="J16" s="9" t="n">
        <f aca="false">F16* $B$6 *10</f>
        <v>101.642032233587</v>
      </c>
      <c r="K16" s="10" t="n">
        <f aca="false">I16/M15</f>
        <v>0.0897422330990461</v>
      </c>
      <c r="L16" s="11" t="n">
        <f aca="false"> J16/M15</f>
        <v>0.0363118862250476</v>
      </c>
      <c r="M16" s="12" t="n">
        <f aca="false">M15+I16</f>
        <v>3050.34044490233</v>
      </c>
      <c r="O16" s="0"/>
      <c r="P16" s="0"/>
    </row>
    <row r="17" customFormat="false" ht="12.8" hidden="false" customHeight="false" outlineLevel="0" collapsed="false">
      <c r="E17" s="4" t="n">
        <v>15</v>
      </c>
      <c r="F17" s="5" t="n">
        <f aca="false">I16/($B$8*$B$6*10)</f>
        <v>0.159492712711207</v>
      </c>
      <c r="G17" s="6" t="n">
        <f aca="false">F17*( $B$13 * $B$12) * $B$9</f>
        <v>1355.82761416888</v>
      </c>
      <c r="H17" s="7" t="n">
        <f aca="false">((M17-J17)/G17)</f>
        <v>2.37096361322116</v>
      </c>
      <c r="I17" s="8" t="n">
        <f aca="false">F17* $B$7 *10</f>
        <v>275.922392990388</v>
      </c>
      <c r="J17" s="9" t="n">
        <f aca="false">F17* $B$6 *10</f>
        <v>111.644898897845</v>
      </c>
      <c r="K17" s="10" t="n">
        <f aca="false">I17/M16</f>
        <v>0.0904562615138596</v>
      </c>
      <c r="L17" s="11" t="n">
        <f aca="false"> J17/M16</f>
        <v>0.036600799456475</v>
      </c>
      <c r="M17" s="12" t="n">
        <f aca="false">M16+I17</f>
        <v>3326.26283789272</v>
      </c>
      <c r="O17" s="0"/>
      <c r="P17" s="0"/>
    </row>
    <row r="18" customFormat="false" ht="12.8" hidden="false" customHeight="false" outlineLevel="0" collapsed="false">
      <c r="E18" s="4" t="n">
        <v>16</v>
      </c>
      <c r="F18" s="5" t="n">
        <f aca="false">I17/($B$8*$B$6*10)</f>
        <v>0.175188820946278</v>
      </c>
      <c r="G18" s="6" t="n">
        <f aca="false">F18*( $B$13 * $B$12) * $B$9</f>
        <v>1489.25826826169</v>
      </c>
      <c r="H18" s="7" t="n">
        <f aca="false">((M18-J18)/G18)</f>
        <v>2.35466701659513</v>
      </c>
      <c r="I18" s="8" t="n">
        <f aca="false">F18* $B$7 *10</f>
        <v>303.076660237061</v>
      </c>
      <c r="J18" s="9" t="n">
        <f aca="false">F18* $B$6 *10</f>
        <v>122.632174662395</v>
      </c>
      <c r="K18" s="10" t="n">
        <f aca="false">I18/M17</f>
        <v>0.0911162692209461</v>
      </c>
      <c r="L18" s="11" t="n">
        <f aca="false"> J18/M17</f>
        <v>0.0368678545980707</v>
      </c>
      <c r="M18" s="12" t="n">
        <f aca="false">M17+I18</f>
        <v>3629.33949812978</v>
      </c>
      <c r="O18" s="0"/>
      <c r="P18" s="0"/>
    </row>
    <row r="19" customFormat="false" ht="12.8" hidden="false" customHeight="false" outlineLevel="0" collapsed="false">
      <c r="E19" s="4" t="n">
        <v>17</v>
      </c>
      <c r="F19" s="5" t="n">
        <f aca="false">I18/($B$8*$B$6*10)</f>
        <v>0.19242962554734</v>
      </c>
      <c r="G19" s="6" t="n">
        <f aca="false">F19*( $B$13 * $B$12) * $B$9</f>
        <v>1635.82019307475</v>
      </c>
      <c r="H19" s="7" t="n">
        <f aca="false">((M19-J19)/G19)</f>
        <v>2.33983051966681</v>
      </c>
      <c r="I19" s="8" t="n">
        <f aca="false">F19* $B$7 *10</f>
        <v>332.903252196899</v>
      </c>
      <c r="J19" s="9" t="n">
        <f aca="false">F19* $B$6 *10</f>
        <v>134.700737883138</v>
      </c>
      <c r="K19" s="10" t="n">
        <f aca="false">I19/M18</f>
        <v>0.0917255749616276</v>
      </c>
      <c r="L19" s="11" t="n">
        <f aca="false"> J19/M18</f>
        <v>0.0371143944931441</v>
      </c>
      <c r="M19" s="12" t="n">
        <f aca="false">M18+I19</f>
        <v>3962.24275032668</v>
      </c>
      <c r="O19" s="0"/>
      <c r="P19" s="0"/>
    </row>
    <row r="20" customFormat="false" ht="12.8" hidden="false" customHeight="false" outlineLevel="0" collapsed="false">
      <c r="E20" s="4" t="n">
        <v>18</v>
      </c>
      <c r="F20" s="5" t="n">
        <f aca="false">I19/($B$8*$B$6*10)</f>
        <v>0.211367144251999</v>
      </c>
      <c r="G20" s="6" t="n">
        <f aca="false">F20*( $B$13 * $B$12) * $B$9</f>
        <v>1796.80567239321</v>
      </c>
      <c r="H20" s="7" t="n">
        <f aca="false">((M20-J20)/G20)</f>
        <v>2.32632330425518</v>
      </c>
      <c r="I20" s="8" t="n">
        <f aca="false">F20* $B$7 *10</f>
        <v>365.665159555959</v>
      </c>
      <c r="J20" s="9" t="n">
        <f aca="false">F20* $B$6 *10</f>
        <v>147.957000976399</v>
      </c>
      <c r="K20" s="10" t="n">
        <f aca="false">I20/M19</f>
        <v>0.0922874196755891</v>
      </c>
      <c r="L20" s="11" t="n">
        <f aca="false"> J20/M19</f>
        <v>0.0373417305045736</v>
      </c>
      <c r="M20" s="12" t="n">
        <f aca="false">M19+I20</f>
        <v>4327.90790988264</v>
      </c>
      <c r="O20" s="0"/>
      <c r="P20" s="0"/>
    </row>
    <row r="21" customFormat="false" ht="12.8" hidden="false" customHeight="false" outlineLevel="0" collapsed="false">
      <c r="E21" s="4" t="n">
        <v>19</v>
      </c>
      <c r="F21" s="5" t="n">
        <f aca="false">I20/($B$8*$B$6*10)</f>
        <v>0.232168355273624</v>
      </c>
      <c r="G21" s="6" t="n">
        <f aca="false">F21*( $B$13 * $B$12) * $B$9</f>
        <v>1973.63416713667</v>
      </c>
      <c r="H21" s="7" t="n">
        <f aca="false">((M21-J21)/G21)</f>
        <v>2.31402627288333</v>
      </c>
      <c r="I21" s="8" t="n">
        <f aca="false">F21* $B$7 *10</f>
        <v>401.65125462337</v>
      </c>
      <c r="J21" s="9" t="n">
        <f aca="false">F21* $B$6 *10</f>
        <v>162.517848691537</v>
      </c>
      <c r="K21" s="10" t="n">
        <f aca="false">I21/M20</f>
        <v>0.0928049447878068</v>
      </c>
      <c r="L21" s="11" t="n">
        <f aca="false"> J21/M20</f>
        <v>0.0375511337291704</v>
      </c>
      <c r="M21" s="12" t="n">
        <f aca="false">M20+I21</f>
        <v>4729.55916450601</v>
      </c>
      <c r="O21" s="0"/>
      <c r="P21" s="0"/>
    </row>
    <row r="22" customFormat="false" ht="12.8" hidden="false" customHeight="false" outlineLevel="0" collapsed="false">
      <c r="E22" s="4" t="n">
        <v>20</v>
      </c>
      <c r="F22" s="5" t="n">
        <f aca="false">I21/($B$8*$B$6*10)</f>
        <v>0.25501666960214</v>
      </c>
      <c r="G22" s="6" t="n">
        <f aca="false">F22*( $B$13 * $B$12) * $B$9</f>
        <v>2167.86483120409</v>
      </c>
      <c r="H22" s="7" t="n">
        <f aca="false">((M22-J22)/G22)</f>
        <v>2.30283099865751</v>
      </c>
      <c r="I22" s="8" t="n">
        <f aca="false">F22* $B$7 *10</f>
        <v>441.178838411702</v>
      </c>
      <c r="J22" s="9" t="n">
        <f aca="false">F22* $B$6 *10</f>
        <v>178.511668721498</v>
      </c>
      <c r="K22" s="10" t="n">
        <f aca="false">I22/M21</f>
        <v>0.0932811754893825</v>
      </c>
      <c r="L22" s="11" t="n">
        <f aca="false"> J22/M21</f>
        <v>0.0377438282326981</v>
      </c>
      <c r="M22" s="12" t="n">
        <f aca="false">M21+I22</f>
        <v>5170.73800291771</v>
      </c>
      <c r="O22" s="0"/>
      <c r="P22" s="0"/>
    </row>
    <row r="23" customFormat="false" ht="12.8" hidden="false" customHeight="false" outlineLevel="0" collapsed="false">
      <c r="E23" s="24"/>
      <c r="F23" s="25"/>
      <c r="G23" s="26" t="s">
        <v>21</v>
      </c>
      <c r="H23" s="26"/>
      <c r="I23" s="27" t="n">
        <f aca="false">SUM(I3:I22)</f>
        <v>4170.73800291771</v>
      </c>
      <c r="J23" s="24"/>
      <c r="K23" s="24"/>
      <c r="L23" s="24"/>
      <c r="M23" s="24"/>
    </row>
    <row r="24" customFormat="false" ht="12.8" hidden="false" customHeight="false" outlineLevel="0" collapsed="false">
      <c r="E24" s="24"/>
      <c r="F24" s="25"/>
      <c r="G24" s="28" t="s">
        <v>22</v>
      </c>
      <c r="H24" s="28"/>
      <c r="I24" s="29" t="n">
        <f aca="false">(I23 / $B$4)</f>
        <v>4.17073800291771</v>
      </c>
      <c r="J24" s="24"/>
      <c r="K24" s="24"/>
      <c r="L24" s="24"/>
      <c r="M24" s="24"/>
    </row>
    <row r="25" customFormat="false" ht="12.8" hidden="false" customHeight="false" outlineLevel="0" collapsed="false"/>
    <row r="26" customFormat="false" ht="12.8" hidden="false" customHeight="false" outlineLevel="0" collapsed="false"/>
    <row r="27" customFormat="false" ht="12.8" hidden="false" customHeight="false" outlineLevel="0" collapsed="false"/>
    <row r="28" customFormat="false" ht="12.8" hidden="false" customHeight="false" outlineLevel="0" collapsed="false">
      <c r="K28" s="30" t="n">
        <f aca="false">$B$10</f>
        <v>0.8</v>
      </c>
      <c r="L28" s="30" t="n">
        <f aca="false">$B$11</f>
        <v>0.4</v>
      </c>
    </row>
    <row r="29" customFormat="false" ht="12.8" hidden="false" customHeight="false" outlineLevel="0" collapsed="false">
      <c r="K29" s="30" t="n">
        <f aca="false">$B$10</f>
        <v>0.8</v>
      </c>
      <c r="L29" s="30" t="n">
        <f aca="false">$B$11</f>
        <v>0.4</v>
      </c>
    </row>
    <row r="30" customFormat="false" ht="12.8" hidden="false" customHeight="false" outlineLevel="0" collapsed="false">
      <c r="K30" s="30" t="n">
        <f aca="false">$B$10</f>
        <v>0.8</v>
      </c>
      <c r="L30" s="30" t="n">
        <f aca="false">$B$11</f>
        <v>0.4</v>
      </c>
    </row>
    <row r="31" customFormat="false" ht="12.8" hidden="false" customHeight="false" outlineLevel="0" collapsed="false">
      <c r="K31" s="30" t="n">
        <f aca="false">$B$10</f>
        <v>0.8</v>
      </c>
      <c r="L31" s="30" t="n">
        <f aca="false">$B$11</f>
        <v>0.4</v>
      </c>
    </row>
    <row r="32" customFormat="false" ht="12.8" hidden="false" customHeight="false" outlineLevel="0" collapsed="false">
      <c r="K32" s="30" t="n">
        <f aca="false">$B$10</f>
        <v>0.8</v>
      </c>
      <c r="L32" s="30" t="n">
        <f aca="false">$B$11</f>
        <v>0.4</v>
      </c>
    </row>
    <row r="33" customFormat="false" ht="12.8" hidden="false" customHeight="false" outlineLevel="0" collapsed="false">
      <c r="K33" s="30" t="n">
        <f aca="false">$B$10</f>
        <v>0.8</v>
      </c>
      <c r="L33" s="30" t="n">
        <f aca="false">$B$11</f>
        <v>0.4</v>
      </c>
    </row>
    <row r="34" customFormat="false" ht="12.8" hidden="false" customHeight="false" outlineLevel="0" collapsed="false">
      <c r="K34" s="30" t="n">
        <f aca="false">$B$10</f>
        <v>0.8</v>
      </c>
      <c r="L34" s="30" t="n">
        <f aca="false">$B$11</f>
        <v>0.4</v>
      </c>
    </row>
    <row r="35" customFormat="false" ht="12.8" hidden="false" customHeight="false" outlineLevel="0" collapsed="false">
      <c r="K35" s="30" t="n">
        <f aca="false">$B$10</f>
        <v>0.8</v>
      </c>
      <c r="L35" s="30" t="n">
        <f aca="false">$B$11</f>
        <v>0.4</v>
      </c>
    </row>
    <row r="36" customFormat="false" ht="12.8" hidden="false" customHeight="false" outlineLevel="0" collapsed="false">
      <c r="K36" s="30" t="n">
        <f aca="false">$B$10</f>
        <v>0.8</v>
      </c>
      <c r="L36" s="30" t="n">
        <f aca="false">$B$11</f>
        <v>0.4</v>
      </c>
    </row>
    <row r="37" customFormat="false" ht="12.8" hidden="false" customHeight="false" outlineLevel="0" collapsed="false">
      <c r="K37" s="30" t="n">
        <f aca="false">$B$10</f>
        <v>0.8</v>
      </c>
      <c r="L37" s="30" t="n">
        <f aca="false">$B$11</f>
        <v>0.4</v>
      </c>
    </row>
    <row r="38" customFormat="false" ht="12.8" hidden="false" customHeight="false" outlineLevel="0" collapsed="false">
      <c r="K38" s="30" t="n">
        <f aca="false">$B$10</f>
        <v>0.8</v>
      </c>
      <c r="L38" s="30" t="n">
        <f aca="false">$B$11</f>
        <v>0.4</v>
      </c>
    </row>
    <row r="39" customFormat="false" ht="12.8" hidden="false" customHeight="false" outlineLevel="0" collapsed="false">
      <c r="K39" s="30" t="n">
        <f aca="false">$B$10</f>
        <v>0.8</v>
      </c>
      <c r="L39" s="30" t="n">
        <f aca="false">$B$11</f>
        <v>0.4</v>
      </c>
    </row>
    <row r="40" customFormat="false" ht="12.8" hidden="false" customHeight="false" outlineLevel="0" collapsed="false">
      <c r="K40" s="30" t="n">
        <f aca="false">$B$10</f>
        <v>0.8</v>
      </c>
      <c r="L40" s="30" t="n">
        <f aca="false">$B$11</f>
        <v>0.4</v>
      </c>
    </row>
    <row r="41" customFormat="false" ht="12.8" hidden="false" customHeight="false" outlineLevel="0" collapsed="false">
      <c r="K41" s="30" t="n">
        <f aca="false">$B$10</f>
        <v>0.8</v>
      </c>
      <c r="L41" s="30" t="n">
        <f aca="false">$B$11</f>
        <v>0.4</v>
      </c>
    </row>
    <row r="42" customFormat="false" ht="12.8" hidden="false" customHeight="false" outlineLevel="0" collapsed="false">
      <c r="K42" s="30" t="n">
        <f aca="false">$B$10</f>
        <v>0.8</v>
      </c>
      <c r="L42" s="30" t="n">
        <f aca="false">$B$11</f>
        <v>0.4</v>
      </c>
    </row>
    <row r="43" customFormat="false" ht="12.8" hidden="false" customHeight="false" outlineLevel="0" collapsed="false">
      <c r="K43" s="30" t="n">
        <f aca="false">$B$10</f>
        <v>0.8</v>
      </c>
      <c r="L43" s="30" t="n">
        <f aca="false">$B$11</f>
        <v>0.4</v>
      </c>
    </row>
    <row r="44" customFormat="false" ht="12.8" hidden="false" customHeight="false" outlineLevel="0" collapsed="false">
      <c r="K44" s="30" t="n">
        <f aca="false">$B$10</f>
        <v>0.8</v>
      </c>
      <c r="L44" s="30" t="n">
        <f aca="false">$B$11</f>
        <v>0.4</v>
      </c>
    </row>
    <row r="45" customFormat="false" ht="12.8" hidden="false" customHeight="false" outlineLevel="0" collapsed="false">
      <c r="K45" s="30" t="n">
        <f aca="false">$B$10</f>
        <v>0.8</v>
      </c>
      <c r="L45" s="30" t="n">
        <f aca="false">$B$11</f>
        <v>0.4</v>
      </c>
    </row>
    <row r="46" customFormat="false" ht="12.8" hidden="false" customHeight="false" outlineLevel="0" collapsed="false">
      <c r="K46" s="30" t="n">
        <f aca="false">$B$10</f>
        <v>0.8</v>
      </c>
      <c r="L46" s="30" t="n">
        <f aca="false">$B$11</f>
        <v>0.4</v>
      </c>
    </row>
    <row r="47" customFormat="false" ht="12.8" hidden="false" customHeight="false" outlineLevel="0" collapsed="false">
      <c r="K47" s="30" t="n">
        <f aca="false">$B$10</f>
        <v>0.8</v>
      </c>
      <c r="L47" s="30" t="n">
        <f aca="false">$B$11</f>
        <v>0.4</v>
      </c>
    </row>
    <row r="48" customFormat="false" ht="12.8" hidden="false" customHeight="false" outlineLevel="0" collapsed="false"/>
    <row r="49" customFormat="false" ht="12.8" hidden="false" customHeight="false" outlineLevel="0" collapsed="false"/>
    <row r="50" customFormat="false" ht="12.8" hidden="false" customHeight="fals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48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50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A9" activeCellId="0" sqref="A9"/>
    </sheetView>
  </sheetViews>
  <sheetFormatPr defaultColWidth="11.60546875" defaultRowHeight="12.8" zeroHeight="true" outlineLevelRow="0" outlineLevelCol="0"/>
  <cols>
    <col collapsed="false" customWidth="true" hidden="false" outlineLevel="0" max="2" min="1" style="0" width="14.08"/>
    <col collapsed="false" customWidth="true" hidden="false" outlineLevel="0" max="3" min="3" style="0" width="8.76"/>
    <col collapsed="false" customWidth="true" hidden="false" outlineLevel="0" max="4" min="4" style="0" width="4.67"/>
    <col collapsed="false" customWidth="true" hidden="false" outlineLevel="0" max="5" min="5" style="0" width="8.21"/>
    <col collapsed="false" customWidth="true" hidden="false" outlineLevel="0" max="6" min="6" style="0" width="10.46"/>
    <col collapsed="false" customWidth="true" hidden="false" outlineLevel="0" max="8" min="7" style="0" width="14.92"/>
    <col collapsed="false" customWidth="true" hidden="false" outlineLevel="0" max="9" min="9" style="0" width="14.94"/>
    <col collapsed="false" customWidth="true" hidden="false" outlineLevel="0" max="10" min="10" style="0" width="14.49"/>
    <col collapsed="false" customWidth="true" hidden="false" outlineLevel="0" max="11" min="11" style="0" width="7.59"/>
    <col collapsed="false" customWidth="true" hidden="false" outlineLevel="0" max="12" min="12" style="0" width="6.62"/>
    <col collapsed="false" customWidth="true" hidden="false" outlineLevel="0" max="13" min="13" style="0" width="15.98"/>
    <col collapsed="false" customWidth="false" hidden="true" outlineLevel="0" max="15" min="15" style="1" width="11.57"/>
    <col collapsed="false" customWidth="true" hidden="true" outlineLevel="0" max="16" min="16" style="1" width="12.94"/>
    <col collapsed="false" customWidth="true" hidden="true" outlineLevel="0" max="18" min="17" style="0" width="13.92"/>
    <col collapsed="false" customWidth="false" hidden="true" outlineLevel="0" max="1024" min="19" style="0" width="11.59"/>
  </cols>
  <sheetData>
    <row r="1" customFormat="false" ht="12.8" hidden="false" customHeight="false" outlineLevel="0" collapsed="false"/>
    <row r="2" customFormat="false" ht="12.8" hidden="false" customHeight="false" outlineLevel="0" collapsed="false">
      <c r="D2" s="2" t="s">
        <v>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</row>
    <row r="3" customFormat="false" ht="12.8" hidden="false" customHeight="false" outlineLevel="0" collapsed="false">
      <c r="D3" s="2"/>
      <c r="E3" s="4" t="n">
        <v>1</v>
      </c>
      <c r="F3" s="5" t="n">
        <f aca="false">(B4*B5)/(B6*10)</f>
        <v>0.00428571428571429</v>
      </c>
      <c r="G3" s="6" t="n">
        <f aca="false">F3*( $B$13 * $B$12) / $B$9</f>
        <v>29.1458571428571</v>
      </c>
      <c r="H3" s="7" t="n">
        <f aca="false">((M3-J3)/G3)</f>
        <v>3.58100391626352</v>
      </c>
      <c r="I3" s="8" t="n">
        <f aca="false">F3* $B$7 *10</f>
        <v>7.37142857142857</v>
      </c>
      <c r="J3" s="9" t="n">
        <f aca="false">F3* $B$6 *10</f>
        <v>3</v>
      </c>
      <c r="K3" s="10" t="n">
        <f aca="false">I3/ $B$4</f>
        <v>0.0737142857142857</v>
      </c>
      <c r="L3" s="11" t="n">
        <f aca="false">J3/ $B$4</f>
        <v>0.03</v>
      </c>
      <c r="M3" s="12" t="n">
        <f aca="false">B4+I3</f>
        <v>107.371428571429</v>
      </c>
      <c r="O3" s="0"/>
      <c r="P3" s="0"/>
    </row>
    <row r="4" customFormat="false" ht="12.8" hidden="false" customHeight="false" outlineLevel="0" collapsed="false">
      <c r="A4" s="13" t="s">
        <v>23</v>
      </c>
      <c r="B4" s="14" t="n">
        <v>100</v>
      </c>
      <c r="D4" s="2"/>
      <c r="E4" s="4" t="n">
        <v>2</v>
      </c>
      <c r="F4" s="5" t="n">
        <f aca="false">I3/($B$8*$B$6*10)</f>
        <v>0.004722247643452</v>
      </c>
      <c r="G4" s="6" t="n">
        <f aca="false">F4*( $B$13 * $B$12) / $B$9</f>
        <v>32.114589548824</v>
      </c>
      <c r="H4" s="7" t="n">
        <f aca="false">((M4-J4)/G4)</f>
        <v>3.49336929862327</v>
      </c>
      <c r="I4" s="8" t="n">
        <f aca="false">F4* $B$7 *10</f>
        <v>8.12226594673744</v>
      </c>
      <c r="J4" s="9" t="n">
        <f aca="false">F4* $B$6 *10</f>
        <v>3.3055733504164</v>
      </c>
      <c r="K4" s="10" t="n">
        <f aca="false">I4/M3</f>
        <v>0.0756464364384807</v>
      </c>
      <c r="L4" s="11" t="n">
        <f aca="false"> J4/M3</f>
        <v>0.0307863404110096</v>
      </c>
      <c r="M4" s="12" t="n">
        <f aca="false">M3+I4</f>
        <v>115.493694518166</v>
      </c>
      <c r="O4" s="0"/>
      <c r="P4" s="0"/>
    </row>
    <row r="5" customFormat="false" ht="12.8" hidden="false" customHeight="false" outlineLevel="0" collapsed="false">
      <c r="A5" s="13" t="s">
        <v>11</v>
      </c>
      <c r="B5" s="15" t="n">
        <v>0.03</v>
      </c>
      <c r="D5" s="2"/>
      <c r="E5" s="4" t="n">
        <v>3</v>
      </c>
      <c r="F5" s="5" t="n">
        <f aca="false">I4/($B$8*$B$6*10)</f>
        <v>0.00520324532142053</v>
      </c>
      <c r="G5" s="6" t="n">
        <f aca="false">F5*( $B$13 * $B$12) / $B$9</f>
        <v>35.3857104573846</v>
      </c>
      <c r="H5" s="7" t="n">
        <f aca="false">((M5-J5)/G5)</f>
        <v>3.41383578807884</v>
      </c>
      <c r="I5" s="8" t="n">
        <f aca="false">F5* $B$7 *10</f>
        <v>8.9495819528433</v>
      </c>
      <c r="J5" s="9" t="n">
        <f aca="false">F5* $B$6 *10</f>
        <v>3.64227172499437</v>
      </c>
      <c r="K5" s="10" t="n">
        <f aca="false">I5/M4</f>
        <v>0.0774897884268099</v>
      </c>
      <c r="L5" s="11" t="n">
        <f aca="false"> J5/M4</f>
        <v>0.0315365418016087</v>
      </c>
      <c r="M5" s="12" t="n">
        <f aca="false">M4+I5</f>
        <v>124.443276471009</v>
      </c>
      <c r="O5" s="0"/>
      <c r="P5" s="0"/>
    </row>
    <row r="6" customFormat="false" ht="12.8" hidden="false" customHeight="false" outlineLevel="0" collapsed="false">
      <c r="A6" s="13" t="s">
        <v>12</v>
      </c>
      <c r="B6" s="16" t="n">
        <v>70</v>
      </c>
      <c r="E6" s="4" t="n">
        <v>4</v>
      </c>
      <c r="F6" s="5" t="n">
        <f aca="false">I5/($B$8*$B$6*10)</f>
        <v>0.00573323635672217</v>
      </c>
      <c r="G6" s="6" t="n">
        <f aca="false">F6*( $B$13 * $B$12) / $B$9</f>
        <v>38.9900204911604</v>
      </c>
      <c r="H6" s="7" t="n">
        <f aca="false">((M6-J6)/G6)</f>
        <v>3.34165450321845</v>
      </c>
      <c r="I6" s="8" t="n">
        <f aca="false">F6* $B$7 *10</f>
        <v>9.86116653356213</v>
      </c>
      <c r="J6" s="9" t="n">
        <f aca="false">F6* $B$6 *10</f>
        <v>4.01326544970552</v>
      </c>
      <c r="K6" s="10" t="n">
        <f aca="false">I6/M5</f>
        <v>0.0792422605158537</v>
      </c>
      <c r="L6" s="11" t="n">
        <f aca="false"> J6/M5</f>
        <v>0.0322497571866846</v>
      </c>
      <c r="M6" s="12" t="n">
        <f aca="false">M5+I6</f>
        <v>134.304443004571</v>
      </c>
      <c r="O6" s="0"/>
      <c r="P6" s="0"/>
    </row>
    <row r="7" customFormat="false" ht="12.8" hidden="false" customHeight="false" outlineLevel="0" collapsed="false">
      <c r="A7" s="13" t="s">
        <v>13</v>
      </c>
      <c r="B7" s="16" t="n">
        <v>172</v>
      </c>
      <c r="E7" s="4" t="n">
        <v>5</v>
      </c>
      <c r="F7" s="5" t="n">
        <f aca="false">I6/($B$8*$B$6*10)</f>
        <v>0.00631721110413974</v>
      </c>
      <c r="G7" s="6" t="n">
        <f aca="false">F7*( $B$13 * $B$12) / $B$9</f>
        <v>42.9614575559231</v>
      </c>
      <c r="H7" s="7" t="n">
        <f aca="false">((M7-J7)/G7)</f>
        <v>3.27614579062132</v>
      </c>
      <c r="I7" s="8" t="n">
        <f aca="false">F7* $B$7 *10</f>
        <v>10.8656030991203</v>
      </c>
      <c r="J7" s="9" t="n">
        <f aca="false">F7* $B$6 *10</f>
        <v>4.42204777289782</v>
      </c>
      <c r="K7" s="10" t="n">
        <f aca="false">I7/M6</f>
        <v>0.0809027821868149</v>
      </c>
      <c r="L7" s="11" t="n">
        <f aca="false"> J7/M6</f>
        <v>0.0329255508899828</v>
      </c>
      <c r="M7" s="12" t="n">
        <f aca="false">M6+I7</f>
        <v>145.170046103692</v>
      </c>
      <c r="O7" s="0"/>
      <c r="P7" s="0"/>
    </row>
    <row r="8" customFormat="false" ht="12.8" hidden="false" customHeight="false" outlineLevel="0" collapsed="false">
      <c r="A8" s="13" t="s">
        <v>14</v>
      </c>
      <c r="B8" s="16" t="n">
        <v>2.23</v>
      </c>
      <c r="E8" s="4" t="n">
        <v>6</v>
      </c>
      <c r="F8" s="5" t="n">
        <f aca="false">I7/($B$8*$B$6*10)</f>
        <v>0.00696066822493296</v>
      </c>
      <c r="G8" s="6" t="n">
        <f aca="false">F8*( $B$13 * $B$12) / $B$9</f>
        <v>47.3374163973016</v>
      </c>
      <c r="H8" s="7" t="n">
        <f aca="false">((M8-J8)/G8)</f>
        <v>3.21669282529334</v>
      </c>
      <c r="I8" s="8" t="n">
        <f aca="false">F8* $B$7 *10</f>
        <v>11.9723493468847</v>
      </c>
      <c r="J8" s="9" t="n">
        <f aca="false">F8* $B$6 *10</f>
        <v>4.87246775745307</v>
      </c>
      <c r="K8" s="10" t="n">
        <f aca="false">I8/M7</f>
        <v>0.0824712099239336</v>
      </c>
      <c r="L8" s="11" t="n">
        <f aca="false"> J8/M7</f>
        <v>0.0335638645039265</v>
      </c>
      <c r="M8" s="12" t="n">
        <f aca="false">M7+I8</f>
        <v>157.142395450576</v>
      </c>
      <c r="O8" s="0"/>
      <c r="P8" s="0"/>
    </row>
    <row r="9" customFormat="false" ht="12.8" hidden="false" customHeight="false" outlineLevel="0" collapsed="false">
      <c r="A9" s="17" t="s">
        <v>24</v>
      </c>
      <c r="B9" s="31" t="n">
        <v>25</v>
      </c>
      <c r="E9" s="4" t="n">
        <v>7</v>
      </c>
      <c r="F9" s="5" t="n">
        <f aca="false">I8/($B$8*$B$6*10)</f>
        <v>0.00766966646180954</v>
      </c>
      <c r="G9" s="6" t="n">
        <f aca="false">F9*( $B$13 * $B$12) / $B$9</f>
        <v>52.1591007068281</v>
      </c>
      <c r="H9" s="7" t="n">
        <f aca="false">((M9-J9)/G9)</f>
        <v>3.16273580269045</v>
      </c>
      <c r="I9" s="8" t="n">
        <f aca="false">F9* $B$7 *10</f>
        <v>13.1918263143124</v>
      </c>
      <c r="J9" s="9" t="n">
        <f aca="false">F9* $B$6 *10</f>
        <v>5.36876652326668</v>
      </c>
      <c r="K9" s="10" t="n">
        <f aca="false">I9/M8</f>
        <v>0.0839482322799478</v>
      </c>
      <c r="L9" s="11" t="n">
        <f aca="false"> J9/M8</f>
        <v>0.0341649782534671</v>
      </c>
      <c r="M9" s="12" t="n">
        <f aca="false">M8+I9</f>
        <v>170.334221764889</v>
      </c>
      <c r="O9" s="0"/>
      <c r="P9" s="0"/>
    </row>
    <row r="10" customFormat="false" ht="12.8" hidden="false" customHeight="false" outlineLevel="0" collapsed="false">
      <c r="A10" s="19" t="s">
        <v>16</v>
      </c>
      <c r="B10" s="20" t="n">
        <v>0.8</v>
      </c>
      <c r="E10" s="4" t="n">
        <v>8</v>
      </c>
      <c r="F10" s="5" t="n">
        <f aca="false">I9/($B$8*$B$6*10)</f>
        <v>0.00845088168758002</v>
      </c>
      <c r="G10" s="6" t="n">
        <f aca="false">F10*( $B$13 * $B$12) / $B$9</f>
        <v>57.4719110927254</v>
      </c>
      <c r="H10" s="7" t="n">
        <f aca="false">((M10-J10)/G10)</f>
        <v>3.11376666764213</v>
      </c>
      <c r="I10" s="8" t="n">
        <f aca="false">F10* $B$7 *10</f>
        <v>14.5355165026376</v>
      </c>
      <c r="J10" s="9" t="n">
        <f aca="false">F10* $B$6 *10</f>
        <v>5.91561718130601</v>
      </c>
      <c r="K10" s="10" t="n">
        <f aca="false">I10/M9</f>
        <v>0.0853352682275491</v>
      </c>
      <c r="L10" s="11" t="n">
        <f aca="false"> J10/M9</f>
        <v>0.0347294696274909</v>
      </c>
      <c r="M10" s="12" t="n">
        <f aca="false">M9+I10</f>
        <v>184.869738267527</v>
      </c>
      <c r="O10" s="0"/>
      <c r="P10" s="0"/>
    </row>
    <row r="11" customFormat="false" ht="12.8" hidden="false" customHeight="false" outlineLevel="0" collapsed="false">
      <c r="A11" s="19" t="s">
        <v>17</v>
      </c>
      <c r="B11" s="20" t="n">
        <v>0.4</v>
      </c>
      <c r="E11" s="4" t="n">
        <v>9</v>
      </c>
      <c r="F11" s="5" t="n">
        <f aca="false">I10/($B$8*$B$6*10)</f>
        <v>0.00931166976466216</v>
      </c>
      <c r="G11" s="6" t="n">
        <f aca="false">F11*( $B$13 * $B$12) / $B$9</f>
        <v>63.3258725685379</v>
      </c>
      <c r="H11" s="7" t="n">
        <f aca="false">((M11-J11)/G11)</f>
        <v>3.06932433054305</v>
      </c>
      <c r="I11" s="8" t="n">
        <f aca="false">F11* $B$7 *10</f>
        <v>16.0160719952189</v>
      </c>
      <c r="J11" s="9" t="n">
        <f aca="false">F11* $B$6 *10</f>
        <v>6.51816883526351</v>
      </c>
      <c r="K11" s="10" t="n">
        <f aca="false">I11/M10</f>
        <v>0.0866343629049873</v>
      </c>
      <c r="L11" s="11" t="n">
        <f aca="false"> J11/M10</f>
        <v>0.0352581709497041</v>
      </c>
      <c r="M11" s="12" t="n">
        <f aca="false">M10+I11</f>
        <v>200.885810262745</v>
      </c>
      <c r="O11" s="0"/>
      <c r="P11" s="0"/>
    </row>
    <row r="12" customFormat="false" ht="12.8" hidden="false" customHeight="false" outlineLevel="0" collapsed="false">
      <c r="A12" s="17" t="s">
        <v>18</v>
      </c>
      <c r="B12" s="21" t="n">
        <v>1700.175</v>
      </c>
      <c r="E12" s="4" t="n">
        <v>10</v>
      </c>
      <c r="F12" s="5" t="n">
        <f aca="false">I11/($B$8*$B$6*10)</f>
        <v>0.0102601358073151</v>
      </c>
      <c r="G12" s="6" t="n">
        <f aca="false">F12*( $B$13 * $B$12) / $B$9</f>
        <v>69.776105584808</v>
      </c>
      <c r="H12" s="7" t="n">
        <f aca="false">((M12-J12)/G12)</f>
        <v>3.02899032576882</v>
      </c>
      <c r="I12" s="8" t="n">
        <f aca="false">F12* $B$7 *10</f>
        <v>17.647433588582</v>
      </c>
      <c r="J12" s="9" t="n">
        <f aca="false">F12* $B$6 *10</f>
        <v>7.18209506512059</v>
      </c>
      <c r="K12" s="10" t="n">
        <f aca="false">I12/M11</f>
        <v>0.0878480842698662</v>
      </c>
      <c r="L12" s="11" t="n">
        <f aca="false"> J12/M11</f>
        <v>0.0357521273191316</v>
      </c>
      <c r="M12" s="12" t="n">
        <f aca="false">M11+I12</f>
        <v>218.533243851327</v>
      </c>
      <c r="O12" s="0"/>
      <c r="P12" s="0"/>
    </row>
    <row r="13" customFormat="false" ht="12.8" hidden="false" customHeight="false" outlineLevel="0" collapsed="false">
      <c r="A13" s="13" t="s">
        <v>25</v>
      </c>
      <c r="B13" s="16" t="n">
        <v>100</v>
      </c>
      <c r="E13" s="4" t="n">
        <v>11</v>
      </c>
      <c r="F13" s="5" t="n">
        <f aca="false">I12/($B$8*$B$6*10)</f>
        <v>0.0113052104987713</v>
      </c>
      <c r="G13" s="6" t="n">
        <f aca="false">F13*( $B$13 * $B$12) / $B$9</f>
        <v>76.8833450389941</v>
      </c>
      <c r="H13" s="7" t="n">
        <f aca="false">((M13-J13)/G13)</f>
        <v>2.99238487143593</v>
      </c>
      <c r="I13" s="8" t="n">
        <f aca="false">F13* $B$7 *10</f>
        <v>19.4449620578867</v>
      </c>
      <c r="J13" s="9" t="n">
        <f aca="false">F13* $B$6 *10</f>
        <v>7.91364734913992</v>
      </c>
      <c r="K13" s="10" t="n">
        <f aca="false">I13/M12</f>
        <v>0.0889794235201828</v>
      </c>
      <c r="L13" s="11" t="n">
        <f aca="false"> J13/M12</f>
        <v>0.0362125560837953</v>
      </c>
      <c r="M13" s="12" t="n">
        <f aca="false">M12+I13</f>
        <v>237.978205909214</v>
      </c>
      <c r="O13" s="0"/>
      <c r="P13" s="0"/>
    </row>
    <row r="14" customFormat="false" ht="12.8" hidden="false" customHeight="false" outlineLevel="0" collapsed="false">
      <c r="A14" s="22" t="s">
        <v>20</v>
      </c>
      <c r="B14" s="23" t="n">
        <f aca="false">B7/B6</f>
        <v>2.45714285714286</v>
      </c>
      <c r="E14" s="4" t="n">
        <v>12</v>
      </c>
      <c r="F14" s="5" t="n">
        <f aca="false">I13/($B$8*$B$6*10)</f>
        <v>0.012456734181862</v>
      </c>
      <c r="G14" s="6" t="n">
        <f aca="false">F14*( $B$13 * $B$12) / $B$9</f>
        <v>84.7145121505892</v>
      </c>
      <c r="H14" s="7" t="n">
        <f aca="false">((M14-J14)/G14)</f>
        <v>2.95916329340474</v>
      </c>
      <c r="I14" s="8" t="n">
        <f aca="false">F14* $B$7 *10</f>
        <v>21.4255827928027</v>
      </c>
      <c r="J14" s="9" t="n">
        <f aca="false">F14* $B$6 *10</f>
        <v>8.71971392730343</v>
      </c>
      <c r="K14" s="10" t="n">
        <f aca="false">I14/M13</f>
        <v>0.0900317014784805</v>
      </c>
      <c r="L14" s="11" t="n">
        <f aca="false"> J14/M13</f>
        <v>0.0366408087412421</v>
      </c>
      <c r="M14" s="12" t="n">
        <f aca="false">M13+I14</f>
        <v>259.403788702017</v>
      </c>
      <c r="O14" s="0"/>
      <c r="P14" s="0"/>
    </row>
    <row r="15" customFormat="false" ht="12.8" hidden="false" customHeight="false" outlineLevel="0" collapsed="false">
      <c r="E15" s="4" t="n">
        <v>13</v>
      </c>
      <c r="F15" s="5" t="n">
        <f aca="false">I14/($B$8*$B$6*10)</f>
        <v>0.0137255495149281</v>
      </c>
      <c r="G15" s="6" t="n">
        <f aca="false">F15*( $B$13 * $B$12) / $B$9</f>
        <v>93.3433445861713</v>
      </c>
      <c r="H15" s="7" t="n">
        <f aca="false">((M15-J15)/G15)</f>
        <v>2.92901277985434</v>
      </c>
      <c r="I15" s="8" t="n">
        <f aca="false">F15* $B$7 *10</f>
        <v>23.6079451656763</v>
      </c>
      <c r="J15" s="9" t="n">
        <f aca="false">F15* $B$6 *10</f>
        <v>9.60788466044965</v>
      </c>
      <c r="K15" s="10" t="n">
        <f aca="false">I15/M14</f>
        <v>0.0910084825044529</v>
      </c>
      <c r="L15" s="11" t="n">
        <f aca="false"> J15/M14</f>
        <v>0.037038335902975</v>
      </c>
      <c r="M15" s="12" t="n">
        <f aca="false">M14+I15</f>
        <v>283.011733867693</v>
      </c>
      <c r="O15" s="0"/>
      <c r="P15" s="0"/>
    </row>
    <row r="16" customFormat="false" ht="12.8" hidden="false" customHeight="false" outlineLevel="0" collapsed="false">
      <c r="E16" s="4" t="n">
        <v>14</v>
      </c>
      <c r="F16" s="5" t="n">
        <f aca="false">I15/($B$8*$B$6*10)</f>
        <v>0.0151236035654557</v>
      </c>
      <c r="G16" s="6" t="n">
        <f aca="false">F16*( $B$13 * $B$12) / $B$9</f>
        <v>102.851090767594</v>
      </c>
      <c r="H16" s="7" t="n">
        <f aca="false">((M16-J16)/G16)</f>
        <v>2.90164943587052</v>
      </c>
      <c r="I16" s="8" t="n">
        <f aca="false">F16* $B$7 *10</f>
        <v>26.0125981325837</v>
      </c>
      <c r="J16" s="9" t="n">
        <f aca="false">F16* $B$6 *10</f>
        <v>10.586522495819</v>
      </c>
      <c r="K16" s="10" t="n">
        <f aca="false">I16/M15</f>
        <v>0.0919134969320549</v>
      </c>
      <c r="L16" s="11" t="n">
        <f aca="false"> J16/M15</f>
        <v>0.0374066557281619</v>
      </c>
      <c r="M16" s="12" t="n">
        <f aca="false">M15+I16</f>
        <v>309.024332000277</v>
      </c>
      <c r="O16" s="0"/>
      <c r="P16" s="0"/>
    </row>
    <row r="17" customFormat="false" ht="12.8" hidden="false" customHeight="false" outlineLevel="0" collapsed="false">
      <c r="E17" s="4" t="n">
        <v>15</v>
      </c>
      <c r="F17" s="5" t="n">
        <f aca="false">I16/($B$8*$B$6*10)</f>
        <v>0.0166640603027442</v>
      </c>
      <c r="G17" s="6" t="n">
        <f aca="false">F17*( $B$13 * $B$12) / $B$9</f>
        <v>113.327274900873</v>
      </c>
      <c r="H17" s="7" t="n">
        <f aca="false">((M17-J17)/G17)</f>
        <v>2.87681561031311</v>
      </c>
      <c r="I17" s="8" t="n">
        <f aca="false">F17* $B$7 *10</f>
        <v>28.6621837207201</v>
      </c>
      <c r="J17" s="9" t="n">
        <f aca="false">F17* $B$6 *10</f>
        <v>11.664842211921</v>
      </c>
      <c r="K17" s="10" t="n">
        <f aca="false">I17/M16</f>
        <v>0.0927505725364512</v>
      </c>
      <c r="L17" s="11" t="n">
        <f aca="false"> J17/M16</f>
        <v>0.0377473260322767</v>
      </c>
      <c r="M17" s="12" t="n">
        <f aca="false">M16+I17</f>
        <v>337.686515720997</v>
      </c>
      <c r="O17" s="0"/>
      <c r="P17" s="0"/>
    </row>
    <row r="18" customFormat="false" ht="12.8" hidden="false" customHeight="false" outlineLevel="0" collapsed="false">
      <c r="E18" s="4" t="n">
        <v>16</v>
      </c>
      <c r="F18" s="5" t="n">
        <f aca="false">I17/($B$8*$B$6*10)</f>
        <v>0.0183614245488277</v>
      </c>
      <c r="G18" s="6" t="n">
        <f aca="false">F18*( $B$13 * $B$12) / $B$9</f>
        <v>124.870539929213</v>
      </c>
      <c r="H18" s="7" t="n">
        <f aca="false">((M18-J18)/G18)</f>
        <v>2.8542774697927</v>
      </c>
      <c r="I18" s="8" t="n">
        <f aca="false">F18* $B$7 *10</f>
        <v>31.5816502239837</v>
      </c>
      <c r="J18" s="9" t="n">
        <f aca="false">F18* $B$6 *10</f>
        <v>12.8529971841794</v>
      </c>
      <c r="K18" s="10" t="n">
        <f aca="false">I18/M17</f>
        <v>0.0935235751316675</v>
      </c>
      <c r="L18" s="11" t="n">
        <f aca="false"> J18/M17</f>
        <v>0.0380619201117251</v>
      </c>
      <c r="M18" s="12" t="n">
        <f aca="false">M17+I18</f>
        <v>369.268165944981</v>
      </c>
      <c r="O18" s="0"/>
      <c r="P18" s="0"/>
    </row>
    <row r="19" customFormat="false" ht="12.8" hidden="false" customHeight="false" outlineLevel="0" collapsed="false">
      <c r="E19" s="4" t="n">
        <v>17</v>
      </c>
      <c r="F19" s="5" t="n">
        <f aca="false">I18/($B$8*$B$6*10)</f>
        <v>0.0202316785547621</v>
      </c>
      <c r="G19" s="6" t="n">
        <f aca="false">F19*( $B$13 * $B$12) / $B$9</f>
        <v>137.589576347371</v>
      </c>
      <c r="H19" s="7" t="n">
        <f aca="false">((M19-J19)/G19)</f>
        <v>2.83382279691341</v>
      </c>
      <c r="I19" s="8" t="n">
        <f aca="false">F19* $B$7 *10</f>
        <v>34.7984871141909</v>
      </c>
      <c r="J19" s="9" t="n">
        <f aca="false">F19* $B$6 *10</f>
        <v>14.1621749883335</v>
      </c>
      <c r="K19" s="10" t="n">
        <f aca="false">I19/M18</f>
        <v>0.0942363580817733</v>
      </c>
      <c r="L19" s="11" t="n">
        <f aca="false"> J19/M18</f>
        <v>0.0383520061960705</v>
      </c>
      <c r="M19" s="12" t="n">
        <f aca="false">M18+I19</f>
        <v>404.066653059171</v>
      </c>
      <c r="O19" s="0"/>
      <c r="P19" s="0"/>
    </row>
    <row r="20" customFormat="false" ht="12.8" hidden="false" customHeight="false" outlineLevel="0" collapsed="false">
      <c r="E20" s="4" t="n">
        <v>18</v>
      </c>
      <c r="F20" s="5" t="n">
        <f aca="false">I19/($B$8*$B$6*10)</f>
        <v>0.0222924324882709</v>
      </c>
      <c r="G20" s="6" t="n">
        <f aca="false">F20*( $B$13 * $B$12) / $B$9</f>
        <v>151.604145622984</v>
      </c>
      <c r="H20" s="7" t="n">
        <f aca="false">((M20-J20)/G20)</f>
        <v>2.8152589920503</v>
      </c>
      <c r="I20" s="8" t="n">
        <f aca="false">F20* $B$7 *10</f>
        <v>38.3429838798259</v>
      </c>
      <c r="J20" s="9" t="n">
        <f aca="false">F20* $B$6 *10</f>
        <v>15.6047027417896</v>
      </c>
      <c r="K20" s="10" t="n">
        <f aca="false">I20/M19</f>
        <v>0.0948927202716008</v>
      </c>
      <c r="L20" s="11" t="n">
        <f aca="false"> J20/M19</f>
        <v>0.0386191303430933</v>
      </c>
      <c r="M20" s="12" t="n">
        <f aca="false">M19+I20</f>
        <v>442.409636938997</v>
      </c>
      <c r="O20" s="0"/>
      <c r="P20" s="0"/>
    </row>
    <row r="21" customFormat="false" ht="12.8" hidden="false" customHeight="false" outlineLevel="0" collapsed="false">
      <c r="E21" s="4" t="n">
        <v>19</v>
      </c>
      <c r="F21" s="5" t="n">
        <f aca="false">I20/($B$8*$B$6*10)</f>
        <v>0.0245630902497283</v>
      </c>
      <c r="G21" s="6" t="n">
        <f aca="false">F21*( $B$13 * $B$12) / $B$9</f>
        <v>167.046207861327</v>
      </c>
      <c r="H21" s="7" t="n">
        <f aca="false">((M21-J21)/G21)</f>
        <v>2.79841125984604</v>
      </c>
      <c r="I21" s="8" t="n">
        <f aca="false">F21* $B$7 *10</f>
        <v>42.2485152295327</v>
      </c>
      <c r="J21" s="9" t="n">
        <f aca="false">F21* $B$6 *10</f>
        <v>17.1941631748098</v>
      </c>
      <c r="K21" s="10" t="n">
        <f aca="false">I21/M20</f>
        <v>0.0954963719186756</v>
      </c>
      <c r="L21" s="11" t="n">
        <f aca="false"> J21/M20</f>
        <v>0.0388648025250424</v>
      </c>
      <c r="M21" s="12" t="n">
        <f aca="false">M20+I21</f>
        <v>484.65815216853</v>
      </c>
      <c r="O21" s="0"/>
      <c r="P21" s="0"/>
    </row>
    <row r="22" customFormat="false" ht="12.8" hidden="false" customHeight="false" outlineLevel="0" collapsed="false">
      <c r="E22" s="4" t="n">
        <v>20</v>
      </c>
      <c r="F22" s="5" t="n">
        <f aca="false">I21/($B$8*$B$6*10)</f>
        <v>0.0270650321777916</v>
      </c>
      <c r="G22" s="6" t="n">
        <f aca="false">F22*( $B$13 * $B$12) / $B$9</f>
        <v>184.061164331507</v>
      </c>
      <c r="H22" s="7" t="n">
        <f aca="false">((M22-J22)/G22)</f>
        <v>2.78312096335136</v>
      </c>
      <c r="I22" s="8" t="n">
        <f aca="false">F22* $B$7 *10</f>
        <v>46.5518553458016</v>
      </c>
      <c r="J22" s="9" t="n">
        <f aca="false">F22* $B$6 *10</f>
        <v>18.9455225244541</v>
      </c>
      <c r="K22" s="10" t="n">
        <f aca="false">I22/M21</f>
        <v>0.0960509075056559</v>
      </c>
      <c r="L22" s="11" t="n">
        <f aca="false"> J22/M21</f>
        <v>0.0390904856127669</v>
      </c>
      <c r="M22" s="12" t="n">
        <f aca="false">M21+I22</f>
        <v>531.210007514332</v>
      </c>
      <c r="O22" s="0"/>
      <c r="P22" s="0"/>
    </row>
    <row r="23" customFormat="false" ht="12.8" hidden="false" customHeight="false" outlineLevel="0" collapsed="false">
      <c r="E23" s="24"/>
      <c r="F23" s="25"/>
      <c r="G23" s="26" t="s">
        <v>21</v>
      </c>
      <c r="H23" s="26"/>
      <c r="I23" s="32" t="n">
        <f aca="false">SUM(I3:I22)</f>
        <v>431.210007514332</v>
      </c>
      <c r="J23" s="24"/>
      <c r="K23" s="24"/>
      <c r="L23" s="24"/>
      <c r="M23" s="24"/>
    </row>
    <row r="24" customFormat="false" ht="12.8" hidden="false" customHeight="false" outlineLevel="0" collapsed="false">
      <c r="E24" s="24"/>
      <c r="F24" s="25"/>
      <c r="G24" s="28" t="s">
        <v>22</v>
      </c>
      <c r="H24" s="28"/>
      <c r="I24" s="29" t="n">
        <f aca="false">(I23 / $B$4)</f>
        <v>4.31210007514332</v>
      </c>
      <c r="J24" s="24"/>
      <c r="K24" s="24"/>
      <c r="L24" s="24"/>
      <c r="M24" s="24"/>
    </row>
    <row r="25" customFormat="false" ht="12.8" hidden="false" customHeight="false" outlineLevel="0" collapsed="false"/>
    <row r="26" customFormat="false" ht="12.8" hidden="false" customHeight="false" outlineLevel="0" collapsed="false"/>
    <row r="27" customFormat="false" ht="12.8" hidden="false" customHeight="false" outlineLevel="0" collapsed="false"/>
    <row r="28" customFormat="false" ht="12.8" hidden="false" customHeight="false" outlineLevel="0" collapsed="false">
      <c r="K28" s="30" t="n">
        <f aca="false">$B$10</f>
        <v>0.8</v>
      </c>
      <c r="L28" s="30" t="n">
        <f aca="false">$B$11</f>
        <v>0.4</v>
      </c>
    </row>
    <row r="29" customFormat="false" ht="12.8" hidden="false" customHeight="false" outlineLevel="0" collapsed="false">
      <c r="K29" s="30" t="n">
        <f aca="false">$B$10</f>
        <v>0.8</v>
      </c>
      <c r="L29" s="30" t="n">
        <f aca="false">$B$11</f>
        <v>0.4</v>
      </c>
    </row>
    <row r="30" customFormat="false" ht="12.8" hidden="false" customHeight="false" outlineLevel="0" collapsed="false">
      <c r="K30" s="30" t="n">
        <f aca="false">$B$10</f>
        <v>0.8</v>
      </c>
      <c r="L30" s="30" t="n">
        <f aca="false">$B$11</f>
        <v>0.4</v>
      </c>
    </row>
    <row r="31" customFormat="false" ht="12.8" hidden="false" customHeight="false" outlineLevel="0" collapsed="false">
      <c r="K31" s="30" t="n">
        <f aca="false">$B$10</f>
        <v>0.8</v>
      </c>
      <c r="L31" s="30" t="n">
        <f aca="false">$B$11</f>
        <v>0.4</v>
      </c>
    </row>
    <row r="32" customFormat="false" ht="12.8" hidden="false" customHeight="false" outlineLevel="0" collapsed="false">
      <c r="K32" s="30" t="n">
        <f aca="false">$B$10</f>
        <v>0.8</v>
      </c>
      <c r="L32" s="30" t="n">
        <f aca="false">$B$11</f>
        <v>0.4</v>
      </c>
    </row>
    <row r="33" customFormat="false" ht="12.8" hidden="false" customHeight="false" outlineLevel="0" collapsed="false">
      <c r="K33" s="30" t="n">
        <f aca="false">$B$10</f>
        <v>0.8</v>
      </c>
      <c r="L33" s="30" t="n">
        <f aca="false">$B$11</f>
        <v>0.4</v>
      </c>
    </row>
    <row r="34" customFormat="false" ht="12.8" hidden="false" customHeight="false" outlineLevel="0" collapsed="false">
      <c r="K34" s="30" t="n">
        <f aca="false">$B$10</f>
        <v>0.8</v>
      </c>
      <c r="L34" s="30" t="n">
        <f aca="false">$B$11</f>
        <v>0.4</v>
      </c>
    </row>
    <row r="35" customFormat="false" ht="12.8" hidden="false" customHeight="false" outlineLevel="0" collapsed="false">
      <c r="K35" s="30" t="n">
        <f aca="false">$B$10</f>
        <v>0.8</v>
      </c>
      <c r="L35" s="30" t="n">
        <f aca="false">$B$11</f>
        <v>0.4</v>
      </c>
    </row>
    <row r="36" customFormat="false" ht="12.8" hidden="false" customHeight="false" outlineLevel="0" collapsed="false">
      <c r="K36" s="30" t="n">
        <f aca="false">$B$10</f>
        <v>0.8</v>
      </c>
      <c r="L36" s="30" t="n">
        <f aca="false">$B$11</f>
        <v>0.4</v>
      </c>
    </row>
    <row r="37" customFormat="false" ht="12.8" hidden="false" customHeight="false" outlineLevel="0" collapsed="false">
      <c r="K37" s="30" t="n">
        <f aca="false">$B$10</f>
        <v>0.8</v>
      </c>
      <c r="L37" s="30" t="n">
        <f aca="false">$B$11</f>
        <v>0.4</v>
      </c>
    </row>
    <row r="38" customFormat="false" ht="12.8" hidden="false" customHeight="false" outlineLevel="0" collapsed="false">
      <c r="K38" s="30" t="n">
        <f aca="false">$B$10</f>
        <v>0.8</v>
      </c>
      <c r="L38" s="30" t="n">
        <f aca="false">$B$11</f>
        <v>0.4</v>
      </c>
    </row>
    <row r="39" customFormat="false" ht="12.8" hidden="false" customHeight="false" outlineLevel="0" collapsed="false">
      <c r="K39" s="30" t="n">
        <f aca="false">$B$10</f>
        <v>0.8</v>
      </c>
      <c r="L39" s="30" t="n">
        <f aca="false">$B$11</f>
        <v>0.4</v>
      </c>
    </row>
    <row r="40" customFormat="false" ht="12.8" hidden="false" customHeight="false" outlineLevel="0" collapsed="false">
      <c r="K40" s="30" t="n">
        <f aca="false">$B$10</f>
        <v>0.8</v>
      </c>
      <c r="L40" s="30" t="n">
        <f aca="false">$B$11</f>
        <v>0.4</v>
      </c>
    </row>
    <row r="41" customFormat="false" ht="12.8" hidden="false" customHeight="false" outlineLevel="0" collapsed="false">
      <c r="K41" s="30" t="n">
        <f aca="false">$B$10</f>
        <v>0.8</v>
      </c>
      <c r="L41" s="30" t="n">
        <f aca="false">$B$11</f>
        <v>0.4</v>
      </c>
    </row>
    <row r="42" customFormat="false" ht="12.8" hidden="false" customHeight="false" outlineLevel="0" collapsed="false">
      <c r="K42" s="30" t="n">
        <f aca="false">$B$10</f>
        <v>0.8</v>
      </c>
      <c r="L42" s="30" t="n">
        <f aca="false">$B$11</f>
        <v>0.4</v>
      </c>
    </row>
    <row r="43" customFormat="false" ht="12.8" hidden="false" customHeight="false" outlineLevel="0" collapsed="false">
      <c r="K43" s="30" t="n">
        <f aca="false">$B$10</f>
        <v>0.8</v>
      </c>
      <c r="L43" s="30" t="n">
        <f aca="false">$B$11</f>
        <v>0.4</v>
      </c>
    </row>
    <row r="44" customFormat="false" ht="12.8" hidden="false" customHeight="false" outlineLevel="0" collapsed="false">
      <c r="K44" s="30" t="n">
        <f aca="false">$B$10</f>
        <v>0.8</v>
      </c>
      <c r="L44" s="30" t="n">
        <f aca="false">$B$11</f>
        <v>0.4</v>
      </c>
    </row>
    <row r="45" customFormat="false" ht="12.8" hidden="false" customHeight="false" outlineLevel="0" collapsed="false">
      <c r="K45" s="30" t="n">
        <f aca="false">$B$10</f>
        <v>0.8</v>
      </c>
      <c r="L45" s="30" t="n">
        <f aca="false">$B$11</f>
        <v>0.4</v>
      </c>
    </row>
    <row r="46" customFormat="false" ht="12.8" hidden="false" customHeight="false" outlineLevel="0" collapsed="false">
      <c r="K46" s="30" t="n">
        <f aca="false">$B$10</f>
        <v>0.8</v>
      </c>
      <c r="L46" s="30" t="n">
        <f aca="false">$B$11</f>
        <v>0.4</v>
      </c>
    </row>
    <row r="47" customFormat="false" ht="12.8" hidden="false" customHeight="false" outlineLevel="0" collapsed="false">
      <c r="K47" s="30" t="n">
        <f aca="false">$B$10</f>
        <v>0.8</v>
      </c>
      <c r="L47" s="30" t="n">
        <f aca="false">$B$11</f>
        <v>0.4</v>
      </c>
    </row>
    <row r="48" customFormat="false" ht="12.8" hidden="false" customHeight="false" outlineLevel="0" collapsed="false"/>
    <row r="49" customFormat="false" ht="12.8" hidden="false" customHeight="false" outlineLevel="0" collapsed="false"/>
    <row r="50" customFormat="false" ht="12.8" hidden="false" customHeight="fals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48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13631</TotalTime>
  <Application>LibreOffice/6.4.2.2$Linux_X86_64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2019-07-10T17:15:15Z</dcterms:created>
  <dc:creator/>
  <dc:description/>
  <dc:language>en-US</dc:language>
  <cp:lastModifiedBy/>
  <dcterms:modified xsi:type="dcterms:W3CDTF">2020-05-03T10:52:58Z</dcterms:modified>
  <cp:revision>163</cp:revision>
  <dc:subject/>
  <dc:title/>
</cp:coreProperties>
</file>