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SFranzin\Desktop\Jenkings\Excel Worksheet and Calculators\"/>
    </mc:Choice>
  </mc:AlternateContent>
  <xr:revisionPtr revIDLastSave="0" documentId="13_ncr:1_{8862B2A7-127F-44B8-9124-5C946834BB73}" xr6:coauthVersionLast="45" xr6:coauthVersionMax="45" xr10:uidLastSave="{00000000-0000-0000-0000-000000000000}"/>
  <bookViews>
    <workbookView xWindow="-120" yWindow="-120" windowWidth="20730" windowHeight="11160" activeTab="3" xr2:uid="{EEA0BD8C-F67F-4631-BB30-55000B9D2CEC}"/>
  </bookViews>
  <sheets>
    <sheet name="FROM LOW" sheetId="1" r:id="rId1"/>
    <sheet name="FROM HIGH" sheetId="4" r:id="rId2"/>
    <sheet name="JNR" sheetId="5" r:id="rId3"/>
    <sheet name="Octaves and Music Ratio" sheetId="6" r:id="rId4"/>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19" i="5" l="1"/>
  <c r="A16" i="5"/>
  <c r="H3" i="5"/>
  <c r="E4" i="5" s="1"/>
  <c r="D3" i="5"/>
  <c r="A4" i="5" s="1"/>
  <c r="C16" i="5" l="1"/>
  <c r="A5" i="5"/>
  <c r="E5" i="5"/>
  <c r="C19" i="5"/>
  <c r="H15" i="4"/>
  <c r="H16" i="4" s="1"/>
  <c r="H17" i="4" s="1"/>
  <c r="H18" i="4" s="1"/>
  <c r="H19" i="4" s="1"/>
  <c r="H20" i="4" s="1"/>
  <c r="H21" i="4" s="1"/>
  <c r="H22" i="4" s="1"/>
  <c r="H23" i="4" s="1"/>
  <c r="H24" i="4" s="1"/>
  <c r="H25" i="4" s="1"/>
  <c r="H26" i="4" s="1"/>
  <c r="H27" i="4" s="1"/>
  <c r="H28" i="4" s="1"/>
  <c r="H29" i="4" s="1"/>
  <c r="H30" i="4" s="1"/>
  <c r="H31" i="4" s="1"/>
  <c r="H32" i="4" s="1"/>
  <c r="H33" i="4" s="1"/>
  <c r="H34" i="4" s="1"/>
  <c r="H35" i="4" s="1"/>
  <c r="H36" i="4" s="1"/>
  <c r="H14" i="4"/>
  <c r="H13" i="4"/>
  <c r="G15" i="4"/>
  <c r="G16" i="4"/>
  <c r="G17" i="4"/>
  <c r="G18" i="4"/>
  <c r="G19" i="4"/>
  <c r="G20" i="4"/>
  <c r="G21" i="4"/>
  <c r="G22" i="4"/>
  <c r="G23" i="4"/>
  <c r="G24" i="4"/>
  <c r="G25" i="4"/>
  <c r="G26" i="4"/>
  <c r="G27" i="4"/>
  <c r="G28" i="4"/>
  <c r="G29" i="4"/>
  <c r="G30" i="4"/>
  <c r="G31" i="4"/>
  <c r="G32" i="4"/>
  <c r="G33" i="4"/>
  <c r="G34" i="4"/>
  <c r="G35" i="4"/>
  <c r="G36" i="4"/>
  <c r="G14" i="4"/>
  <c r="G13" i="4"/>
  <c r="E15" i="4"/>
  <c r="E16" i="4"/>
  <c r="E17" i="4" s="1"/>
  <c r="E18" i="4" s="1"/>
  <c r="E19" i="4" s="1"/>
  <c r="E20" i="4" s="1"/>
  <c r="E21" i="4" s="1"/>
  <c r="E22" i="4" s="1"/>
  <c r="E23" i="4" s="1"/>
  <c r="E24" i="4" s="1"/>
  <c r="E25" i="4" s="1"/>
  <c r="E26" i="4" s="1"/>
  <c r="E27" i="4" s="1"/>
  <c r="E28" i="4" s="1"/>
  <c r="E29" i="4" s="1"/>
  <c r="E30" i="4" s="1"/>
  <c r="E31" i="4" s="1"/>
  <c r="E32" i="4" s="1"/>
  <c r="E33" i="4" s="1"/>
  <c r="E34" i="4" s="1"/>
  <c r="E35" i="4" s="1"/>
  <c r="E36" i="4" s="1"/>
  <c r="E14" i="4"/>
  <c r="E13" i="4"/>
  <c r="J34" i="4"/>
  <c r="J30" i="4"/>
  <c r="J26" i="4"/>
  <c r="J22" i="4"/>
  <c r="J18" i="4"/>
  <c r="F15" i="4"/>
  <c r="F16" i="4" s="1"/>
  <c r="J14" i="4"/>
  <c r="F14" i="4"/>
  <c r="H12" i="4"/>
  <c r="G12" i="4"/>
  <c r="E12" i="4"/>
  <c r="K10" i="4"/>
  <c r="K36" i="4" s="1"/>
  <c r="J9" i="4"/>
  <c r="J35" i="4" s="1"/>
  <c r="E9" i="4"/>
  <c r="H12" i="1"/>
  <c r="F14" i="1"/>
  <c r="F15" i="1" s="1"/>
  <c r="F16" i="1" s="1"/>
  <c r="F17" i="1" s="1"/>
  <c r="F18" i="1" s="1"/>
  <c r="F19" i="1" s="1"/>
  <c r="F20" i="1" s="1"/>
  <c r="F21" i="1" s="1"/>
  <c r="F22" i="1" s="1"/>
  <c r="F23" i="1" s="1"/>
  <c r="F24" i="1" s="1"/>
  <c r="F25" i="1" s="1"/>
  <c r="F26" i="1" s="1"/>
  <c r="F27" i="1" s="1"/>
  <c r="F28" i="1" s="1"/>
  <c r="F29" i="1" s="1"/>
  <c r="F30" i="1" s="1"/>
  <c r="F31" i="1" s="1"/>
  <c r="F32" i="1" s="1"/>
  <c r="F33" i="1" s="1"/>
  <c r="F34" i="1" s="1"/>
  <c r="F35" i="1" s="1"/>
  <c r="F36" i="1" s="1"/>
  <c r="G12" i="1"/>
  <c r="J9" i="1"/>
  <c r="J13" i="1" s="1"/>
  <c r="E12" i="1"/>
  <c r="E6" i="5" l="1"/>
  <c r="E19" i="5"/>
  <c r="A6" i="5"/>
  <c r="E16" i="5"/>
  <c r="F17" i="4"/>
  <c r="K23" i="4"/>
  <c r="K31" i="4"/>
  <c r="L10" i="4"/>
  <c r="J12" i="4"/>
  <c r="J13" i="4"/>
  <c r="K14" i="4"/>
  <c r="J17" i="4"/>
  <c r="K18" i="4"/>
  <c r="J21" i="4"/>
  <c r="K22" i="4"/>
  <c r="J25" i="4"/>
  <c r="K26" i="4"/>
  <c r="J29" i="4"/>
  <c r="K30" i="4"/>
  <c r="J33" i="4"/>
  <c r="K34" i="4"/>
  <c r="K13" i="4"/>
  <c r="J16" i="4"/>
  <c r="K17" i="4"/>
  <c r="J20" i="4"/>
  <c r="K21" i="4"/>
  <c r="J24" i="4"/>
  <c r="K25" i="4"/>
  <c r="J28" i="4"/>
  <c r="K29" i="4"/>
  <c r="J32" i="4"/>
  <c r="K33" i="4"/>
  <c r="J36" i="4"/>
  <c r="K15" i="4"/>
  <c r="K19" i="4"/>
  <c r="K27" i="4"/>
  <c r="K35" i="4"/>
  <c r="J15" i="4"/>
  <c r="K16" i="4"/>
  <c r="J19" i="4"/>
  <c r="K20" i="4"/>
  <c r="J23" i="4"/>
  <c r="K24" i="4"/>
  <c r="J27" i="4"/>
  <c r="K28" i="4"/>
  <c r="J31" i="4"/>
  <c r="K32" i="4"/>
  <c r="J32" i="1"/>
  <c r="J27" i="1"/>
  <c r="J22" i="1"/>
  <c r="J16" i="1"/>
  <c r="J36" i="1"/>
  <c r="J31" i="1"/>
  <c r="J26" i="1"/>
  <c r="J20" i="1"/>
  <c r="J15" i="1"/>
  <c r="J35" i="1"/>
  <c r="J30" i="1"/>
  <c r="J24" i="1"/>
  <c r="J19" i="1"/>
  <c r="J14" i="1"/>
  <c r="K10" i="1"/>
  <c r="J34" i="1"/>
  <c r="J28" i="1"/>
  <c r="J23" i="1"/>
  <c r="J18" i="1"/>
  <c r="J12" i="1"/>
  <c r="J33" i="1"/>
  <c r="J29" i="1"/>
  <c r="J25" i="1"/>
  <c r="J21" i="1"/>
  <c r="J17" i="1"/>
  <c r="E9" i="1"/>
  <c r="A7" i="5" l="1"/>
  <c r="G16" i="5"/>
  <c r="E7" i="5"/>
  <c r="G19" i="5"/>
  <c r="L33" i="4"/>
  <c r="L29" i="4"/>
  <c r="L25" i="4"/>
  <c r="L21" i="4"/>
  <c r="L17" i="4"/>
  <c r="L13" i="4"/>
  <c r="L32" i="4"/>
  <c r="L28" i="4"/>
  <c r="L24" i="4"/>
  <c r="L16" i="4"/>
  <c r="L34" i="4"/>
  <c r="L30" i="4"/>
  <c r="L26" i="4"/>
  <c r="L22" i="4"/>
  <c r="L18" i="4"/>
  <c r="L14" i="4"/>
  <c r="H9" i="4"/>
  <c r="L36" i="4"/>
  <c r="L20" i="4"/>
  <c r="L35" i="4"/>
  <c r="L31" i="4"/>
  <c r="L27" i="4"/>
  <c r="L23" i="4"/>
  <c r="L19" i="4"/>
  <c r="L15" i="4"/>
  <c r="F18" i="4"/>
  <c r="K13" i="1"/>
  <c r="G13" i="1" s="1"/>
  <c r="K17" i="1"/>
  <c r="G17" i="1" s="1"/>
  <c r="K21" i="1"/>
  <c r="G21" i="1" s="1"/>
  <c r="K25" i="1"/>
  <c r="G25" i="1" s="1"/>
  <c r="K29" i="1"/>
  <c r="G29" i="1" s="1"/>
  <c r="K33" i="1"/>
  <c r="G33" i="1" s="1"/>
  <c r="L10" i="1"/>
  <c r="H9" i="1" s="1"/>
  <c r="K19" i="1"/>
  <c r="G19" i="1" s="1"/>
  <c r="K27" i="1"/>
  <c r="G27" i="1" s="1"/>
  <c r="K35" i="1"/>
  <c r="G35" i="1" s="1"/>
  <c r="K14" i="1"/>
  <c r="G14" i="1" s="1"/>
  <c r="K18" i="1"/>
  <c r="G18" i="1" s="1"/>
  <c r="K22" i="1"/>
  <c r="G22" i="1" s="1"/>
  <c r="K26" i="1"/>
  <c r="G26" i="1" s="1"/>
  <c r="K30" i="1"/>
  <c r="G30" i="1" s="1"/>
  <c r="K34" i="1"/>
  <c r="G34" i="1" s="1"/>
  <c r="K15" i="1"/>
  <c r="G15" i="1" s="1"/>
  <c r="K23" i="1"/>
  <c r="G23" i="1" s="1"/>
  <c r="K31" i="1"/>
  <c r="G31" i="1" s="1"/>
  <c r="K16" i="1"/>
  <c r="G16" i="1" s="1"/>
  <c r="K20" i="1"/>
  <c r="G20" i="1" s="1"/>
  <c r="K24" i="1"/>
  <c r="G24" i="1" s="1"/>
  <c r="K28" i="1"/>
  <c r="G28" i="1" s="1"/>
  <c r="K32" i="1"/>
  <c r="G32" i="1" s="1"/>
  <c r="K36" i="1"/>
  <c r="G36" i="1" s="1"/>
  <c r="E13" i="1"/>
  <c r="I19" i="5" l="1"/>
  <c r="E8" i="5"/>
  <c r="I16" i="5"/>
  <c r="A8" i="5"/>
  <c r="F19" i="4"/>
  <c r="E14" i="1"/>
  <c r="K19" i="5" l="1"/>
  <c r="E9" i="5"/>
  <c r="K16" i="5"/>
  <c r="A9" i="5"/>
  <c r="E15" i="1"/>
  <c r="F20" i="4"/>
  <c r="A10" i="5" l="1"/>
  <c r="M16" i="5"/>
  <c r="E10" i="5"/>
  <c r="M19" i="5"/>
  <c r="E16" i="1"/>
  <c r="F21" i="4"/>
  <c r="E11" i="5" l="1"/>
  <c r="O19" i="5"/>
  <c r="A11" i="5"/>
  <c r="O16" i="5"/>
  <c r="E17" i="1"/>
  <c r="F22" i="4"/>
  <c r="L13" i="1"/>
  <c r="H13" i="1" s="1"/>
  <c r="L21" i="1"/>
  <c r="L22" i="1"/>
  <c r="L28" i="1"/>
  <c r="L19" i="1"/>
  <c r="L24" i="1"/>
  <c r="L14" i="1"/>
  <c r="L23" i="1"/>
  <c r="L36" i="1"/>
  <c r="L29" i="1"/>
  <c r="L17" i="1"/>
  <c r="L16" i="1"/>
  <c r="L30" i="1"/>
  <c r="L27" i="1"/>
  <c r="L34" i="1"/>
  <c r="L25" i="1"/>
  <c r="L35" i="1"/>
  <c r="L32" i="1"/>
  <c r="L18" i="1"/>
  <c r="L31" i="1"/>
  <c r="L20" i="1"/>
  <c r="L15" i="1"/>
  <c r="L33" i="1"/>
  <c r="L26" i="1"/>
  <c r="Q16" i="5" l="1"/>
  <c r="A12" i="5"/>
  <c r="A13" i="5" s="1"/>
  <c r="Q19" i="5"/>
  <c r="E12" i="5"/>
  <c r="E13" i="5" s="1"/>
  <c r="E18" i="1"/>
  <c r="F23" i="4"/>
  <c r="H14" i="1"/>
  <c r="H15" i="1" s="1"/>
  <c r="H16" i="1" s="1"/>
  <c r="H17" i="1" s="1"/>
  <c r="H18" i="1" s="1"/>
  <c r="H19" i="1" s="1"/>
  <c r="H20" i="1" s="1"/>
  <c r="H21" i="1" s="1"/>
  <c r="H22" i="1" s="1"/>
  <c r="H23" i="1" s="1"/>
  <c r="H24" i="1" s="1"/>
  <c r="H25" i="1" s="1"/>
  <c r="H26" i="1" s="1"/>
  <c r="H27" i="1" s="1"/>
  <c r="H28" i="1" s="1"/>
  <c r="H29" i="1" s="1"/>
  <c r="H30" i="1" s="1"/>
  <c r="H31" i="1" s="1"/>
  <c r="H32" i="1" s="1"/>
  <c r="H33" i="1" s="1"/>
  <c r="H34" i="1" s="1"/>
  <c r="H35" i="1" s="1"/>
  <c r="H36" i="1" s="1"/>
  <c r="E19" i="1" l="1"/>
  <c r="F24" i="4"/>
  <c r="E20" i="1" l="1"/>
  <c r="F25" i="4"/>
  <c r="E21" i="1" l="1"/>
  <c r="F26" i="4"/>
  <c r="E22" i="1" l="1"/>
  <c r="F27" i="4"/>
  <c r="E23" i="1" l="1"/>
  <c r="F28" i="4"/>
  <c r="E24" i="1" l="1"/>
  <c r="F29" i="4"/>
  <c r="E25" i="1" l="1"/>
  <c r="F30" i="4"/>
  <c r="E26" i="1" l="1"/>
  <c r="F31" i="4"/>
  <c r="E27" i="1" l="1"/>
  <c r="F32" i="4"/>
  <c r="E28" i="1" l="1"/>
  <c r="F33" i="4"/>
  <c r="E29" i="1" l="1"/>
  <c r="F34" i="4"/>
  <c r="E30" i="1" l="1"/>
  <c r="F35" i="4"/>
  <c r="E31" i="1" l="1"/>
  <c r="F36" i="4"/>
  <c r="E32" i="1" l="1"/>
  <c r="E33" i="1" l="1"/>
  <c r="E34" i="1" l="1"/>
  <c r="E35" i="1" l="1"/>
  <c r="E36" i="1" l="1"/>
</calcChain>
</file>

<file path=xl/sharedStrings.xml><?xml version="1.0" encoding="utf-8"?>
<sst xmlns="http://schemas.openxmlformats.org/spreadsheetml/2006/main" count="74" uniqueCount="40">
  <si>
    <t>Price of the low</t>
  </si>
  <si>
    <t xml:space="preserve">Square Root </t>
  </si>
  <si>
    <t>Square Root Of The Square Root</t>
  </si>
  <si>
    <t>Levels</t>
  </si>
  <si>
    <t>+</t>
  </si>
  <si>
    <t>Square Root + Increments Resquared</t>
  </si>
  <si>
    <t>Price 3 digit</t>
  </si>
  <si>
    <t>Square Root From 3 digit Price</t>
  </si>
  <si>
    <t>Value of Incremets</t>
  </si>
  <si>
    <t>Square Roor Of Square Root from 3 digit</t>
  </si>
  <si>
    <t xml:space="preserve"> </t>
  </si>
  <si>
    <t>M S Jenkins -  Resistence/Support levels based on Square Root</t>
  </si>
  <si>
    <t>;</t>
  </si>
  <si>
    <t>Price of the high</t>
  </si>
  <si>
    <t>Value of Decrements</t>
  </si>
  <si>
    <t>-</t>
  </si>
  <si>
    <t>Square Root - decrements Resquared</t>
  </si>
  <si>
    <t>FROM THE LOW</t>
  </si>
  <si>
    <t>FROM THE HIGH</t>
  </si>
  <si>
    <r>
      <t>"If you trade currencies and want to use square roots on a 1.30 priced currency it's usually best to move the decimal point to get a three digit number before using roots. For example 1.30 would move to 130 and then the square root would be 11.40, and then added to 130 would be 141.4 and then you move the decimal back to get 1.414 as your target.</t>
    </r>
    <r>
      <rPr>
        <b/>
        <sz val="14"/>
        <color theme="1"/>
        <rFont val="Calibri"/>
        <family val="2"/>
        <scheme val="minor"/>
      </rPr>
      <t>" MS Jenkins</t>
    </r>
    <r>
      <rPr>
        <sz val="14"/>
        <color theme="1"/>
        <rFont val="Calibri"/>
        <family val="2"/>
        <scheme val="minor"/>
      </rPr>
      <t xml:space="preserve"> - Basic Day Trading Techniques pag.122</t>
    </r>
  </si>
  <si>
    <t>First Impulse Low to High</t>
  </si>
  <si>
    <t>Bullish</t>
  </si>
  <si>
    <t>Bearish</t>
  </si>
  <si>
    <t>Copy the whole line and paste into Hanover’s ‘Options Levels’ script and apply.</t>
  </si>
  <si>
    <t>Pick a different day to draw lines in a different colour</t>
  </si>
  <si>
    <t>Run the script with no values to clear all lines.</t>
  </si>
  <si>
    <t>Low</t>
  </si>
  <si>
    <t>High</t>
  </si>
  <si>
    <t>Ratio</t>
  </si>
  <si>
    <t>First Impulse High to Low</t>
  </si>
  <si>
    <t xml:space="preserve">High </t>
  </si>
  <si>
    <t>Jenkins natural ratio levels calculator</t>
  </si>
  <si>
    <t xml:space="preserve">Enter the highest and lowest values of the first impulse in the grey boxes </t>
  </si>
  <si>
    <t>Make sure values are in the correct order matching impulse direction</t>
  </si>
  <si>
    <t>Octaves</t>
  </si>
  <si>
    <t>Music Whole Ratio</t>
  </si>
  <si>
    <t>Music Sharp/Flats Ratio</t>
  </si>
  <si>
    <t>from a low</t>
  </si>
  <si>
    <t>level</t>
  </si>
  <si>
    <t>description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</si>
</sst>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00"/>
    <numFmt numFmtId="165" formatCode="0.0000"/>
    <numFmt numFmtId="166" formatCode="0.000"/>
    <numFmt numFmtId="167" formatCode="#,##0.00000"/>
  </numFmts>
  <fonts count="8" x14ac:knownFonts="1">
    <font>
      <sz val="11"/>
      <color theme="1"/>
      <name val="Calibri"/>
      <family val="2"/>
      <scheme val="minor"/>
    </font>
    <font>
      <sz val="16"/>
      <color theme="1"/>
      <name val="Calibri"/>
      <family val="2"/>
      <scheme val="minor"/>
    </font>
    <font>
      <sz val="8"/>
      <color theme="1"/>
      <name val="Calibri"/>
      <family val="2"/>
      <scheme val="minor"/>
    </font>
    <font>
      <sz val="12"/>
      <color theme="1"/>
      <name val="Arial Rounded MT Bold"/>
      <family val="2"/>
    </font>
    <font>
      <sz val="10"/>
      <color theme="1"/>
      <name val="Calibri"/>
      <family val="2"/>
      <scheme val="minor"/>
    </font>
    <font>
      <sz val="14"/>
      <color theme="1"/>
      <name val="Calibri"/>
      <family val="2"/>
      <scheme val="minor"/>
    </font>
    <font>
      <b/>
      <sz val="14"/>
      <color theme="1"/>
      <name val="Calibri"/>
      <family val="2"/>
      <scheme val="minor"/>
    </font>
    <font>
      <sz val="10"/>
      <color indexed="9"/>
      <name val="Arial"/>
      <family val="2"/>
    </font>
  </fonts>
  <fills count="21">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9"/>
        <bgColor indexed="64"/>
      </patternFill>
    </fill>
    <fill>
      <patternFill patternType="solid">
        <fgColor theme="2" tint="-0.249977111117893"/>
        <bgColor indexed="64"/>
      </patternFill>
    </fill>
    <fill>
      <patternFill patternType="solid">
        <fgColor rgb="FFFFC000"/>
        <bgColor indexed="64"/>
      </patternFill>
    </fill>
    <fill>
      <patternFill patternType="solid">
        <fgColor rgb="FF00B0F0"/>
        <bgColor indexed="64"/>
      </patternFill>
    </fill>
    <fill>
      <patternFill patternType="solid">
        <fgColor rgb="FFCFCEC5"/>
        <bgColor indexed="64"/>
      </patternFill>
    </fill>
    <fill>
      <patternFill patternType="solid">
        <fgColor indexed="59"/>
        <bgColor indexed="63"/>
      </patternFill>
    </fill>
    <fill>
      <patternFill patternType="solid">
        <fgColor indexed="50"/>
        <bgColor indexed="55"/>
      </patternFill>
    </fill>
    <fill>
      <patternFill patternType="solid">
        <fgColor indexed="53"/>
        <bgColor indexed="10"/>
      </patternFill>
    </fill>
    <fill>
      <patternFill patternType="solid">
        <fgColor indexed="31"/>
        <bgColor indexed="22"/>
      </patternFill>
    </fill>
    <fill>
      <patternFill patternType="solid">
        <fgColor indexed="43"/>
        <bgColor indexed="26"/>
      </patternFill>
    </fill>
    <fill>
      <patternFill patternType="solid">
        <fgColor indexed="22"/>
        <bgColor indexed="47"/>
      </patternFill>
    </fill>
    <fill>
      <patternFill patternType="solid">
        <fgColor rgb="FFCFCEC5"/>
        <bgColor indexed="63"/>
      </patternFill>
    </fill>
    <fill>
      <patternFill patternType="solid">
        <fgColor theme="6" tint="-0.499984740745262"/>
        <bgColor indexed="63"/>
      </patternFill>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hair">
        <color indexed="8"/>
      </left>
      <right style="hair">
        <color indexed="8"/>
      </right>
      <top style="hair">
        <color indexed="8"/>
      </top>
      <bottom/>
      <diagonal/>
    </border>
    <border>
      <left style="hair">
        <color indexed="8"/>
      </left>
      <right/>
      <top/>
      <bottom/>
      <diagonal/>
    </border>
    <border>
      <left/>
      <right style="hair">
        <color indexed="8"/>
      </right>
      <top/>
      <bottom/>
      <diagonal/>
    </border>
    <border>
      <left style="hair">
        <color indexed="8"/>
      </left>
      <right style="hair">
        <color indexed="8"/>
      </right>
      <top style="hair">
        <color indexed="8"/>
      </top>
      <bottom style="hair">
        <color indexed="8"/>
      </bottom>
      <diagonal/>
    </border>
    <border>
      <left style="hair">
        <color indexed="8"/>
      </left>
      <right/>
      <top/>
      <bottom style="hair">
        <color indexed="8"/>
      </bottom>
      <diagonal/>
    </border>
    <border>
      <left/>
      <right/>
      <top/>
      <bottom style="hair">
        <color indexed="8"/>
      </bottom>
      <diagonal/>
    </border>
    <border>
      <left/>
      <right style="hair">
        <color indexed="8"/>
      </right>
      <top/>
      <bottom style="hair">
        <color indexed="8"/>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0">
    <xf numFmtId="0" fontId="0" fillId="0" borderId="0" xfId="0"/>
    <xf numFmtId="1" fontId="0" fillId="0" borderId="0" xfId="0" applyNumberFormat="1"/>
    <xf numFmtId="0" fontId="0" fillId="0" borderId="0" xfId="0" applyAlignment="1">
      <alignment horizontal="center"/>
    </xf>
    <xf numFmtId="0" fontId="0" fillId="0" borderId="0" xfId="0" applyBorder="1" applyAlignment="1">
      <alignment horizontal="center"/>
    </xf>
    <xf numFmtId="0" fontId="0" fillId="0" borderId="0" xfId="0" applyBorder="1" applyAlignment="1">
      <alignment horizontal="center" vertical="center" wrapText="1"/>
    </xf>
    <xf numFmtId="164" fontId="0" fillId="3" borderId="1" xfId="0" applyNumberFormat="1" applyFill="1" applyBorder="1" applyAlignment="1">
      <alignment horizontal="center"/>
    </xf>
    <xf numFmtId="0" fontId="0" fillId="0" borderId="0" xfId="0" applyAlignment="1">
      <alignment vertical="center"/>
    </xf>
    <xf numFmtId="0" fontId="0" fillId="0" borderId="0" xfId="0" applyAlignment="1">
      <alignment horizontal="center" vertical="center"/>
    </xf>
    <xf numFmtId="164" fontId="0" fillId="2" borderId="5" xfId="0" applyNumberFormat="1" applyFill="1" applyBorder="1" applyAlignment="1">
      <alignment horizontal="center"/>
    </xf>
    <xf numFmtId="1" fontId="0" fillId="0" borderId="0" xfId="0" applyNumberFormat="1" applyAlignment="1">
      <alignment horizontal="center"/>
    </xf>
    <xf numFmtId="0" fontId="0" fillId="0" borderId="0" xfId="0" applyFill="1" applyBorder="1" applyAlignment="1">
      <alignment horizontal="center"/>
    </xf>
    <xf numFmtId="0" fontId="0" fillId="0" borderId="0" xfId="0" applyFill="1" applyBorder="1" applyAlignment="1">
      <alignment horizontal="center" vertical="center" wrapText="1"/>
    </xf>
    <xf numFmtId="165" fontId="1" fillId="0" borderId="0" xfId="0" applyNumberFormat="1" applyFont="1" applyFill="1" applyBorder="1" applyAlignment="1">
      <alignment horizontal="center" vertical="center"/>
    </xf>
    <xf numFmtId="164" fontId="0" fillId="0" borderId="0" xfId="0" applyNumberFormat="1" applyFill="1" applyBorder="1" applyAlignment="1">
      <alignment horizontal="center"/>
    </xf>
    <xf numFmtId="2" fontId="0" fillId="0" borderId="0" xfId="0" applyNumberFormat="1" applyBorder="1" applyAlignment="1">
      <alignment horizontal="center"/>
    </xf>
    <xf numFmtId="0" fontId="0" fillId="0" borderId="1" xfId="0" applyBorder="1" applyAlignment="1">
      <alignment horizontal="center"/>
    </xf>
    <xf numFmtId="165" fontId="0" fillId="0" borderId="0" xfId="0" applyNumberFormat="1" applyBorder="1" applyAlignment="1">
      <alignment horizontal="center"/>
    </xf>
    <xf numFmtId="165" fontId="0" fillId="0" borderId="0" xfId="0" applyNumberFormat="1" applyBorder="1" applyAlignment="1">
      <alignment horizontal="center" vertical="center" wrapText="1"/>
    </xf>
    <xf numFmtId="164" fontId="1" fillId="2" borderId="2" xfId="0" applyNumberFormat="1" applyFont="1" applyFill="1" applyBorder="1" applyAlignment="1">
      <alignment horizontal="center" vertical="center"/>
    </xf>
    <xf numFmtId="165" fontId="2" fillId="0" borderId="0" xfId="0" applyNumberFormat="1" applyFont="1" applyBorder="1" applyAlignment="1">
      <alignment horizontal="center" vertical="center" wrapText="1"/>
    </xf>
    <xf numFmtId="164" fontId="0" fillId="5" borderId="0" xfId="0" applyNumberFormat="1" applyFill="1" applyBorder="1" applyAlignment="1"/>
    <xf numFmtId="165" fontId="1" fillId="3" borderId="2" xfId="0" applyNumberFormat="1" applyFont="1" applyFill="1" applyBorder="1" applyAlignment="1">
      <alignment horizontal="center" vertical="center"/>
    </xf>
    <xf numFmtId="0" fontId="0" fillId="0" borderId="1" xfId="0" applyBorder="1" applyAlignment="1">
      <alignment horizontal="center" vertical="center"/>
    </xf>
    <xf numFmtId="0" fontId="0" fillId="5" borderId="1" xfId="0" applyNumberFormat="1" applyFill="1" applyBorder="1" applyAlignment="1">
      <alignment horizontal="center" vertical="center"/>
    </xf>
    <xf numFmtId="164" fontId="0" fillId="8" borderId="1" xfId="0" applyNumberFormat="1" applyFill="1" applyBorder="1" applyAlignment="1">
      <alignment horizontal="center"/>
    </xf>
    <xf numFmtId="165" fontId="0" fillId="6" borderId="2" xfId="0" applyNumberFormat="1" applyFill="1" applyBorder="1" applyAlignment="1">
      <alignment horizontal="center" vertical="center" wrapText="1"/>
    </xf>
    <xf numFmtId="166" fontId="0" fillId="6" borderId="10" xfId="0" applyNumberFormat="1" applyFill="1" applyBorder="1" applyAlignment="1">
      <alignment horizontal="center"/>
    </xf>
    <xf numFmtId="166" fontId="0" fillId="6" borderId="11" xfId="0" applyNumberFormat="1" applyFill="1" applyBorder="1" applyAlignment="1">
      <alignment horizontal="center"/>
    </xf>
    <xf numFmtId="164" fontId="0" fillId="9" borderId="5" xfId="0" applyNumberFormat="1" applyFill="1" applyBorder="1" applyAlignment="1">
      <alignment horizontal="center"/>
    </xf>
    <xf numFmtId="164" fontId="0" fillId="9" borderId="1" xfId="0" applyNumberFormat="1" applyFill="1" applyBorder="1" applyAlignment="1">
      <alignment horizontal="center"/>
    </xf>
    <xf numFmtId="0" fontId="0" fillId="9" borderId="1" xfId="0" applyFill="1" applyBorder="1" applyAlignment="1">
      <alignment horizontal="center"/>
    </xf>
    <xf numFmtId="2" fontId="0" fillId="9" borderId="1" xfId="0" applyNumberFormat="1" applyFill="1" applyBorder="1" applyAlignment="1">
      <alignment horizontal="center"/>
    </xf>
    <xf numFmtId="0" fontId="3" fillId="0" borderId="0" xfId="0" applyFont="1" applyAlignment="1">
      <alignment horizontal="center"/>
    </xf>
    <xf numFmtId="165" fontId="4" fillId="11" borderId="2" xfId="0" applyNumberFormat="1" applyFont="1" applyFill="1" applyBorder="1" applyAlignment="1">
      <alignment horizontal="center" vertical="center" wrapText="1"/>
    </xf>
    <xf numFmtId="166" fontId="0" fillId="11" borderId="10" xfId="0" applyNumberFormat="1" applyFill="1" applyBorder="1" applyAlignment="1">
      <alignment horizontal="center"/>
    </xf>
    <xf numFmtId="166" fontId="0" fillId="11" borderId="11" xfId="0" applyNumberFormat="1" applyFill="1" applyBorder="1" applyAlignment="1">
      <alignment horizontal="center"/>
    </xf>
    <xf numFmtId="0" fontId="0" fillId="0" borderId="0" xfId="0" applyAlignment="1">
      <alignment wrapText="1"/>
    </xf>
    <xf numFmtId="0" fontId="0" fillId="14" borderId="0" xfId="0" applyFill="1"/>
    <xf numFmtId="0" fontId="0" fillId="0" borderId="16" xfId="0" applyBorder="1"/>
    <xf numFmtId="0" fontId="0" fillId="15" borderId="0" xfId="0" applyFill="1"/>
    <xf numFmtId="0" fontId="0" fillId="0" borderId="15" xfId="0" applyBorder="1"/>
    <xf numFmtId="0" fontId="0" fillId="16" borderId="17" xfId="0" applyFill="1" applyBorder="1"/>
    <xf numFmtId="164" fontId="0" fillId="0" borderId="15" xfId="0" applyNumberFormat="1" applyBorder="1"/>
    <xf numFmtId="164" fontId="0" fillId="0" borderId="18" xfId="0" applyNumberFormat="1" applyBorder="1"/>
    <xf numFmtId="0" fontId="0" fillId="0" borderId="19" xfId="0" applyBorder="1"/>
    <xf numFmtId="0" fontId="0" fillId="0" borderId="20" xfId="0" applyBorder="1"/>
    <xf numFmtId="0" fontId="0" fillId="17" borderId="0" xfId="0" applyFill="1"/>
    <xf numFmtId="164" fontId="0" fillId="17" borderId="0" xfId="0" applyNumberFormat="1" applyFill="1"/>
    <xf numFmtId="0" fontId="0" fillId="18" borderId="0" xfId="0" applyFill="1"/>
    <xf numFmtId="166" fontId="0" fillId="0" borderId="15" xfId="0" applyNumberFormat="1" applyBorder="1"/>
    <xf numFmtId="166" fontId="0" fillId="0" borderId="18" xfId="0" applyNumberFormat="1" applyBorder="1"/>
    <xf numFmtId="166" fontId="0" fillId="18" borderId="0" xfId="0" applyNumberFormat="1" applyFill="1"/>
    <xf numFmtId="0" fontId="0" fillId="19" borderId="15" xfId="0" applyFill="1" applyBorder="1" applyAlignment="1">
      <alignment horizontal="center"/>
    </xf>
    <xf numFmtId="0" fontId="0" fillId="0" borderId="1" xfId="0" applyBorder="1" applyAlignment="1">
      <alignment horizontal="center"/>
    </xf>
    <xf numFmtId="0" fontId="0" fillId="3" borderId="8" xfId="0" applyFill="1" applyBorder="1" applyAlignment="1">
      <alignment horizontal="center" vertical="center" wrapText="1"/>
    </xf>
    <xf numFmtId="0" fontId="0" fillId="3" borderId="9" xfId="0" applyFill="1" applyBorder="1" applyAlignment="1">
      <alignment horizontal="center" vertical="center" wrapText="1"/>
    </xf>
    <xf numFmtId="0" fontId="3" fillId="10" borderId="0" xfId="0" applyFont="1" applyFill="1" applyAlignment="1">
      <alignment horizontal="center"/>
    </xf>
    <xf numFmtId="0" fontId="3" fillId="0" borderId="0" xfId="0" applyFont="1" applyAlignment="1">
      <alignment horizontal="center"/>
    </xf>
    <xf numFmtId="0" fontId="0" fillId="0" borderId="5" xfId="0" applyBorder="1" applyAlignment="1">
      <alignment horizontal="center"/>
    </xf>
    <xf numFmtId="0" fontId="0" fillId="0" borderId="25" xfId="0" applyBorder="1" applyAlignment="1">
      <alignment horizontal="center"/>
    </xf>
    <xf numFmtId="0" fontId="0" fillId="0" borderId="26" xfId="0" applyBorder="1" applyAlignment="1">
      <alignment horizontal="center"/>
    </xf>
    <xf numFmtId="0" fontId="0" fillId="2" borderId="8" xfId="0" applyFill="1" applyBorder="1" applyAlignment="1">
      <alignment horizontal="center" vertical="center" wrapText="1"/>
    </xf>
    <xf numFmtId="0" fontId="0" fillId="2" borderId="9" xfId="0" applyFill="1" applyBorder="1" applyAlignment="1">
      <alignment horizontal="center" vertical="center" wrapText="1"/>
    </xf>
    <xf numFmtId="0" fontId="2" fillId="7" borderId="8" xfId="0" applyFont="1" applyFill="1" applyBorder="1" applyAlignment="1">
      <alignment horizontal="center" vertical="center" wrapText="1"/>
    </xf>
    <xf numFmtId="0" fontId="2" fillId="7" borderId="9" xfId="0" applyFont="1" applyFill="1" applyBorder="1" applyAlignment="1">
      <alignment horizontal="center" vertical="center" wrapText="1"/>
    </xf>
    <xf numFmtId="0" fontId="5" fillId="12" borderId="0" xfId="0" applyFont="1" applyFill="1" applyAlignment="1">
      <alignment horizontal="left" vertical="center" wrapText="1"/>
    </xf>
    <xf numFmtId="0" fontId="0" fillId="4" borderId="21" xfId="0" applyFill="1" applyBorder="1" applyAlignment="1">
      <alignment horizontal="center" vertical="center" wrapText="1"/>
    </xf>
    <xf numFmtId="0" fontId="0" fillId="4" borderId="22" xfId="0" applyFill="1" applyBorder="1" applyAlignment="1">
      <alignment horizontal="center" vertical="center" wrapText="1"/>
    </xf>
    <xf numFmtId="0" fontId="0" fillId="4" borderId="23" xfId="0" applyFill="1" applyBorder="1" applyAlignment="1">
      <alignment horizontal="center" vertical="center" wrapText="1"/>
    </xf>
    <xf numFmtId="0" fontId="0" fillId="4" borderId="24" xfId="0" applyFill="1" applyBorder="1" applyAlignment="1">
      <alignment horizontal="center" vertical="center" wrapText="1"/>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0" fillId="9" borderId="5" xfId="0" applyFill="1" applyBorder="1" applyAlignment="1">
      <alignment horizontal="center"/>
    </xf>
    <xf numFmtId="0" fontId="0" fillId="9" borderId="25" xfId="0" applyFill="1" applyBorder="1" applyAlignment="1">
      <alignment horizontal="center"/>
    </xf>
    <xf numFmtId="0" fontId="0" fillId="9" borderId="26" xfId="0" applyFill="1" applyBorder="1" applyAlignment="1">
      <alignment horizontal="center"/>
    </xf>
    <xf numFmtId="0" fontId="0" fillId="4" borderId="1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13" xfId="0" applyFill="1" applyBorder="1" applyAlignment="1">
      <alignment horizontal="center" vertical="center" wrapText="1"/>
    </xf>
    <xf numFmtId="0" fontId="0" fillId="4" borderId="4" xfId="0" applyFill="1" applyBorder="1" applyAlignment="1">
      <alignment horizontal="center" vertical="center" wrapText="1"/>
    </xf>
    <xf numFmtId="0" fontId="0" fillId="0" borderId="1" xfId="0" applyBorder="1" applyAlignment="1">
      <alignment horizontal="center"/>
    </xf>
    <xf numFmtId="0" fontId="0" fillId="9" borderId="1" xfId="0" applyFill="1" applyBorder="1" applyAlignment="1">
      <alignment horizontal="center"/>
    </xf>
    <xf numFmtId="0" fontId="0" fillId="0" borderId="0" xfId="0" applyAlignment="1">
      <alignment horizontal="center"/>
    </xf>
    <xf numFmtId="0" fontId="3" fillId="11" borderId="0" xfId="0" applyFont="1" applyFill="1" applyAlignment="1">
      <alignment horizontal="center"/>
    </xf>
    <xf numFmtId="0" fontId="7" fillId="13" borderId="14" xfId="0" applyFont="1" applyFill="1" applyBorder="1" applyAlignment="1">
      <alignment horizontal="center"/>
    </xf>
    <xf numFmtId="0" fontId="7" fillId="20" borderId="14" xfId="0" applyFont="1" applyFill="1" applyBorder="1" applyAlignment="1">
      <alignment horizontal="center"/>
    </xf>
    <xf numFmtId="164" fontId="0" fillId="0" borderId="0" xfId="0" applyNumberFormat="1"/>
    <xf numFmtId="164" fontId="0" fillId="0" borderId="1" xfId="0" applyNumberFormat="1" applyBorder="1" applyAlignment="1">
      <alignment horizontal="center"/>
    </xf>
    <xf numFmtId="0" fontId="0" fillId="0" borderId="1" xfId="0" applyBorder="1"/>
    <xf numFmtId="167" fontId="0" fillId="0" borderId="1" xfId="0" applyNumberFormat="1" applyBorder="1"/>
    <xf numFmtId="164" fontId="0" fillId="0" borderId="1" xfId="0" applyNumberFormat="1" applyBorder="1"/>
  </cellXfs>
  <cellStyles count="1">
    <cellStyle name="Normale" xfId="0" builtinId="0"/>
  </cellStyles>
  <dxfs count="0"/>
  <tableStyles count="0" defaultTableStyle="TableStyleMedium2" defaultPivotStyle="PivotStyleLight16"/>
  <colors>
    <mruColors>
      <color rgb="FFCFCE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F938A-A932-418C-8C72-07D60023EF2F}">
  <dimension ref="A2:O45"/>
  <sheetViews>
    <sheetView topLeftCell="A26" workbookViewId="0">
      <selection activeCell="O40" sqref="O40"/>
    </sheetView>
  </sheetViews>
  <sheetFormatPr defaultRowHeight="15" x14ac:dyDescent="0.25"/>
  <cols>
    <col min="1" max="1" width="1.5703125" customWidth="1"/>
    <col min="3" max="3" width="5.28515625" customWidth="1"/>
    <col min="4" max="4" width="1.5703125" customWidth="1"/>
    <col min="5" max="5" width="15.7109375" style="2" customWidth="1"/>
    <col min="6" max="6" width="10.5703125" style="3" customWidth="1"/>
    <col min="7" max="7" width="15.7109375" style="2" customWidth="1"/>
    <col min="8" max="8" width="14.7109375" style="2" customWidth="1"/>
    <col min="9" max="9" width="16.7109375" style="2" customWidth="1"/>
    <col min="10" max="10" width="21.5703125" style="10" hidden="1" customWidth="1"/>
    <col min="11" max="12" width="10.5703125" style="16" hidden="1" customWidth="1"/>
    <col min="14" max="15" width="9.140625" style="2"/>
  </cols>
  <sheetData>
    <row r="2" spans="1:15" ht="15.75" x14ac:dyDescent="0.25">
      <c r="A2" s="57" t="s">
        <v>11</v>
      </c>
      <c r="B2" s="57"/>
      <c r="C2" s="57"/>
      <c r="D2" s="57"/>
      <c r="E2" s="57"/>
      <c r="F2" s="57"/>
      <c r="G2" s="57"/>
      <c r="H2" s="57"/>
      <c r="I2" s="57"/>
    </row>
    <row r="3" spans="1:15" ht="7.5" customHeight="1" x14ac:dyDescent="0.25">
      <c r="A3" s="32"/>
      <c r="B3" s="32"/>
      <c r="C3" s="32"/>
      <c r="D3" s="32"/>
      <c r="E3" s="32"/>
      <c r="F3" s="32"/>
      <c r="G3" s="32"/>
      <c r="H3" s="32"/>
      <c r="I3" s="32"/>
    </row>
    <row r="4" spans="1:15" ht="18" customHeight="1" x14ac:dyDescent="0.25">
      <c r="A4" s="56" t="s">
        <v>17</v>
      </c>
      <c r="B4" s="56"/>
      <c r="C4" s="56"/>
      <c r="D4" s="56"/>
      <c r="E4" s="56"/>
      <c r="F4" s="56"/>
      <c r="G4" s="56"/>
      <c r="H4" s="56"/>
      <c r="I4" s="56"/>
    </row>
    <row r="5" spans="1:15" ht="15.75" thickBot="1" x14ac:dyDescent="0.3"/>
    <row r="6" spans="1:15" ht="15" customHeight="1" x14ac:dyDescent="0.25">
      <c r="B6" s="66" t="s">
        <v>0</v>
      </c>
      <c r="C6" s="67"/>
      <c r="E6" s="61" t="s">
        <v>1</v>
      </c>
      <c r="F6" s="4"/>
      <c r="G6" s="63" t="s">
        <v>5</v>
      </c>
      <c r="H6" s="54" t="s">
        <v>2</v>
      </c>
      <c r="J6" s="11"/>
      <c r="K6" s="17"/>
      <c r="L6" s="17"/>
    </row>
    <row r="7" spans="1:15" ht="25.5" customHeight="1" thickBot="1" x14ac:dyDescent="0.3">
      <c r="B7" s="68"/>
      <c r="C7" s="69"/>
      <c r="E7" s="62"/>
      <c r="F7" s="4"/>
      <c r="G7" s="64"/>
      <c r="H7" s="55"/>
      <c r="J7" s="11"/>
      <c r="K7" s="17"/>
      <c r="L7" s="17"/>
    </row>
    <row r="8" spans="1:15" ht="15.75" thickBot="1" x14ac:dyDescent="0.3">
      <c r="J8" s="10" t="s">
        <v>6</v>
      </c>
    </row>
    <row r="9" spans="1:15" s="6" customFormat="1" ht="38.25" customHeight="1" thickBot="1" x14ac:dyDescent="0.3">
      <c r="B9" s="70">
        <v>1.0523400000000001</v>
      </c>
      <c r="C9" s="71"/>
      <c r="E9" s="18">
        <f>SQRT(B9)</f>
        <v>1.0258362442417406</v>
      </c>
      <c r="F9" s="25" t="s">
        <v>8</v>
      </c>
      <c r="G9" s="12"/>
      <c r="H9" s="21">
        <f>L10/10</f>
        <v>0.32028678465427524</v>
      </c>
      <c r="I9" s="7"/>
      <c r="J9" s="12">
        <f>B9*100</f>
        <v>105.23400000000001</v>
      </c>
      <c r="K9" s="19" t="s">
        <v>7</v>
      </c>
      <c r="L9" s="19" t="s">
        <v>9</v>
      </c>
      <c r="N9" s="7"/>
      <c r="O9" s="7"/>
    </row>
    <row r="10" spans="1:15" x14ac:dyDescent="0.25">
      <c r="F10" s="14"/>
      <c r="K10" s="16">
        <f>SQRT(J9)</f>
        <v>10.258362442417406</v>
      </c>
      <c r="L10" s="16">
        <f>SQRT(K10)</f>
        <v>3.2028678465427523</v>
      </c>
    </row>
    <row r="11" spans="1:15" x14ac:dyDescent="0.25">
      <c r="A11" s="58" t="s">
        <v>3</v>
      </c>
      <c r="B11" s="59"/>
      <c r="C11" s="59"/>
      <c r="D11" s="60"/>
      <c r="F11" s="14"/>
      <c r="I11" s="15" t="s">
        <v>3</v>
      </c>
      <c r="L11" s="16" t="s">
        <v>10</v>
      </c>
    </row>
    <row r="12" spans="1:15" x14ac:dyDescent="0.25">
      <c r="A12" s="72">
        <v>0</v>
      </c>
      <c r="B12" s="73"/>
      <c r="C12" s="73"/>
      <c r="D12" s="74"/>
      <c r="E12" s="28">
        <f>B9</f>
        <v>1.0523400000000001</v>
      </c>
      <c r="F12" s="31" t="s">
        <v>4</v>
      </c>
      <c r="G12" s="29">
        <f>B9</f>
        <v>1.0523400000000001</v>
      </c>
      <c r="H12" s="29">
        <f>B9</f>
        <v>1.0523400000000001</v>
      </c>
      <c r="I12" s="30">
        <v>0</v>
      </c>
      <c r="J12" s="13">
        <f t="shared" ref="J12:J36" si="0">$J$9</f>
        <v>105.23400000000001</v>
      </c>
    </row>
    <row r="13" spans="1:15" x14ac:dyDescent="0.25">
      <c r="A13" s="58">
        <v>1</v>
      </c>
      <c r="B13" s="59"/>
      <c r="C13" s="59"/>
      <c r="D13" s="60"/>
      <c r="E13" s="8">
        <f>(J12+K13)/100</f>
        <v>1.1549236244241741</v>
      </c>
      <c r="F13" s="26">
        <v>0.125</v>
      </c>
      <c r="G13" s="24">
        <f t="shared" ref="G13:G36" si="1">(POWER((F13+(K13)),2))/100</f>
        <v>1.0781421561060436</v>
      </c>
      <c r="H13" s="5">
        <f>(J13+L13)/100</f>
        <v>1.0843686784654276</v>
      </c>
      <c r="I13" s="15">
        <v>1</v>
      </c>
      <c r="J13" s="13">
        <f t="shared" si="0"/>
        <v>105.23400000000001</v>
      </c>
      <c r="K13" s="16">
        <f t="shared" ref="K13:K36" si="2">$K$10</f>
        <v>10.258362442417406</v>
      </c>
      <c r="L13" s="16">
        <f t="shared" ref="L13:L36" si="3">$L$10</f>
        <v>3.2028678465427523</v>
      </c>
    </row>
    <row r="14" spans="1:15" x14ac:dyDescent="0.25">
      <c r="A14" s="58">
        <v>2</v>
      </c>
      <c r="B14" s="59"/>
      <c r="C14" s="59"/>
      <c r="D14" s="60"/>
      <c r="E14" s="8">
        <f t="shared" ref="E14:E36" si="4">((E13*100)+K14)/100</f>
        <v>1.2575072488483481</v>
      </c>
      <c r="F14" s="26">
        <f>F13+0.125</f>
        <v>0.25</v>
      </c>
      <c r="G14" s="24">
        <f t="shared" si="1"/>
        <v>1.104256812212087</v>
      </c>
      <c r="H14" s="5">
        <f t="shared" ref="H14:H36" si="5">((H13*100)+L14)/100</f>
        <v>1.1163973569308552</v>
      </c>
      <c r="I14" s="15">
        <v>2</v>
      </c>
      <c r="J14" s="13">
        <f t="shared" si="0"/>
        <v>105.23400000000001</v>
      </c>
      <c r="K14" s="16">
        <f t="shared" si="2"/>
        <v>10.258362442417406</v>
      </c>
      <c r="L14" s="16">
        <f t="shared" si="3"/>
        <v>3.2028678465427523</v>
      </c>
    </row>
    <row r="15" spans="1:15" x14ac:dyDescent="0.25">
      <c r="A15" s="58">
        <v>3</v>
      </c>
      <c r="B15" s="59"/>
      <c r="C15" s="59"/>
      <c r="D15" s="60"/>
      <c r="E15" s="8">
        <f t="shared" si="4"/>
        <v>1.3600908732725221</v>
      </c>
      <c r="F15" s="26">
        <f t="shared" ref="F15:F36" si="6">F14+0.125</f>
        <v>0.375</v>
      </c>
      <c r="G15" s="24">
        <f t="shared" si="1"/>
        <v>1.1306839683181307</v>
      </c>
      <c r="H15" s="5">
        <f t="shared" si="5"/>
        <v>1.1484260353962827</v>
      </c>
      <c r="I15" s="15">
        <v>3</v>
      </c>
      <c r="J15" s="13">
        <f t="shared" si="0"/>
        <v>105.23400000000001</v>
      </c>
      <c r="K15" s="16">
        <f t="shared" si="2"/>
        <v>10.258362442417406</v>
      </c>
      <c r="L15" s="16">
        <f t="shared" si="3"/>
        <v>3.2028678465427523</v>
      </c>
    </row>
    <row r="16" spans="1:15" x14ac:dyDescent="0.25">
      <c r="A16" s="58">
        <v>4</v>
      </c>
      <c r="B16" s="59"/>
      <c r="C16" s="59"/>
      <c r="D16" s="60"/>
      <c r="E16" s="8">
        <f t="shared" si="4"/>
        <v>1.4626744976966961</v>
      </c>
      <c r="F16" s="26">
        <f t="shared" si="6"/>
        <v>0.5</v>
      </c>
      <c r="G16" s="24">
        <f t="shared" si="1"/>
        <v>1.157423624424174</v>
      </c>
      <c r="H16" s="5">
        <f t="shared" si="5"/>
        <v>1.1804547138617103</v>
      </c>
      <c r="I16" s="15">
        <v>4</v>
      </c>
      <c r="J16" s="13">
        <f t="shared" si="0"/>
        <v>105.23400000000001</v>
      </c>
      <c r="K16" s="16">
        <f t="shared" si="2"/>
        <v>10.258362442417406</v>
      </c>
      <c r="L16" s="16">
        <f t="shared" si="3"/>
        <v>3.2028678465427523</v>
      </c>
    </row>
    <row r="17" spans="1:15" x14ac:dyDescent="0.25">
      <c r="A17" s="58">
        <v>5</v>
      </c>
      <c r="B17" s="59"/>
      <c r="C17" s="59"/>
      <c r="D17" s="60"/>
      <c r="E17" s="8">
        <f t="shared" si="4"/>
        <v>1.5652581221208701</v>
      </c>
      <c r="F17" s="26">
        <f t="shared" si="6"/>
        <v>0.625</v>
      </c>
      <c r="G17" s="24">
        <f t="shared" si="1"/>
        <v>1.1844757805302175</v>
      </c>
      <c r="H17" s="5">
        <f t="shared" si="5"/>
        <v>1.2124833923271379</v>
      </c>
      <c r="I17" s="15">
        <v>5</v>
      </c>
      <c r="J17" s="13">
        <f t="shared" si="0"/>
        <v>105.23400000000001</v>
      </c>
      <c r="K17" s="16">
        <f t="shared" si="2"/>
        <v>10.258362442417406</v>
      </c>
      <c r="L17" s="16">
        <f t="shared" si="3"/>
        <v>3.2028678465427523</v>
      </c>
    </row>
    <row r="18" spans="1:15" x14ac:dyDescent="0.25">
      <c r="A18" s="58">
        <v>6</v>
      </c>
      <c r="B18" s="59"/>
      <c r="C18" s="59"/>
      <c r="D18" s="60"/>
      <c r="E18" s="8">
        <f t="shared" si="4"/>
        <v>1.6678417465450439</v>
      </c>
      <c r="F18" s="26">
        <f t="shared" si="6"/>
        <v>0.75</v>
      </c>
      <c r="G18" s="24">
        <f t="shared" si="1"/>
        <v>1.2118404366362612</v>
      </c>
      <c r="H18" s="5">
        <f t="shared" si="5"/>
        <v>1.2445120707925654</v>
      </c>
      <c r="I18" s="15">
        <v>6</v>
      </c>
      <c r="J18" s="13">
        <f t="shared" si="0"/>
        <v>105.23400000000001</v>
      </c>
      <c r="K18" s="16">
        <f t="shared" si="2"/>
        <v>10.258362442417406</v>
      </c>
      <c r="L18" s="16">
        <f t="shared" si="3"/>
        <v>3.2028678465427523</v>
      </c>
    </row>
    <row r="19" spans="1:15" x14ac:dyDescent="0.25">
      <c r="A19" s="58">
        <v>7</v>
      </c>
      <c r="B19" s="59"/>
      <c r="C19" s="59"/>
      <c r="D19" s="60"/>
      <c r="E19" s="8">
        <f t="shared" si="4"/>
        <v>1.7704253709692179</v>
      </c>
      <c r="F19" s="26">
        <f t="shared" si="6"/>
        <v>0.875</v>
      </c>
      <c r="G19" s="24">
        <f t="shared" si="1"/>
        <v>1.2395175927423048</v>
      </c>
      <c r="H19" s="5">
        <f t="shared" si="5"/>
        <v>1.276540749257993</v>
      </c>
      <c r="I19" s="15">
        <v>7</v>
      </c>
      <c r="J19" s="13">
        <f t="shared" si="0"/>
        <v>105.23400000000001</v>
      </c>
      <c r="K19" s="16">
        <f t="shared" si="2"/>
        <v>10.258362442417406</v>
      </c>
      <c r="L19" s="16">
        <f t="shared" si="3"/>
        <v>3.2028678465427523</v>
      </c>
    </row>
    <row r="20" spans="1:15" x14ac:dyDescent="0.25">
      <c r="A20" s="58">
        <v>8</v>
      </c>
      <c r="B20" s="59"/>
      <c r="C20" s="59"/>
      <c r="D20" s="60"/>
      <c r="E20" s="8">
        <f t="shared" si="4"/>
        <v>1.8730089953933919</v>
      </c>
      <c r="F20" s="26">
        <f t="shared" si="6"/>
        <v>1</v>
      </c>
      <c r="G20" s="24">
        <f t="shared" si="1"/>
        <v>1.2675072488483481</v>
      </c>
      <c r="H20" s="5">
        <f t="shared" si="5"/>
        <v>1.3085694277234206</v>
      </c>
      <c r="I20" s="15">
        <v>8</v>
      </c>
      <c r="J20" s="13">
        <f t="shared" si="0"/>
        <v>105.23400000000001</v>
      </c>
      <c r="K20" s="16">
        <f t="shared" si="2"/>
        <v>10.258362442417406</v>
      </c>
      <c r="L20" s="16">
        <f t="shared" si="3"/>
        <v>3.2028678465427523</v>
      </c>
    </row>
    <row r="21" spans="1:15" x14ac:dyDescent="0.25">
      <c r="A21" s="58">
        <v>9</v>
      </c>
      <c r="B21" s="59"/>
      <c r="C21" s="59"/>
      <c r="D21" s="60"/>
      <c r="E21" s="8">
        <f t="shared" si="4"/>
        <v>1.9755926198175657</v>
      </c>
      <c r="F21" s="26">
        <f t="shared" si="6"/>
        <v>1.125</v>
      </c>
      <c r="G21" s="24">
        <f t="shared" si="1"/>
        <v>1.2958094049543916</v>
      </c>
      <c r="H21" s="5">
        <f t="shared" si="5"/>
        <v>1.3405981061888479</v>
      </c>
      <c r="I21" s="15">
        <v>9</v>
      </c>
      <c r="J21" s="13">
        <f t="shared" si="0"/>
        <v>105.23400000000001</v>
      </c>
      <c r="K21" s="16">
        <f t="shared" si="2"/>
        <v>10.258362442417406</v>
      </c>
      <c r="L21" s="16">
        <f t="shared" si="3"/>
        <v>3.2028678465427523</v>
      </c>
    </row>
    <row r="22" spans="1:15" x14ac:dyDescent="0.25">
      <c r="A22" s="58">
        <v>10</v>
      </c>
      <c r="B22" s="59"/>
      <c r="C22" s="59"/>
      <c r="D22" s="60"/>
      <c r="E22" s="8">
        <f t="shared" si="4"/>
        <v>2.0781762442417397</v>
      </c>
      <c r="F22" s="26">
        <f t="shared" si="6"/>
        <v>1.25</v>
      </c>
      <c r="G22" s="24">
        <f t="shared" si="1"/>
        <v>1.324424061060435</v>
      </c>
      <c r="H22" s="5">
        <f t="shared" si="5"/>
        <v>1.3726267846542755</v>
      </c>
      <c r="I22" s="15">
        <v>10</v>
      </c>
      <c r="J22" s="13">
        <f t="shared" si="0"/>
        <v>105.23400000000001</v>
      </c>
      <c r="K22" s="16">
        <f t="shared" si="2"/>
        <v>10.258362442417406</v>
      </c>
      <c r="L22" s="16">
        <f t="shared" si="3"/>
        <v>3.2028678465427523</v>
      </c>
    </row>
    <row r="23" spans="1:15" x14ac:dyDescent="0.25">
      <c r="A23" s="58">
        <v>11</v>
      </c>
      <c r="B23" s="59"/>
      <c r="C23" s="59"/>
      <c r="D23" s="60"/>
      <c r="E23" s="8">
        <f t="shared" si="4"/>
        <v>2.1807598686659135</v>
      </c>
      <c r="F23" s="26">
        <f t="shared" si="6"/>
        <v>1.375</v>
      </c>
      <c r="G23" s="24">
        <f t="shared" si="1"/>
        <v>1.3533512171664788</v>
      </c>
      <c r="H23" s="5">
        <f t="shared" si="5"/>
        <v>1.4046554631197028</v>
      </c>
      <c r="I23" s="15">
        <v>11</v>
      </c>
      <c r="J23" s="13">
        <f t="shared" si="0"/>
        <v>105.23400000000001</v>
      </c>
      <c r="K23" s="16">
        <f t="shared" si="2"/>
        <v>10.258362442417406</v>
      </c>
      <c r="L23" s="16">
        <f t="shared" si="3"/>
        <v>3.2028678465427523</v>
      </c>
    </row>
    <row r="24" spans="1:15" x14ac:dyDescent="0.25">
      <c r="A24" s="58">
        <v>12</v>
      </c>
      <c r="B24" s="59"/>
      <c r="C24" s="59"/>
      <c r="D24" s="60"/>
      <c r="E24" s="8">
        <f t="shared" si="4"/>
        <v>2.2833434930900878</v>
      </c>
      <c r="F24" s="26">
        <f t="shared" si="6"/>
        <v>1.5</v>
      </c>
      <c r="G24" s="24">
        <f t="shared" si="1"/>
        <v>1.3825908732725223</v>
      </c>
      <c r="H24" s="5">
        <f t="shared" si="5"/>
        <v>1.4366841415851304</v>
      </c>
      <c r="I24" s="15">
        <v>12</v>
      </c>
      <c r="J24" s="13">
        <f t="shared" si="0"/>
        <v>105.23400000000001</v>
      </c>
      <c r="K24" s="16">
        <f t="shared" si="2"/>
        <v>10.258362442417406</v>
      </c>
      <c r="L24" s="16">
        <f t="shared" si="3"/>
        <v>3.2028678465427523</v>
      </c>
    </row>
    <row r="25" spans="1:15" x14ac:dyDescent="0.25">
      <c r="A25" s="58">
        <v>13</v>
      </c>
      <c r="B25" s="59"/>
      <c r="C25" s="59"/>
      <c r="D25" s="60"/>
      <c r="E25" s="8">
        <f t="shared" si="4"/>
        <v>2.385927117514262</v>
      </c>
      <c r="F25" s="26">
        <f t="shared" si="6"/>
        <v>1.625</v>
      </c>
      <c r="G25" s="24">
        <f t="shared" si="1"/>
        <v>1.4121430293785655</v>
      </c>
      <c r="H25" s="5">
        <f t="shared" si="5"/>
        <v>1.4687128200505577</v>
      </c>
      <c r="I25" s="15">
        <v>13</v>
      </c>
      <c r="J25" s="13">
        <f t="shared" si="0"/>
        <v>105.23400000000001</v>
      </c>
      <c r="K25" s="16">
        <f t="shared" si="2"/>
        <v>10.258362442417406</v>
      </c>
      <c r="L25" s="16">
        <f t="shared" si="3"/>
        <v>3.2028678465427523</v>
      </c>
    </row>
    <row r="26" spans="1:15" x14ac:dyDescent="0.25">
      <c r="A26" s="58">
        <v>14</v>
      </c>
      <c r="B26" s="59"/>
      <c r="C26" s="59"/>
      <c r="D26" s="60"/>
      <c r="E26" s="8">
        <f t="shared" si="4"/>
        <v>2.4885107419384358</v>
      </c>
      <c r="F26" s="26">
        <f t="shared" si="6"/>
        <v>1.75</v>
      </c>
      <c r="G26" s="24">
        <f t="shared" si="1"/>
        <v>1.4420076854846093</v>
      </c>
      <c r="H26" s="5">
        <f t="shared" si="5"/>
        <v>1.5007414985159853</v>
      </c>
      <c r="I26" s="15">
        <v>14</v>
      </c>
      <c r="J26" s="13">
        <f t="shared" si="0"/>
        <v>105.23400000000001</v>
      </c>
      <c r="K26" s="16">
        <f t="shared" si="2"/>
        <v>10.258362442417406</v>
      </c>
      <c r="L26" s="16">
        <f t="shared" si="3"/>
        <v>3.2028678465427523</v>
      </c>
    </row>
    <row r="27" spans="1:15" x14ac:dyDescent="0.25">
      <c r="A27" s="58">
        <v>15</v>
      </c>
      <c r="B27" s="59"/>
      <c r="C27" s="59"/>
      <c r="D27" s="60"/>
      <c r="E27" s="8">
        <f t="shared" si="4"/>
        <v>2.5910943663626096</v>
      </c>
      <c r="F27" s="26">
        <f t="shared" si="6"/>
        <v>1.875</v>
      </c>
      <c r="G27" s="24">
        <f t="shared" si="1"/>
        <v>1.4721848415906527</v>
      </c>
      <c r="H27" s="5">
        <f t="shared" si="5"/>
        <v>1.5327701769814126</v>
      </c>
      <c r="I27" s="15">
        <v>15</v>
      </c>
      <c r="J27" s="13">
        <f t="shared" si="0"/>
        <v>105.23400000000001</v>
      </c>
      <c r="K27" s="16">
        <f t="shared" si="2"/>
        <v>10.258362442417406</v>
      </c>
      <c r="L27" s="16">
        <f t="shared" si="3"/>
        <v>3.2028678465427523</v>
      </c>
    </row>
    <row r="28" spans="1:15" x14ac:dyDescent="0.25">
      <c r="A28" s="58">
        <v>16</v>
      </c>
      <c r="B28" s="59"/>
      <c r="C28" s="59"/>
      <c r="D28" s="60"/>
      <c r="E28" s="8">
        <f t="shared" si="4"/>
        <v>2.6936779907867838</v>
      </c>
      <c r="F28" s="26">
        <f t="shared" si="6"/>
        <v>2</v>
      </c>
      <c r="G28" s="24">
        <f t="shared" si="1"/>
        <v>1.5026744976966964</v>
      </c>
      <c r="H28" s="5">
        <f t="shared" si="5"/>
        <v>1.5647988554468402</v>
      </c>
      <c r="I28" s="15">
        <v>16</v>
      </c>
      <c r="J28" s="13">
        <f t="shared" si="0"/>
        <v>105.23400000000001</v>
      </c>
      <c r="K28" s="16">
        <f t="shared" si="2"/>
        <v>10.258362442417406</v>
      </c>
      <c r="L28" s="16">
        <f t="shared" si="3"/>
        <v>3.2028678465427523</v>
      </c>
    </row>
    <row r="29" spans="1:15" x14ac:dyDescent="0.25">
      <c r="A29" s="58">
        <v>17</v>
      </c>
      <c r="B29" s="59"/>
      <c r="C29" s="59"/>
      <c r="D29" s="60"/>
      <c r="E29" s="8">
        <f t="shared" si="4"/>
        <v>2.7962616152109581</v>
      </c>
      <c r="F29" s="26">
        <f t="shared" si="6"/>
        <v>2.125</v>
      </c>
      <c r="G29" s="24">
        <f t="shared" si="1"/>
        <v>1.5334766538027398</v>
      </c>
      <c r="H29" s="5">
        <f t="shared" si="5"/>
        <v>1.5968275339122675</v>
      </c>
      <c r="I29" s="15">
        <v>17</v>
      </c>
      <c r="J29" s="13">
        <f t="shared" si="0"/>
        <v>105.23400000000001</v>
      </c>
      <c r="K29" s="16">
        <f t="shared" si="2"/>
        <v>10.258362442417406</v>
      </c>
      <c r="L29" s="16">
        <f t="shared" si="3"/>
        <v>3.2028678465427523</v>
      </c>
    </row>
    <row r="30" spans="1:15" x14ac:dyDescent="0.25">
      <c r="A30" s="58">
        <v>18</v>
      </c>
      <c r="B30" s="59"/>
      <c r="C30" s="59"/>
      <c r="D30" s="60"/>
      <c r="E30" s="8">
        <f t="shared" si="4"/>
        <v>2.8988452396351323</v>
      </c>
      <c r="F30" s="26">
        <f t="shared" si="6"/>
        <v>2.25</v>
      </c>
      <c r="G30" s="24">
        <f t="shared" si="1"/>
        <v>1.5645913099087831</v>
      </c>
      <c r="H30" s="5">
        <f t="shared" si="5"/>
        <v>1.6288562123776951</v>
      </c>
      <c r="I30" s="22">
        <v>18</v>
      </c>
      <c r="J30" s="13">
        <f t="shared" si="0"/>
        <v>105.23400000000001</v>
      </c>
      <c r="K30" s="16">
        <f t="shared" si="2"/>
        <v>10.258362442417406</v>
      </c>
      <c r="L30" s="16">
        <f t="shared" si="3"/>
        <v>3.2028678465427523</v>
      </c>
      <c r="M30" s="1"/>
      <c r="N30" s="1"/>
      <c r="O30" s="1"/>
    </row>
    <row r="31" spans="1:15" x14ac:dyDescent="0.25">
      <c r="A31" s="58">
        <v>19</v>
      </c>
      <c r="B31" s="59"/>
      <c r="C31" s="59"/>
      <c r="D31" s="60"/>
      <c r="E31" s="8">
        <f t="shared" si="4"/>
        <v>3.0014288640593065</v>
      </c>
      <c r="F31" s="26">
        <f t="shared" si="6"/>
        <v>2.375</v>
      </c>
      <c r="G31" s="24">
        <f t="shared" si="1"/>
        <v>1.5960184660148269</v>
      </c>
      <c r="H31" s="5">
        <f t="shared" si="5"/>
        <v>1.6608848908431224</v>
      </c>
      <c r="I31" s="15">
        <v>19</v>
      </c>
      <c r="J31" s="13">
        <f t="shared" si="0"/>
        <v>105.23400000000001</v>
      </c>
      <c r="K31" s="16">
        <f t="shared" si="2"/>
        <v>10.258362442417406</v>
      </c>
      <c r="L31" s="16">
        <f t="shared" si="3"/>
        <v>3.2028678465427523</v>
      </c>
    </row>
    <row r="32" spans="1:15" x14ac:dyDescent="0.25">
      <c r="A32" s="58">
        <v>20</v>
      </c>
      <c r="B32" s="59"/>
      <c r="C32" s="59"/>
      <c r="D32" s="60"/>
      <c r="E32" s="8">
        <f t="shared" si="4"/>
        <v>3.1040124884834808</v>
      </c>
      <c r="F32" s="26">
        <f t="shared" si="6"/>
        <v>2.5</v>
      </c>
      <c r="G32" s="24">
        <f t="shared" si="1"/>
        <v>1.6277581221208703</v>
      </c>
      <c r="H32" s="5">
        <f t="shared" si="5"/>
        <v>1.69291356930855</v>
      </c>
      <c r="I32" s="15">
        <v>20</v>
      </c>
      <c r="J32" s="13">
        <f t="shared" si="0"/>
        <v>105.23400000000001</v>
      </c>
      <c r="K32" s="16">
        <f t="shared" si="2"/>
        <v>10.258362442417406</v>
      </c>
      <c r="L32" s="16">
        <f t="shared" si="3"/>
        <v>3.2028678465427523</v>
      </c>
      <c r="M32" s="1"/>
      <c r="N32" s="1"/>
      <c r="O32" s="9"/>
    </row>
    <row r="33" spans="1:15" x14ac:dyDescent="0.25">
      <c r="A33" s="58">
        <v>21</v>
      </c>
      <c r="B33" s="59"/>
      <c r="C33" s="59"/>
      <c r="D33" s="60"/>
      <c r="E33" s="8">
        <f t="shared" si="4"/>
        <v>3.206596112907655</v>
      </c>
      <c r="F33" s="26">
        <f t="shared" si="6"/>
        <v>2.625</v>
      </c>
      <c r="G33" s="24">
        <f t="shared" si="1"/>
        <v>1.6598102782269137</v>
      </c>
      <c r="H33" s="5">
        <f t="shared" si="5"/>
        <v>1.7249422477739773</v>
      </c>
      <c r="I33" s="15">
        <v>21</v>
      </c>
      <c r="J33" s="13">
        <f t="shared" si="0"/>
        <v>105.23400000000001</v>
      </c>
      <c r="K33" s="16">
        <f t="shared" si="2"/>
        <v>10.258362442417406</v>
      </c>
      <c r="L33" s="16">
        <f t="shared" si="3"/>
        <v>3.2028678465427523</v>
      </c>
    </row>
    <row r="34" spans="1:15" x14ac:dyDescent="0.25">
      <c r="A34" s="58">
        <v>22</v>
      </c>
      <c r="B34" s="59"/>
      <c r="C34" s="59"/>
      <c r="D34" s="60"/>
      <c r="E34" s="8">
        <f t="shared" si="4"/>
        <v>3.3091797373318292</v>
      </c>
      <c r="F34" s="26">
        <f t="shared" si="6"/>
        <v>2.75</v>
      </c>
      <c r="G34" s="24">
        <f t="shared" si="1"/>
        <v>1.6921749343329575</v>
      </c>
      <c r="H34" s="5">
        <f t="shared" si="5"/>
        <v>1.7569709262394049</v>
      </c>
      <c r="I34" s="15">
        <v>22</v>
      </c>
      <c r="J34" s="13">
        <f t="shared" si="0"/>
        <v>105.23400000000001</v>
      </c>
      <c r="K34" s="16">
        <f t="shared" si="2"/>
        <v>10.258362442417406</v>
      </c>
      <c r="L34" s="16">
        <f t="shared" si="3"/>
        <v>3.2028678465427523</v>
      </c>
    </row>
    <row r="35" spans="1:15" x14ac:dyDescent="0.25">
      <c r="A35" s="58">
        <v>23</v>
      </c>
      <c r="B35" s="59"/>
      <c r="C35" s="59"/>
      <c r="D35" s="60"/>
      <c r="E35" s="8">
        <f t="shared" si="4"/>
        <v>3.4117633617560035</v>
      </c>
      <c r="F35" s="26">
        <f t="shared" si="6"/>
        <v>2.875</v>
      </c>
      <c r="G35" s="24">
        <f t="shared" si="1"/>
        <v>1.7248520904390008</v>
      </c>
      <c r="H35" s="5">
        <f t="shared" si="5"/>
        <v>1.7889996047048322</v>
      </c>
      <c r="I35" s="23">
        <v>23</v>
      </c>
      <c r="J35" s="13">
        <f t="shared" si="0"/>
        <v>105.23400000000001</v>
      </c>
      <c r="K35" s="16">
        <f t="shared" si="2"/>
        <v>10.258362442417406</v>
      </c>
      <c r="L35" s="16">
        <f t="shared" si="3"/>
        <v>3.2028678465427523</v>
      </c>
      <c r="M35" s="20"/>
      <c r="N35" s="20"/>
      <c r="O35" s="20"/>
    </row>
    <row r="36" spans="1:15" x14ac:dyDescent="0.25">
      <c r="A36" s="58">
        <v>24</v>
      </c>
      <c r="B36" s="59"/>
      <c r="C36" s="59"/>
      <c r="D36" s="60"/>
      <c r="E36" s="8">
        <f t="shared" si="4"/>
        <v>3.5143469861801777</v>
      </c>
      <c r="F36" s="27">
        <f t="shared" si="6"/>
        <v>3</v>
      </c>
      <c r="G36" s="24">
        <f t="shared" si="1"/>
        <v>1.7578417465450442</v>
      </c>
      <c r="H36" s="5">
        <f t="shared" si="5"/>
        <v>1.8210282831702598</v>
      </c>
      <c r="I36" s="15">
        <v>24</v>
      </c>
      <c r="J36" s="13">
        <f t="shared" si="0"/>
        <v>105.23400000000001</v>
      </c>
      <c r="K36" s="16">
        <f t="shared" si="2"/>
        <v>10.258362442417406</v>
      </c>
      <c r="L36" s="16">
        <f t="shared" si="3"/>
        <v>3.2028678465427523</v>
      </c>
    </row>
    <row r="39" spans="1:15" ht="14.25" customHeight="1" x14ac:dyDescent="0.25">
      <c r="B39" s="36"/>
      <c r="C39" s="36"/>
      <c r="D39" s="36"/>
      <c r="E39" s="36"/>
      <c r="F39" s="36"/>
      <c r="G39" s="36"/>
      <c r="H39" s="36"/>
      <c r="I39" s="36"/>
      <c r="J39" s="36"/>
      <c r="K39" s="36"/>
      <c r="L39" s="36"/>
    </row>
    <row r="40" spans="1:15" x14ac:dyDescent="0.25">
      <c r="A40" s="65" t="s">
        <v>19</v>
      </c>
      <c r="B40" s="65"/>
      <c r="C40" s="65"/>
      <c r="D40" s="65"/>
      <c r="E40" s="65"/>
      <c r="F40" s="65"/>
      <c r="G40" s="65"/>
      <c r="H40" s="65"/>
      <c r="I40" s="65"/>
      <c r="J40" s="65"/>
      <c r="K40" s="65"/>
      <c r="L40" s="65"/>
    </row>
    <row r="41" spans="1:15" x14ac:dyDescent="0.25">
      <c r="A41" s="65"/>
      <c r="B41" s="65"/>
      <c r="C41" s="65"/>
      <c r="D41" s="65"/>
      <c r="E41" s="65"/>
      <c r="F41" s="65"/>
      <c r="G41" s="65"/>
      <c r="H41" s="65"/>
      <c r="I41" s="65"/>
      <c r="J41" s="65"/>
      <c r="K41" s="65"/>
      <c r="L41" s="65"/>
    </row>
    <row r="42" spans="1:15" x14ac:dyDescent="0.25">
      <c r="A42" s="65"/>
      <c r="B42" s="65"/>
      <c r="C42" s="65"/>
      <c r="D42" s="65"/>
      <c r="E42" s="65"/>
      <c r="F42" s="65"/>
      <c r="G42" s="65"/>
      <c r="H42" s="65"/>
      <c r="I42" s="65"/>
      <c r="J42" s="65"/>
      <c r="K42" s="65"/>
      <c r="L42" s="65"/>
    </row>
    <row r="43" spans="1:15" x14ac:dyDescent="0.25">
      <c r="A43" s="65"/>
      <c r="B43" s="65"/>
      <c r="C43" s="65"/>
      <c r="D43" s="65"/>
      <c r="E43" s="65"/>
      <c r="F43" s="65"/>
      <c r="G43" s="65"/>
      <c r="H43" s="65"/>
      <c r="I43" s="65"/>
      <c r="J43" s="65"/>
      <c r="K43" s="65"/>
      <c r="L43" s="65"/>
    </row>
    <row r="44" spans="1:15" x14ac:dyDescent="0.25">
      <c r="A44" s="65"/>
      <c r="B44" s="65"/>
      <c r="C44" s="65"/>
      <c r="D44" s="65"/>
      <c r="E44" s="65"/>
      <c r="F44" s="65"/>
      <c r="G44" s="65"/>
      <c r="H44" s="65"/>
      <c r="I44" s="65"/>
      <c r="J44" s="65"/>
      <c r="K44" s="65"/>
      <c r="L44" s="65"/>
    </row>
    <row r="45" spans="1:15" ht="17.25" customHeight="1" x14ac:dyDescent="0.25">
      <c r="A45" s="65"/>
      <c r="B45" s="65"/>
      <c r="C45" s="65"/>
      <c r="D45" s="65"/>
      <c r="E45" s="65"/>
      <c r="F45" s="65"/>
      <c r="G45" s="65"/>
      <c r="H45" s="65"/>
      <c r="I45" s="65"/>
      <c r="J45" s="65"/>
      <c r="K45" s="65"/>
      <c r="L45" s="65"/>
    </row>
  </sheetData>
  <mergeCells count="34">
    <mergeCell ref="A40:L45"/>
    <mergeCell ref="B6:C7"/>
    <mergeCell ref="B9:C9"/>
    <mergeCell ref="A11:D11"/>
    <mergeCell ref="A12:D12"/>
    <mergeCell ref="A13:D13"/>
    <mergeCell ref="A14:D14"/>
    <mergeCell ref="A15:D15"/>
    <mergeCell ref="A16:D16"/>
    <mergeCell ref="A17:D17"/>
    <mergeCell ref="A18:D18"/>
    <mergeCell ref="A19:D19"/>
    <mergeCell ref="A20:D20"/>
    <mergeCell ref="A21:D21"/>
    <mergeCell ref="A22:D22"/>
    <mergeCell ref="A23:D23"/>
    <mergeCell ref="A36:D36"/>
    <mergeCell ref="E6:E7"/>
    <mergeCell ref="G6:G7"/>
    <mergeCell ref="A29:D29"/>
    <mergeCell ref="A30:D30"/>
    <mergeCell ref="A31:D31"/>
    <mergeCell ref="A32:D32"/>
    <mergeCell ref="A33:D33"/>
    <mergeCell ref="A24:D24"/>
    <mergeCell ref="A25:D25"/>
    <mergeCell ref="A26:D26"/>
    <mergeCell ref="A27:D27"/>
    <mergeCell ref="A28:D28"/>
    <mergeCell ref="H6:H7"/>
    <mergeCell ref="A4:I4"/>
    <mergeCell ref="A2:I2"/>
    <mergeCell ref="A34:D34"/>
    <mergeCell ref="A35:D3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33D10-9ED6-47FE-80BC-71FF26757ADF}">
  <dimension ref="A2:O43"/>
  <sheetViews>
    <sheetView zoomScaleNormal="100" workbookViewId="0">
      <selection activeCell="P11" sqref="P11"/>
    </sheetView>
  </sheetViews>
  <sheetFormatPr defaultRowHeight="15" x14ac:dyDescent="0.25"/>
  <cols>
    <col min="1" max="1" width="1.5703125" customWidth="1"/>
    <col min="3" max="3" width="5.28515625" customWidth="1"/>
    <col min="4" max="4" width="1.5703125" customWidth="1"/>
    <col min="5" max="5" width="15.7109375" style="2" customWidth="1"/>
    <col min="6" max="6" width="10.5703125" style="3" customWidth="1"/>
    <col min="7" max="7" width="15.7109375" style="2" customWidth="1"/>
    <col min="8" max="8" width="14.7109375" style="2" customWidth="1"/>
    <col min="9" max="9" width="16.7109375" style="2" customWidth="1"/>
    <col min="10" max="10" width="21.5703125" style="10" hidden="1" customWidth="1"/>
    <col min="11" max="12" width="10.5703125" style="16" hidden="1" customWidth="1"/>
    <col min="14" max="15" width="9.140625" style="2"/>
  </cols>
  <sheetData>
    <row r="2" spans="1:15" ht="15.75" x14ac:dyDescent="0.25">
      <c r="A2" s="57" t="s">
        <v>11</v>
      </c>
      <c r="B2" s="57"/>
      <c r="C2" s="57"/>
      <c r="D2" s="57"/>
      <c r="E2" s="57"/>
      <c r="F2" s="57"/>
      <c r="G2" s="57"/>
      <c r="H2" s="57"/>
      <c r="I2" s="57"/>
    </row>
    <row r="3" spans="1:15" ht="7.5" customHeight="1" x14ac:dyDescent="0.25">
      <c r="A3" s="32"/>
      <c r="B3" s="32"/>
      <c r="C3" s="32"/>
      <c r="D3" s="32"/>
      <c r="E3" s="32"/>
      <c r="F3" s="32"/>
      <c r="G3" s="32"/>
      <c r="H3" s="32"/>
      <c r="I3" s="32"/>
    </row>
    <row r="4" spans="1:15" ht="18" customHeight="1" x14ac:dyDescent="0.25">
      <c r="A4" s="82" t="s">
        <v>18</v>
      </c>
      <c r="B4" s="82"/>
      <c r="C4" s="82"/>
      <c r="D4" s="82"/>
      <c r="E4" s="82"/>
      <c r="F4" s="82"/>
      <c r="G4" s="82"/>
      <c r="H4" s="82"/>
      <c r="I4" s="82"/>
    </row>
    <row r="5" spans="1:15" ht="15.75" thickBot="1" x14ac:dyDescent="0.3"/>
    <row r="6" spans="1:15" x14ac:dyDescent="0.25">
      <c r="B6" s="75" t="s">
        <v>13</v>
      </c>
      <c r="C6" s="76"/>
      <c r="E6" s="61" t="s">
        <v>1</v>
      </c>
      <c r="F6" s="4"/>
      <c r="G6" s="63" t="s">
        <v>16</v>
      </c>
      <c r="H6" s="54" t="s">
        <v>2</v>
      </c>
      <c r="J6" s="11"/>
      <c r="K6" s="17"/>
      <c r="L6" s="17"/>
    </row>
    <row r="7" spans="1:15" ht="25.5" customHeight="1" thickBot="1" x14ac:dyDescent="0.3">
      <c r="B7" s="77"/>
      <c r="C7" s="78"/>
      <c r="E7" s="62"/>
      <c r="F7" s="4"/>
      <c r="G7" s="64"/>
      <c r="H7" s="55"/>
      <c r="J7" s="11"/>
      <c r="K7" s="17"/>
      <c r="L7" s="17"/>
    </row>
    <row r="8" spans="1:15" ht="15.75" thickBot="1" x14ac:dyDescent="0.3">
      <c r="J8" s="10" t="s">
        <v>6</v>
      </c>
    </row>
    <row r="9" spans="1:15" s="6" customFormat="1" ht="38.25" customHeight="1" thickBot="1" x14ac:dyDescent="0.3">
      <c r="B9" s="70">
        <v>1.0523400000000001</v>
      </c>
      <c r="C9" s="71"/>
      <c r="E9" s="18">
        <f>SQRT(B9)</f>
        <v>1.0258362442417406</v>
      </c>
      <c r="F9" s="33" t="s">
        <v>14</v>
      </c>
      <c r="G9" s="12"/>
      <c r="H9" s="21">
        <f>L10/10</f>
        <v>0.32028678465427524</v>
      </c>
      <c r="I9" s="7"/>
      <c r="J9" s="12">
        <f>B9*100</f>
        <v>105.23400000000001</v>
      </c>
      <c r="K9" s="19" t="s">
        <v>7</v>
      </c>
      <c r="L9" s="19" t="s">
        <v>9</v>
      </c>
      <c r="N9" s="7"/>
      <c r="O9" s="7"/>
    </row>
    <row r="10" spans="1:15" x14ac:dyDescent="0.25">
      <c r="F10" s="14"/>
      <c r="K10" s="16">
        <f>SQRT(J9)</f>
        <v>10.258362442417406</v>
      </c>
      <c r="L10" s="16">
        <f>SQRT(K10)</f>
        <v>3.2028678465427523</v>
      </c>
    </row>
    <row r="11" spans="1:15" x14ac:dyDescent="0.25">
      <c r="A11" s="79" t="s">
        <v>3</v>
      </c>
      <c r="B11" s="79"/>
      <c r="C11" s="79"/>
      <c r="D11" s="79"/>
      <c r="F11" s="14"/>
      <c r="I11" s="15" t="s">
        <v>3</v>
      </c>
      <c r="L11" s="16" t="s">
        <v>10</v>
      </c>
    </row>
    <row r="12" spans="1:15" x14ac:dyDescent="0.25">
      <c r="A12" s="80">
        <v>0</v>
      </c>
      <c r="B12" s="80"/>
      <c r="C12" s="80"/>
      <c r="D12" s="80"/>
      <c r="E12" s="28">
        <f>B9</f>
        <v>1.0523400000000001</v>
      </c>
      <c r="F12" s="31" t="s">
        <v>15</v>
      </c>
      <c r="G12" s="29">
        <f>B9</f>
        <v>1.0523400000000001</v>
      </c>
      <c r="H12" s="29">
        <f>B9</f>
        <v>1.0523400000000001</v>
      </c>
      <c r="I12" s="30">
        <v>0</v>
      </c>
      <c r="J12" s="13">
        <f t="shared" ref="J12:J36" si="0">$J$9</f>
        <v>105.23400000000001</v>
      </c>
    </row>
    <row r="13" spans="1:15" x14ac:dyDescent="0.25">
      <c r="A13" s="79">
        <v>1</v>
      </c>
      <c r="B13" s="79"/>
      <c r="C13" s="79"/>
      <c r="D13" s="79"/>
      <c r="E13" s="8">
        <f>(J12-K13)/100</f>
        <v>0.94975637557582604</v>
      </c>
      <c r="F13" s="34">
        <v>0.125</v>
      </c>
      <c r="G13" s="24">
        <f>(POWER((F13-(K13)),2))/100</f>
        <v>1.0268503438939565</v>
      </c>
      <c r="H13" s="5">
        <f>(J13-L13)/100</f>
        <v>1.0203113215345725</v>
      </c>
      <c r="I13" s="15">
        <v>1</v>
      </c>
      <c r="J13" s="13">
        <f t="shared" si="0"/>
        <v>105.23400000000001</v>
      </c>
      <c r="K13" s="16">
        <f t="shared" ref="K13:K36" si="1">$K$10</f>
        <v>10.258362442417406</v>
      </c>
      <c r="L13" s="16">
        <f t="shared" ref="L13:L36" si="2">$L$10</f>
        <v>3.2028678465427523</v>
      </c>
    </row>
    <row r="14" spans="1:15" x14ac:dyDescent="0.25">
      <c r="A14" s="79">
        <v>2</v>
      </c>
      <c r="B14" s="79"/>
      <c r="C14" s="79"/>
      <c r="D14" s="79"/>
      <c r="E14" s="8">
        <f>((E13*100)-K14)/100</f>
        <v>0.84717275115165191</v>
      </c>
      <c r="F14" s="34">
        <f>F13+0.125</f>
        <v>0.25</v>
      </c>
      <c r="G14" s="24">
        <f>(POWER((F14-(K14)),2))/100</f>
        <v>1.001673187787913</v>
      </c>
      <c r="H14" s="5">
        <f>((H13*100)-L14)/100</f>
        <v>0.98828264306914493</v>
      </c>
      <c r="I14" s="15">
        <v>2</v>
      </c>
      <c r="J14" s="13">
        <f t="shared" si="0"/>
        <v>105.23400000000001</v>
      </c>
      <c r="K14" s="16">
        <f t="shared" si="1"/>
        <v>10.258362442417406</v>
      </c>
      <c r="L14" s="16">
        <f t="shared" si="2"/>
        <v>3.2028678465427523</v>
      </c>
    </row>
    <row r="15" spans="1:15" x14ac:dyDescent="0.25">
      <c r="A15" s="79">
        <v>3</v>
      </c>
      <c r="B15" s="79"/>
      <c r="C15" s="79"/>
      <c r="D15" s="79"/>
      <c r="E15" s="8">
        <f t="shared" ref="E15:E36" si="3">((E14*100)-K15)/100</f>
        <v>0.7445891267274779</v>
      </c>
      <c r="F15" s="34">
        <f t="shared" ref="F15:F36" si="4">F14+0.125</f>
        <v>0.375</v>
      </c>
      <c r="G15" s="24">
        <f t="shared" ref="G15:G36" si="5">(POWER((F15-(K15)),2))/100</f>
        <v>0.97680853168186943</v>
      </c>
      <c r="H15" s="5">
        <f t="shared" ref="H15:H36" si="6">((H14*100)-L15)/100</f>
        <v>0.95625396460371737</v>
      </c>
      <c r="I15" s="15">
        <v>3</v>
      </c>
      <c r="J15" s="13">
        <f t="shared" si="0"/>
        <v>105.23400000000001</v>
      </c>
      <c r="K15" s="16">
        <f t="shared" si="1"/>
        <v>10.258362442417406</v>
      </c>
      <c r="L15" s="16">
        <f t="shared" si="2"/>
        <v>3.2028678465427523</v>
      </c>
    </row>
    <row r="16" spans="1:15" x14ac:dyDescent="0.25">
      <c r="A16" s="79">
        <v>4</v>
      </c>
      <c r="B16" s="79"/>
      <c r="C16" s="79"/>
      <c r="D16" s="79"/>
      <c r="E16" s="8">
        <f t="shared" si="3"/>
        <v>0.64200550230330378</v>
      </c>
      <c r="F16" s="34">
        <f t="shared" si="4"/>
        <v>0.5</v>
      </c>
      <c r="G16" s="24">
        <f t="shared" si="5"/>
        <v>0.95225637557582599</v>
      </c>
      <c r="H16" s="5">
        <f t="shared" si="6"/>
        <v>0.92422528613828969</v>
      </c>
      <c r="I16" s="15">
        <v>4</v>
      </c>
      <c r="J16" s="13">
        <f t="shared" si="0"/>
        <v>105.23400000000001</v>
      </c>
      <c r="K16" s="16">
        <f t="shared" si="1"/>
        <v>10.258362442417406</v>
      </c>
      <c r="L16" s="16">
        <f t="shared" si="2"/>
        <v>3.2028678465427523</v>
      </c>
    </row>
    <row r="17" spans="1:15" x14ac:dyDescent="0.25">
      <c r="A17" s="79">
        <v>5</v>
      </c>
      <c r="B17" s="79"/>
      <c r="C17" s="79"/>
      <c r="D17" s="79"/>
      <c r="E17" s="8">
        <f t="shared" si="3"/>
        <v>0.53942187787912976</v>
      </c>
      <c r="F17" s="34">
        <f t="shared" si="4"/>
        <v>0.625</v>
      </c>
      <c r="G17" s="24">
        <f t="shared" si="5"/>
        <v>0.92801671946978248</v>
      </c>
      <c r="H17" s="5">
        <f t="shared" si="6"/>
        <v>0.89219660767286213</v>
      </c>
      <c r="I17" s="15">
        <v>5</v>
      </c>
      <c r="J17" s="13">
        <f t="shared" si="0"/>
        <v>105.23400000000001</v>
      </c>
      <c r="K17" s="16">
        <f t="shared" si="1"/>
        <v>10.258362442417406</v>
      </c>
      <c r="L17" s="16">
        <f t="shared" si="2"/>
        <v>3.2028678465427523</v>
      </c>
    </row>
    <row r="18" spans="1:15" x14ac:dyDescent="0.25">
      <c r="A18" s="79">
        <v>6</v>
      </c>
      <c r="B18" s="79"/>
      <c r="C18" s="79"/>
      <c r="D18" s="79"/>
      <c r="E18" s="8">
        <f t="shared" si="3"/>
        <v>0.43683825345495569</v>
      </c>
      <c r="F18" s="34">
        <f t="shared" si="4"/>
        <v>0.75</v>
      </c>
      <c r="G18" s="24">
        <f t="shared" si="5"/>
        <v>0.90408956336373891</v>
      </c>
      <c r="H18" s="5">
        <f t="shared" si="6"/>
        <v>0.86016792920743457</v>
      </c>
      <c r="I18" s="15">
        <v>6</v>
      </c>
      <c r="J18" s="13">
        <f t="shared" si="0"/>
        <v>105.23400000000001</v>
      </c>
      <c r="K18" s="16">
        <f t="shared" si="1"/>
        <v>10.258362442417406</v>
      </c>
      <c r="L18" s="16">
        <f t="shared" si="2"/>
        <v>3.2028678465427523</v>
      </c>
    </row>
    <row r="19" spans="1:15" x14ac:dyDescent="0.25">
      <c r="A19" s="79">
        <v>7</v>
      </c>
      <c r="B19" s="79"/>
      <c r="C19" s="79"/>
      <c r="D19" s="79"/>
      <c r="E19" s="8">
        <f t="shared" si="3"/>
        <v>0.33425462903078162</v>
      </c>
      <c r="F19" s="34">
        <f t="shared" si="4"/>
        <v>0.875</v>
      </c>
      <c r="G19" s="24">
        <f t="shared" si="5"/>
        <v>0.8804749072576955</v>
      </c>
      <c r="H19" s="5">
        <f t="shared" si="6"/>
        <v>0.828139250742007</v>
      </c>
      <c r="I19" s="15">
        <v>7</v>
      </c>
      <c r="J19" s="13">
        <f t="shared" si="0"/>
        <v>105.23400000000001</v>
      </c>
      <c r="K19" s="16">
        <f t="shared" si="1"/>
        <v>10.258362442417406</v>
      </c>
      <c r="L19" s="16">
        <f t="shared" si="2"/>
        <v>3.2028678465427523</v>
      </c>
    </row>
    <row r="20" spans="1:15" x14ac:dyDescent="0.25">
      <c r="A20" s="79">
        <v>8</v>
      </c>
      <c r="B20" s="79"/>
      <c r="C20" s="79"/>
      <c r="D20" s="79"/>
      <c r="E20" s="8">
        <f t="shared" si="3"/>
        <v>0.23167100460660756</v>
      </c>
      <c r="F20" s="34">
        <f t="shared" si="4"/>
        <v>1</v>
      </c>
      <c r="G20" s="24">
        <f t="shared" si="5"/>
        <v>0.85717275115165192</v>
      </c>
      <c r="H20" s="5">
        <f t="shared" si="6"/>
        <v>0.79611057227657933</v>
      </c>
      <c r="I20" s="15">
        <v>8</v>
      </c>
      <c r="J20" s="13">
        <f t="shared" si="0"/>
        <v>105.23400000000001</v>
      </c>
      <c r="K20" s="16">
        <f t="shared" si="1"/>
        <v>10.258362442417406</v>
      </c>
      <c r="L20" s="16">
        <f t="shared" si="2"/>
        <v>3.2028678465427523</v>
      </c>
    </row>
    <row r="21" spans="1:15" x14ac:dyDescent="0.25">
      <c r="A21" s="79">
        <v>9</v>
      </c>
      <c r="B21" s="79"/>
      <c r="C21" s="79"/>
      <c r="D21" s="79"/>
      <c r="E21" s="8">
        <f t="shared" si="3"/>
        <v>0.12908738018243349</v>
      </c>
      <c r="F21" s="34">
        <f t="shared" si="4"/>
        <v>1.125</v>
      </c>
      <c r="G21" s="24">
        <f t="shared" si="5"/>
        <v>0.83418309504560839</v>
      </c>
      <c r="H21" s="5">
        <f t="shared" si="6"/>
        <v>0.76408189381115177</v>
      </c>
      <c r="I21" s="15">
        <v>9</v>
      </c>
      <c r="J21" s="13">
        <f t="shared" si="0"/>
        <v>105.23400000000001</v>
      </c>
      <c r="K21" s="16">
        <f t="shared" si="1"/>
        <v>10.258362442417406</v>
      </c>
      <c r="L21" s="16">
        <f t="shared" si="2"/>
        <v>3.2028678465427523</v>
      </c>
    </row>
    <row r="22" spans="1:15" x14ac:dyDescent="0.25">
      <c r="A22" s="79">
        <v>10</v>
      </c>
      <c r="B22" s="79"/>
      <c r="C22" s="79"/>
      <c r="D22" s="79"/>
      <c r="E22" s="8">
        <f t="shared" si="3"/>
        <v>2.6503755758259421E-2</v>
      </c>
      <c r="F22" s="34">
        <f t="shared" si="4"/>
        <v>1.25</v>
      </c>
      <c r="G22" s="24">
        <f t="shared" si="5"/>
        <v>0.8115059389395648</v>
      </c>
      <c r="H22" s="5">
        <f t="shared" si="6"/>
        <v>0.73205321534572421</v>
      </c>
      <c r="I22" s="15">
        <v>10</v>
      </c>
      <c r="J22" s="13">
        <f t="shared" si="0"/>
        <v>105.23400000000001</v>
      </c>
      <c r="K22" s="16">
        <f t="shared" si="1"/>
        <v>10.258362442417406</v>
      </c>
      <c r="L22" s="16">
        <f t="shared" si="2"/>
        <v>3.2028678465427523</v>
      </c>
    </row>
    <row r="23" spans="1:15" x14ac:dyDescent="0.25">
      <c r="A23" s="79">
        <v>11</v>
      </c>
      <c r="B23" s="79"/>
      <c r="C23" s="79"/>
      <c r="D23" s="79"/>
      <c r="E23" s="8">
        <f t="shared" si="3"/>
        <v>-7.6079868665914638E-2</v>
      </c>
      <c r="F23" s="34">
        <f t="shared" si="4"/>
        <v>1.375</v>
      </c>
      <c r="G23" s="24">
        <f t="shared" si="5"/>
        <v>0.78914128283352136</v>
      </c>
      <c r="H23" s="5">
        <f t="shared" si="6"/>
        <v>0.70002453688029664</v>
      </c>
      <c r="I23" s="15">
        <v>11</v>
      </c>
      <c r="J23" s="13">
        <f t="shared" si="0"/>
        <v>105.23400000000001</v>
      </c>
      <c r="K23" s="16">
        <f t="shared" si="1"/>
        <v>10.258362442417406</v>
      </c>
      <c r="L23" s="16">
        <f t="shared" si="2"/>
        <v>3.2028678465427523</v>
      </c>
    </row>
    <row r="24" spans="1:15" x14ac:dyDescent="0.25">
      <c r="A24" s="79">
        <v>12</v>
      </c>
      <c r="B24" s="79"/>
      <c r="C24" s="79"/>
      <c r="D24" s="79"/>
      <c r="E24" s="8">
        <f t="shared" si="3"/>
        <v>-0.17866349309008867</v>
      </c>
      <c r="F24" s="34">
        <f t="shared" si="4"/>
        <v>1.5</v>
      </c>
      <c r="G24" s="24">
        <f t="shared" si="5"/>
        <v>0.76708912672747787</v>
      </c>
      <c r="H24" s="5">
        <f t="shared" si="6"/>
        <v>0.66799585841486897</v>
      </c>
      <c r="I24" s="15">
        <v>12</v>
      </c>
      <c r="J24" s="13">
        <f t="shared" si="0"/>
        <v>105.23400000000001</v>
      </c>
      <c r="K24" s="16">
        <f t="shared" si="1"/>
        <v>10.258362442417406</v>
      </c>
      <c r="L24" s="16">
        <f t="shared" si="2"/>
        <v>3.2028678465427523</v>
      </c>
    </row>
    <row r="25" spans="1:15" x14ac:dyDescent="0.25">
      <c r="A25" s="79">
        <v>13</v>
      </c>
      <c r="B25" s="79"/>
      <c r="C25" s="79"/>
      <c r="D25" s="79"/>
      <c r="E25" s="8">
        <f t="shared" si="3"/>
        <v>-0.28124711751426273</v>
      </c>
      <c r="F25" s="34">
        <f t="shared" si="4"/>
        <v>1.625</v>
      </c>
      <c r="G25" s="24">
        <f t="shared" si="5"/>
        <v>0.74534947062143431</v>
      </c>
      <c r="H25" s="5">
        <f t="shared" si="6"/>
        <v>0.63596717994944152</v>
      </c>
      <c r="I25" s="15">
        <v>13</v>
      </c>
      <c r="J25" s="13">
        <f t="shared" si="0"/>
        <v>105.23400000000001</v>
      </c>
      <c r="K25" s="16">
        <f t="shared" si="1"/>
        <v>10.258362442417406</v>
      </c>
      <c r="L25" s="16">
        <f t="shared" si="2"/>
        <v>3.2028678465427523</v>
      </c>
    </row>
    <row r="26" spans="1:15" x14ac:dyDescent="0.25">
      <c r="A26" s="79">
        <v>14</v>
      </c>
      <c r="B26" s="79"/>
      <c r="C26" s="79"/>
      <c r="D26" s="79"/>
      <c r="E26" s="8">
        <f t="shared" si="3"/>
        <v>-0.38383074193843675</v>
      </c>
      <c r="F26" s="34">
        <f t="shared" si="4"/>
        <v>1.75</v>
      </c>
      <c r="G26" s="24">
        <f t="shared" si="5"/>
        <v>0.72392231451539091</v>
      </c>
      <c r="H26" s="5">
        <f t="shared" si="6"/>
        <v>0.60393850148401396</v>
      </c>
      <c r="I26" s="15">
        <v>14</v>
      </c>
      <c r="J26" s="13">
        <f t="shared" si="0"/>
        <v>105.23400000000001</v>
      </c>
      <c r="K26" s="16">
        <f t="shared" si="1"/>
        <v>10.258362442417406</v>
      </c>
      <c r="L26" s="16">
        <f t="shared" si="2"/>
        <v>3.2028678465427523</v>
      </c>
    </row>
    <row r="27" spans="1:15" x14ac:dyDescent="0.25">
      <c r="A27" s="79">
        <v>15</v>
      </c>
      <c r="B27" s="79"/>
      <c r="C27" s="79"/>
      <c r="D27" s="79"/>
      <c r="E27" s="8">
        <f t="shared" si="3"/>
        <v>-0.48641436636261082</v>
      </c>
      <c r="F27" s="34">
        <f t="shared" si="4"/>
        <v>1.875</v>
      </c>
      <c r="G27" s="24">
        <f t="shared" si="5"/>
        <v>0.70280765840934734</v>
      </c>
      <c r="H27" s="5">
        <f t="shared" si="6"/>
        <v>0.57190982301858651</v>
      </c>
      <c r="I27" s="15">
        <v>15</v>
      </c>
      <c r="J27" s="13">
        <f t="shared" si="0"/>
        <v>105.23400000000001</v>
      </c>
      <c r="K27" s="16">
        <f t="shared" si="1"/>
        <v>10.258362442417406</v>
      </c>
      <c r="L27" s="16">
        <f t="shared" si="2"/>
        <v>3.2028678465427523</v>
      </c>
    </row>
    <row r="28" spans="1:15" x14ac:dyDescent="0.25">
      <c r="A28" s="79">
        <v>16</v>
      </c>
      <c r="B28" s="79"/>
      <c r="C28" s="79"/>
      <c r="D28" s="79"/>
      <c r="E28" s="8">
        <f t="shared" si="3"/>
        <v>-0.58899799078678494</v>
      </c>
      <c r="F28" s="34">
        <f t="shared" si="4"/>
        <v>2</v>
      </c>
      <c r="G28" s="24">
        <f t="shared" si="5"/>
        <v>0.68200550230330381</v>
      </c>
      <c r="H28" s="5">
        <f t="shared" si="6"/>
        <v>0.53988114455315905</v>
      </c>
      <c r="I28" s="15">
        <v>16</v>
      </c>
      <c r="J28" s="13">
        <f t="shared" si="0"/>
        <v>105.23400000000001</v>
      </c>
      <c r="K28" s="16">
        <f t="shared" si="1"/>
        <v>10.258362442417406</v>
      </c>
      <c r="L28" s="16">
        <f t="shared" si="2"/>
        <v>3.2028678465427523</v>
      </c>
    </row>
    <row r="29" spans="1:15" x14ac:dyDescent="0.25">
      <c r="A29" s="79">
        <v>17</v>
      </c>
      <c r="B29" s="79"/>
      <c r="C29" s="79"/>
      <c r="D29" s="79"/>
      <c r="E29" s="8">
        <f t="shared" si="3"/>
        <v>-0.69158161521095896</v>
      </c>
      <c r="F29" s="34">
        <f t="shared" si="4"/>
        <v>2.125</v>
      </c>
      <c r="G29" s="24">
        <f t="shared" si="5"/>
        <v>0.66151584619726023</v>
      </c>
      <c r="H29" s="5">
        <f t="shared" si="6"/>
        <v>0.5078524660877316</v>
      </c>
      <c r="I29" s="15">
        <v>17</v>
      </c>
      <c r="J29" s="13">
        <f t="shared" si="0"/>
        <v>105.23400000000001</v>
      </c>
      <c r="K29" s="16">
        <f t="shared" si="1"/>
        <v>10.258362442417406</v>
      </c>
      <c r="L29" s="16">
        <f t="shared" si="2"/>
        <v>3.2028678465427523</v>
      </c>
    </row>
    <row r="30" spans="1:15" x14ac:dyDescent="0.25">
      <c r="A30" s="79">
        <v>18</v>
      </c>
      <c r="B30" s="79"/>
      <c r="C30" s="79"/>
      <c r="D30" s="79"/>
      <c r="E30" s="8">
        <f t="shared" si="3"/>
        <v>-0.79416523963513297</v>
      </c>
      <c r="F30" s="34">
        <f t="shared" si="4"/>
        <v>2.25</v>
      </c>
      <c r="G30" s="24">
        <f t="shared" si="5"/>
        <v>0.6413386900912168</v>
      </c>
      <c r="H30" s="5">
        <f t="shared" si="6"/>
        <v>0.47582378762230404</v>
      </c>
      <c r="I30" s="22">
        <v>18</v>
      </c>
      <c r="J30" s="13">
        <f t="shared" si="0"/>
        <v>105.23400000000001</v>
      </c>
      <c r="K30" s="16">
        <f t="shared" si="1"/>
        <v>10.258362442417406</v>
      </c>
      <c r="L30" s="16">
        <f t="shared" si="2"/>
        <v>3.2028678465427523</v>
      </c>
      <c r="M30" s="1"/>
      <c r="N30" s="1"/>
      <c r="O30" s="1"/>
    </row>
    <row r="31" spans="1:15" x14ac:dyDescent="0.25">
      <c r="A31" s="79">
        <v>19</v>
      </c>
      <c r="B31" s="79"/>
      <c r="C31" s="79"/>
      <c r="D31" s="79"/>
      <c r="E31" s="8">
        <f t="shared" si="3"/>
        <v>-0.89674886405930709</v>
      </c>
      <c r="F31" s="34">
        <f t="shared" si="4"/>
        <v>2.375</v>
      </c>
      <c r="G31" s="24">
        <f t="shared" si="5"/>
        <v>0.62147403398517331</v>
      </c>
      <c r="H31" s="5">
        <f t="shared" si="6"/>
        <v>0.44379510915687653</v>
      </c>
      <c r="I31" s="15">
        <v>19</v>
      </c>
      <c r="J31" s="13">
        <f t="shared" si="0"/>
        <v>105.23400000000001</v>
      </c>
      <c r="K31" s="16">
        <f t="shared" si="1"/>
        <v>10.258362442417406</v>
      </c>
      <c r="L31" s="16">
        <f t="shared" si="2"/>
        <v>3.2028678465427523</v>
      </c>
    </row>
    <row r="32" spans="1:15" x14ac:dyDescent="0.25">
      <c r="A32" s="79">
        <v>20</v>
      </c>
      <c r="B32" s="79"/>
      <c r="C32" s="79"/>
      <c r="D32" s="79"/>
      <c r="E32" s="8">
        <f t="shared" si="3"/>
        <v>-0.99933248848348111</v>
      </c>
      <c r="F32" s="34">
        <f t="shared" si="4"/>
        <v>2.5</v>
      </c>
      <c r="G32" s="24">
        <f t="shared" si="5"/>
        <v>0.60192187787912976</v>
      </c>
      <c r="H32" s="5">
        <f t="shared" si="6"/>
        <v>0.41176643069144903</v>
      </c>
      <c r="I32" s="15">
        <v>20</v>
      </c>
      <c r="J32" s="13">
        <f t="shared" si="0"/>
        <v>105.23400000000001</v>
      </c>
      <c r="K32" s="16">
        <f t="shared" si="1"/>
        <v>10.258362442417406</v>
      </c>
      <c r="L32" s="16">
        <f t="shared" si="2"/>
        <v>3.2028678465427523</v>
      </c>
      <c r="M32" s="1"/>
      <c r="N32" s="1"/>
      <c r="O32" s="9"/>
    </row>
    <row r="33" spans="1:15" x14ac:dyDescent="0.25">
      <c r="A33" s="79">
        <v>21</v>
      </c>
      <c r="B33" s="79"/>
      <c r="C33" s="79"/>
      <c r="D33" s="79"/>
      <c r="E33" s="8">
        <f t="shared" si="3"/>
        <v>-1.1019161129076551</v>
      </c>
      <c r="F33" s="34">
        <f t="shared" si="4"/>
        <v>2.625</v>
      </c>
      <c r="G33" s="24">
        <f t="shared" si="5"/>
        <v>0.58268222177308626</v>
      </c>
      <c r="H33" s="5">
        <f t="shared" si="6"/>
        <v>0.37973775222602152</v>
      </c>
      <c r="I33" s="15">
        <v>21</v>
      </c>
      <c r="J33" s="13">
        <f t="shared" si="0"/>
        <v>105.23400000000001</v>
      </c>
      <c r="K33" s="16">
        <f t="shared" si="1"/>
        <v>10.258362442417406</v>
      </c>
      <c r="L33" s="16">
        <f t="shared" si="2"/>
        <v>3.2028678465427523</v>
      </c>
    </row>
    <row r="34" spans="1:15" x14ac:dyDescent="0.25">
      <c r="A34" s="79">
        <v>22</v>
      </c>
      <c r="B34" s="79"/>
      <c r="C34" s="79"/>
      <c r="D34" s="79"/>
      <c r="E34" s="8">
        <f t="shared" si="3"/>
        <v>-1.2044997373318291</v>
      </c>
      <c r="F34" s="34">
        <f t="shared" si="4"/>
        <v>2.75</v>
      </c>
      <c r="G34" s="24">
        <f t="shared" si="5"/>
        <v>0.5637550656670427</v>
      </c>
      <c r="H34" s="5">
        <f t="shared" si="6"/>
        <v>0.34770907376059396</v>
      </c>
      <c r="I34" s="15">
        <v>22</v>
      </c>
      <c r="J34" s="13">
        <f t="shared" si="0"/>
        <v>105.23400000000001</v>
      </c>
      <c r="K34" s="16">
        <f t="shared" si="1"/>
        <v>10.258362442417406</v>
      </c>
      <c r="L34" s="16">
        <f t="shared" si="2"/>
        <v>3.2028678465427523</v>
      </c>
    </row>
    <row r="35" spans="1:15" x14ac:dyDescent="0.25">
      <c r="A35" s="79">
        <v>23</v>
      </c>
      <c r="B35" s="79"/>
      <c r="C35" s="79"/>
      <c r="D35" s="79"/>
      <c r="E35" s="8">
        <f t="shared" si="3"/>
        <v>-1.3070833617560031</v>
      </c>
      <c r="F35" s="34">
        <f t="shared" si="4"/>
        <v>2.875</v>
      </c>
      <c r="G35" s="24">
        <f t="shared" si="5"/>
        <v>0.54514040956099918</v>
      </c>
      <c r="H35" s="5">
        <f t="shared" si="6"/>
        <v>0.31568039529516645</v>
      </c>
      <c r="I35" s="23">
        <v>23</v>
      </c>
      <c r="J35" s="13">
        <f t="shared" si="0"/>
        <v>105.23400000000001</v>
      </c>
      <c r="K35" s="16">
        <f t="shared" si="1"/>
        <v>10.258362442417406</v>
      </c>
      <c r="L35" s="16">
        <f t="shared" si="2"/>
        <v>3.2028678465427523</v>
      </c>
      <c r="M35" s="20"/>
      <c r="N35" s="20"/>
      <c r="O35" s="20"/>
    </row>
    <row r="36" spans="1:15" x14ac:dyDescent="0.25">
      <c r="A36" s="79">
        <v>24</v>
      </c>
      <c r="B36" s="79"/>
      <c r="C36" s="79"/>
      <c r="D36" s="79"/>
      <c r="E36" s="8">
        <f t="shared" si="3"/>
        <v>-1.4096669861801772</v>
      </c>
      <c r="F36" s="35">
        <f t="shared" si="4"/>
        <v>3</v>
      </c>
      <c r="G36" s="24">
        <f t="shared" si="5"/>
        <v>0.52683825345495572</v>
      </c>
      <c r="H36" s="5">
        <f t="shared" si="6"/>
        <v>0.28365171682973894</v>
      </c>
      <c r="I36" s="15">
        <v>24</v>
      </c>
      <c r="J36" s="13">
        <f t="shared" si="0"/>
        <v>105.23400000000001</v>
      </c>
      <c r="K36" s="16">
        <f t="shared" si="1"/>
        <v>10.258362442417406</v>
      </c>
      <c r="L36" s="16">
        <f t="shared" si="2"/>
        <v>3.2028678465427523</v>
      </c>
    </row>
    <row r="43" spans="1:15" x14ac:dyDescent="0.25">
      <c r="B43" s="81"/>
      <c r="C43" s="81"/>
      <c r="D43" s="81"/>
      <c r="E43" s="81"/>
      <c r="F43" s="81"/>
      <c r="G43" s="81"/>
      <c r="H43" s="81"/>
      <c r="I43" s="81"/>
    </row>
  </sheetData>
  <mergeCells count="34">
    <mergeCell ref="A35:D35"/>
    <mergeCell ref="A36:D36"/>
    <mergeCell ref="B43:I43"/>
    <mergeCell ref="A4:I4"/>
    <mergeCell ref="A29:D29"/>
    <mergeCell ref="A30:D30"/>
    <mergeCell ref="A31:D31"/>
    <mergeCell ref="A32:D32"/>
    <mergeCell ref="A33:D33"/>
    <mergeCell ref="A34:D34"/>
    <mergeCell ref="A23:D23"/>
    <mergeCell ref="A24:D24"/>
    <mergeCell ref="A25:D25"/>
    <mergeCell ref="A26:D26"/>
    <mergeCell ref="A27:D27"/>
    <mergeCell ref="A28:D28"/>
    <mergeCell ref="A22:D22"/>
    <mergeCell ref="A11:D11"/>
    <mergeCell ref="A12:D12"/>
    <mergeCell ref="A13:D13"/>
    <mergeCell ref="A14:D14"/>
    <mergeCell ref="A15:D15"/>
    <mergeCell ref="A16:D16"/>
    <mergeCell ref="A17:D17"/>
    <mergeCell ref="A18:D18"/>
    <mergeCell ref="A19:D19"/>
    <mergeCell ref="A20:D20"/>
    <mergeCell ref="A21:D21"/>
    <mergeCell ref="B9:C9"/>
    <mergeCell ref="A2:I2"/>
    <mergeCell ref="B6:C7"/>
    <mergeCell ref="E6:E7"/>
    <mergeCell ref="G6:G7"/>
    <mergeCell ref="H6:H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667C13-2E89-4C9E-AFDE-F93FB6D4B8F9}">
  <dimension ref="A1:Q23"/>
  <sheetViews>
    <sheetView workbookViewId="0">
      <selection activeCell="C16" sqref="C16"/>
    </sheetView>
  </sheetViews>
  <sheetFormatPr defaultRowHeight="15" x14ac:dyDescent="0.25"/>
  <sheetData>
    <row r="1" spans="1:17" x14ac:dyDescent="0.25">
      <c r="A1" s="83" t="s">
        <v>20</v>
      </c>
      <c r="B1" s="83"/>
      <c r="C1" s="83"/>
      <c r="D1" s="83"/>
      <c r="E1" s="83" t="s">
        <v>29</v>
      </c>
      <c r="F1" s="83"/>
      <c r="G1" s="83"/>
      <c r="H1" s="83"/>
      <c r="J1" s="84" t="s">
        <v>31</v>
      </c>
      <c r="K1" s="84"/>
      <c r="L1" s="84"/>
      <c r="M1" s="84"/>
    </row>
    <row r="2" spans="1:17" x14ac:dyDescent="0.25">
      <c r="A2" s="52" t="s">
        <v>3</v>
      </c>
      <c r="B2" s="37" t="s">
        <v>26</v>
      </c>
      <c r="C2" s="37" t="s">
        <v>27</v>
      </c>
      <c r="D2" s="38" t="s">
        <v>28</v>
      </c>
      <c r="E2" s="52" t="s">
        <v>3</v>
      </c>
      <c r="F2" s="39" t="s">
        <v>30</v>
      </c>
      <c r="G2" s="39" t="s">
        <v>26</v>
      </c>
      <c r="H2" s="38" t="s">
        <v>28</v>
      </c>
    </row>
    <row r="3" spans="1:17" x14ac:dyDescent="0.25">
      <c r="A3" s="40"/>
      <c r="B3" s="41">
        <v>1.2953600000000001</v>
      </c>
      <c r="C3" s="41">
        <v>1.3028999999999999</v>
      </c>
      <c r="D3" s="38">
        <f>C3/B3</f>
        <v>1.0058207756916995</v>
      </c>
      <c r="E3" s="40"/>
      <c r="F3" s="41">
        <v>144.97999999999999</v>
      </c>
      <c r="G3" s="41">
        <v>142.626</v>
      </c>
      <c r="H3" s="38">
        <f>G3/F3</f>
        <v>0.98376327769347505</v>
      </c>
      <c r="J3" t="s">
        <v>32</v>
      </c>
    </row>
    <row r="4" spans="1:17" x14ac:dyDescent="0.25">
      <c r="A4" s="42">
        <f>C3*$D$3</f>
        <v>1.3104838886487151</v>
      </c>
      <c r="D4" s="38"/>
      <c r="E4" s="49">
        <f>G3*$H$3</f>
        <v>140.31022124430959</v>
      </c>
      <c r="H4" s="38"/>
      <c r="J4" t="s">
        <v>33</v>
      </c>
    </row>
    <row r="5" spans="1:17" x14ac:dyDescent="0.25">
      <c r="A5" s="42">
        <f t="shared" ref="A5:A13" si="0">A4*$D$3</f>
        <v>1.3181119214121253</v>
      </c>
      <c r="D5" s="38"/>
      <c r="E5" s="49">
        <f t="shared" ref="E5:E13" si="1">E4*$H$3</f>
        <v>138.03204314519866</v>
      </c>
      <c r="H5" s="38"/>
    </row>
    <row r="6" spans="1:17" x14ac:dyDescent="0.25">
      <c r="A6" s="42">
        <f t="shared" si="0"/>
        <v>1.3257843552432202</v>
      </c>
      <c r="D6" s="38"/>
      <c r="E6" s="49">
        <f t="shared" si="1"/>
        <v>135.7908551912478</v>
      </c>
      <c r="H6" s="38"/>
    </row>
    <row r="7" spans="1:17" x14ac:dyDescent="0.25">
      <c r="A7" s="42">
        <f t="shared" si="0"/>
        <v>1.3335014485906553</v>
      </c>
      <c r="D7" s="38"/>
      <c r="E7" s="49">
        <f t="shared" si="1"/>
        <v>133.58605678374198</v>
      </c>
      <c r="H7" s="38"/>
    </row>
    <row r="8" spans="1:17" x14ac:dyDescent="0.25">
      <c r="A8" s="42">
        <f t="shared" si="0"/>
        <v>1.3412634614074579</v>
      </c>
      <c r="D8" s="38"/>
      <c r="E8" s="49">
        <f t="shared" si="1"/>
        <v>131.41705707572069</v>
      </c>
      <c r="H8" s="38"/>
    </row>
    <row r="9" spans="1:17" x14ac:dyDescent="0.25">
      <c r="A9" s="42">
        <f t="shared" si="0"/>
        <v>1.3490706551597831</v>
      </c>
      <c r="D9" s="38"/>
      <c r="E9" s="49">
        <f t="shared" si="1"/>
        <v>129.28327481364147</v>
      </c>
      <c r="H9" s="38"/>
    </row>
    <row r="10" spans="1:17" x14ac:dyDescent="0.25">
      <c r="A10" s="42">
        <f t="shared" si="0"/>
        <v>1.3569232928357222</v>
      </c>
      <c r="D10" s="38"/>
      <c r="E10" s="49">
        <f t="shared" si="1"/>
        <v>127.18413818161422</v>
      </c>
      <c r="H10" s="38"/>
    </row>
    <row r="11" spans="1:17" x14ac:dyDescent="0.25">
      <c r="A11" s="42">
        <f t="shared" si="0"/>
        <v>1.3648216389541612</v>
      </c>
      <c r="D11" s="38"/>
      <c r="E11" s="49">
        <f t="shared" si="1"/>
        <v>125.11908464816464</v>
      </c>
      <c r="H11" s="38"/>
    </row>
    <row r="12" spans="1:17" x14ac:dyDescent="0.25">
      <c r="A12" s="42">
        <f t="shared" si="0"/>
        <v>1.372765959573691</v>
      </c>
      <c r="D12" s="38"/>
      <c r="E12" s="49">
        <f t="shared" si="1"/>
        <v>123.0875608154858</v>
      </c>
      <c r="H12" s="38"/>
    </row>
    <row r="13" spans="1:17" x14ac:dyDescent="0.25">
      <c r="A13" s="43">
        <f t="shared" si="0"/>
        <v>1.3807565223015701</v>
      </c>
      <c r="B13" s="44"/>
      <c r="C13" s="44"/>
      <c r="D13" s="45"/>
      <c r="E13" s="50">
        <f t="shared" si="1"/>
        <v>121.08902227113725</v>
      </c>
      <c r="F13" s="44"/>
      <c r="G13" s="44"/>
      <c r="H13" s="45"/>
    </row>
    <row r="15" spans="1:17" x14ac:dyDescent="0.25">
      <c r="A15" s="46" t="s">
        <v>21</v>
      </c>
      <c r="B15" s="46"/>
      <c r="C15" s="46"/>
      <c r="D15" s="46"/>
      <c r="E15" s="46"/>
      <c r="F15" s="46"/>
      <c r="G15" s="46"/>
      <c r="H15" s="46"/>
      <c r="I15" s="46"/>
      <c r="J15" s="46"/>
      <c r="K15" s="46"/>
      <c r="L15" s="46"/>
      <c r="M15" s="46"/>
      <c r="N15" s="46"/>
      <c r="O15" s="46"/>
      <c r="P15" s="46"/>
      <c r="Q15" s="46"/>
    </row>
    <row r="16" spans="1:17" x14ac:dyDescent="0.25">
      <c r="A16" s="46">
        <f>C3</f>
        <v>1.3028999999999999</v>
      </c>
      <c r="B16" s="46" t="s">
        <v>12</v>
      </c>
      <c r="C16" s="47">
        <f>A4</f>
        <v>1.3104838886487151</v>
      </c>
      <c r="D16" s="46" t="s">
        <v>12</v>
      </c>
      <c r="E16" s="47">
        <f>A5</f>
        <v>1.3181119214121253</v>
      </c>
      <c r="F16" s="46" t="s">
        <v>12</v>
      </c>
      <c r="G16" s="47">
        <f>A6</f>
        <v>1.3257843552432202</v>
      </c>
      <c r="H16" s="46" t="s">
        <v>12</v>
      </c>
      <c r="I16" s="47">
        <f>A7</f>
        <v>1.3335014485906553</v>
      </c>
      <c r="J16" s="46" t="s">
        <v>12</v>
      </c>
      <c r="K16" s="47">
        <f>A8</f>
        <v>1.3412634614074579</v>
      </c>
      <c r="L16" s="46" t="s">
        <v>12</v>
      </c>
      <c r="M16" s="47">
        <f>A9</f>
        <v>1.3490706551597831</v>
      </c>
      <c r="N16" s="46" t="s">
        <v>12</v>
      </c>
      <c r="O16" s="47">
        <f>A10</f>
        <v>1.3569232928357222</v>
      </c>
      <c r="P16" s="46" t="s">
        <v>12</v>
      </c>
      <c r="Q16" s="47">
        <f>A11</f>
        <v>1.3648216389541612</v>
      </c>
    </row>
    <row r="18" spans="1:17" x14ac:dyDescent="0.25">
      <c r="A18" s="48" t="s">
        <v>22</v>
      </c>
      <c r="B18" s="48"/>
      <c r="C18" s="48"/>
      <c r="D18" s="48"/>
      <c r="E18" s="48"/>
      <c r="F18" s="48"/>
      <c r="G18" s="48"/>
      <c r="H18" s="48"/>
      <c r="I18" s="48"/>
      <c r="J18" s="48"/>
      <c r="K18" s="48"/>
      <c r="L18" s="48"/>
      <c r="M18" s="48"/>
      <c r="N18" s="48"/>
      <c r="O18" s="48"/>
      <c r="P18" s="48"/>
      <c r="Q18" s="48"/>
    </row>
    <row r="19" spans="1:17" x14ac:dyDescent="0.25">
      <c r="A19" s="48">
        <f>G3</f>
        <v>142.626</v>
      </c>
      <c r="B19" s="48" t="s">
        <v>12</v>
      </c>
      <c r="C19" s="51">
        <f>E4</f>
        <v>140.31022124430959</v>
      </c>
      <c r="D19" s="51" t="s">
        <v>12</v>
      </c>
      <c r="E19" s="51">
        <f>E5</f>
        <v>138.03204314519866</v>
      </c>
      <c r="F19" s="51" t="s">
        <v>12</v>
      </c>
      <c r="G19" s="51">
        <f>E6</f>
        <v>135.7908551912478</v>
      </c>
      <c r="H19" s="51" t="s">
        <v>12</v>
      </c>
      <c r="I19" s="51">
        <f>E7</f>
        <v>133.58605678374198</v>
      </c>
      <c r="J19" s="51" t="s">
        <v>12</v>
      </c>
      <c r="K19" s="51">
        <f>E8</f>
        <v>131.41705707572069</v>
      </c>
      <c r="L19" s="51" t="s">
        <v>12</v>
      </c>
      <c r="M19" s="51">
        <f>E9</f>
        <v>129.28327481364147</v>
      </c>
      <c r="N19" s="51" t="s">
        <v>12</v>
      </c>
      <c r="O19" s="51">
        <f>E10</f>
        <v>127.18413818161422</v>
      </c>
      <c r="P19" s="51" t="s">
        <v>12</v>
      </c>
      <c r="Q19" s="51">
        <f>E11</f>
        <v>125.11908464816464</v>
      </c>
    </row>
    <row r="21" spans="1:17" x14ac:dyDescent="0.25">
      <c r="A21" t="s">
        <v>23</v>
      </c>
    </row>
    <row r="22" spans="1:17" x14ac:dyDescent="0.25">
      <c r="A22" t="s">
        <v>24</v>
      </c>
    </row>
    <row r="23" spans="1:17" x14ac:dyDescent="0.25">
      <c r="A23" t="s">
        <v>25</v>
      </c>
    </row>
  </sheetData>
  <mergeCells count="3">
    <mergeCell ref="A1:D1"/>
    <mergeCell ref="E1:H1"/>
    <mergeCell ref="J1:M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0BFDEC-4C41-4D58-AAFC-3C1D81E6E3BC}">
  <dimension ref="A1:K13"/>
  <sheetViews>
    <sheetView tabSelected="1" workbookViewId="0">
      <selection activeCell="K1" sqref="K1:K1048576"/>
    </sheetView>
  </sheetViews>
  <sheetFormatPr defaultRowHeight="15" x14ac:dyDescent="0.25"/>
  <cols>
    <col min="7" max="7" width="15.140625" customWidth="1"/>
    <col min="11" max="11" width="13" customWidth="1"/>
  </cols>
  <sheetData>
    <row r="1" spans="1:11" x14ac:dyDescent="0.25">
      <c r="A1" t="s">
        <v>34</v>
      </c>
      <c r="F1" s="85" t="s">
        <v>35</v>
      </c>
      <c r="J1" t="s">
        <v>36</v>
      </c>
    </row>
    <row r="2" spans="1:11" x14ac:dyDescent="0.25">
      <c r="F2" s="85" t="s">
        <v>37</v>
      </c>
      <c r="J2" t="s">
        <v>37</v>
      </c>
    </row>
    <row r="3" spans="1:11" x14ac:dyDescent="0.25">
      <c r="A3" s="53" t="s">
        <v>38</v>
      </c>
      <c r="B3" s="53"/>
      <c r="C3" s="53"/>
      <c r="D3" s="53" t="s">
        <v>39</v>
      </c>
      <c r="F3" s="86" t="s">
        <v>38</v>
      </c>
      <c r="G3" s="53" t="s">
        <v>39</v>
      </c>
      <c r="J3" s="86" t="s">
        <v>38</v>
      </c>
      <c r="K3" s="53" t="s">
        <v>39</v>
      </c>
    </row>
    <row r="4" spans="1:11" x14ac:dyDescent="0.25">
      <c r="A4" s="53">
        <v>1</v>
      </c>
      <c r="B4" s="53"/>
      <c r="C4" s="53"/>
      <c r="D4" s="53">
        <v>8</v>
      </c>
      <c r="F4" s="86"/>
      <c r="G4" s="53"/>
      <c r="J4" s="86"/>
      <c r="K4" s="53"/>
    </row>
    <row r="5" spans="1:11" x14ac:dyDescent="0.25">
      <c r="A5" s="53">
        <v>0.875</v>
      </c>
      <c r="B5" s="53"/>
      <c r="C5" s="53"/>
      <c r="D5" s="53">
        <v>7</v>
      </c>
      <c r="F5" s="86">
        <v>2</v>
      </c>
      <c r="G5" s="86">
        <v>2</v>
      </c>
      <c r="J5" s="87"/>
      <c r="K5" s="87"/>
    </row>
    <row r="6" spans="1:11" x14ac:dyDescent="0.25">
      <c r="A6" s="53">
        <v>0.75</v>
      </c>
      <c r="B6" s="53"/>
      <c r="C6" s="53"/>
      <c r="D6" s="53">
        <v>6</v>
      </c>
      <c r="F6" s="86">
        <v>1.78179</v>
      </c>
      <c r="G6" s="86">
        <v>1.78179</v>
      </c>
      <c r="J6" s="87"/>
      <c r="K6" s="87"/>
    </row>
    <row r="7" spans="1:11" x14ac:dyDescent="0.25">
      <c r="A7" s="53">
        <v>0.625</v>
      </c>
      <c r="B7" s="53"/>
      <c r="C7" s="53"/>
      <c r="D7" s="53">
        <v>5</v>
      </c>
      <c r="F7" s="86">
        <v>1.5873999999999999</v>
      </c>
      <c r="G7" s="86">
        <v>1.5873999999999999</v>
      </c>
      <c r="J7" s="88">
        <v>1.8876999999999999</v>
      </c>
      <c r="K7" s="88">
        <v>1.8876999999999999</v>
      </c>
    </row>
    <row r="8" spans="1:11" x14ac:dyDescent="0.25">
      <c r="A8" s="53">
        <v>0.5</v>
      </c>
      <c r="B8" s="53"/>
      <c r="C8" s="53"/>
      <c r="D8" s="53">
        <v>4</v>
      </c>
      <c r="F8" s="86">
        <v>1.4983</v>
      </c>
      <c r="G8" s="86">
        <v>1.4983</v>
      </c>
      <c r="J8" s="87">
        <v>1.6817899999999999</v>
      </c>
      <c r="K8" s="87">
        <v>1.6817899999999999</v>
      </c>
    </row>
    <row r="9" spans="1:11" x14ac:dyDescent="0.25">
      <c r="A9" s="53">
        <v>0.375</v>
      </c>
      <c r="B9" s="53"/>
      <c r="C9" s="53"/>
      <c r="D9" s="53">
        <v>3</v>
      </c>
      <c r="F9" s="86">
        <v>1.3348</v>
      </c>
      <c r="G9" s="86">
        <v>1.3348</v>
      </c>
      <c r="J9" s="87">
        <v>1.4141999999999999</v>
      </c>
      <c r="K9" s="87">
        <v>1.4141999999999999</v>
      </c>
    </row>
    <row r="10" spans="1:11" x14ac:dyDescent="0.25">
      <c r="A10" s="53">
        <v>0.25</v>
      </c>
      <c r="B10" s="53"/>
      <c r="C10" s="53"/>
      <c r="D10" s="53">
        <v>2</v>
      </c>
      <c r="F10" s="86">
        <v>1.8919999999999999</v>
      </c>
      <c r="G10" s="86">
        <v>1.8919999999999999</v>
      </c>
      <c r="J10" s="87">
        <v>1.2599199999999999</v>
      </c>
      <c r="K10" s="87">
        <v>1.2599199999999999</v>
      </c>
    </row>
    <row r="11" spans="1:11" x14ac:dyDescent="0.25">
      <c r="A11" s="53">
        <v>0.125</v>
      </c>
      <c r="B11" s="53"/>
      <c r="C11" s="53"/>
      <c r="D11" s="53">
        <v>1</v>
      </c>
      <c r="F11" s="86">
        <v>1.12246</v>
      </c>
      <c r="G11" s="86">
        <v>1.12246</v>
      </c>
      <c r="J11" s="87">
        <v>1.0594600000000001</v>
      </c>
      <c r="K11" s="87">
        <v>1.0594600000000001</v>
      </c>
    </row>
    <row r="12" spans="1:11" x14ac:dyDescent="0.25">
      <c r="A12" s="53">
        <v>0</v>
      </c>
      <c r="B12" s="53"/>
      <c r="C12" s="53"/>
      <c r="D12" s="53">
        <v>0</v>
      </c>
      <c r="F12" s="86">
        <v>1</v>
      </c>
      <c r="G12" s="86">
        <v>1</v>
      </c>
      <c r="J12" s="89">
        <v>1</v>
      </c>
      <c r="K12" s="89">
        <v>1</v>
      </c>
    </row>
    <row r="13" spans="1:11" x14ac:dyDescent="0.25">
      <c r="F13" s="8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4</vt:i4>
      </vt:variant>
    </vt:vector>
  </HeadingPairs>
  <TitlesOfParts>
    <vt:vector size="4" baseType="lpstr">
      <vt:lpstr>FROM LOW</vt:lpstr>
      <vt:lpstr>FROM HIGH</vt:lpstr>
      <vt:lpstr>JNR</vt:lpstr>
      <vt:lpstr>Octaves and Music Ratio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Stefano Franzin</dc:creator>
  <cp:lastModifiedBy>Stefano Franzin</cp:lastModifiedBy>
  <dcterms:created xsi:type="dcterms:W3CDTF">2020-03-28T17:13:53Z</dcterms:created>
  <dcterms:modified xsi:type="dcterms:W3CDTF">2020-04-06T12:43:51Z</dcterms:modified>
</cp:coreProperties>
</file>