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C:\Users\davea\Desktop\"/>
    </mc:Choice>
  </mc:AlternateContent>
  <xr:revisionPtr revIDLastSave="0" documentId="10_ncr:8100000_{E785C204-1F5D-446C-9907-80B3377427A6}" xr6:coauthVersionLast="33" xr6:coauthVersionMax="33" xr10:uidLastSave="{00000000-0000-0000-0000-000000000000}"/>
  <bookViews>
    <workbookView xWindow="0" yWindow="0" windowWidth="13897" windowHeight="3749" xr2:uid="{00000000-000D-0000-FFFF-FFFF00000000}"/>
  </bookViews>
  <sheets>
    <sheet name="volatility spread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F20" i="1" l="1"/>
  <c r="H20" i="1"/>
  <c r="H12" i="1"/>
  <c r="G12" i="1"/>
  <c r="F12" i="1"/>
  <c r="E12" i="1" l="1"/>
  <c r="O12" i="1" s="1"/>
  <c r="P12" i="1" s="1"/>
  <c r="Q12" i="1" s="1"/>
  <c r="R12" i="1" s="1"/>
  <c r="S12" i="1" s="1"/>
  <c r="D12" i="1"/>
  <c r="J12" i="1" s="1"/>
  <c r="K12" i="1" s="1"/>
  <c r="L12" i="1" s="1"/>
  <c r="M12" i="1" s="1"/>
  <c r="N12" i="1" s="1"/>
  <c r="E20" i="1"/>
  <c r="O20" i="1" s="1"/>
  <c r="P20" i="1" s="1"/>
  <c r="Q20" i="1" s="1"/>
  <c r="R20" i="1" s="1"/>
  <c r="S20" i="1" s="1"/>
  <c r="D20" i="1"/>
  <c r="J20" i="1" s="1"/>
  <c r="K20" i="1" s="1"/>
  <c r="L20" i="1" s="1"/>
  <c r="M20" i="1" s="1"/>
  <c r="N20" i="1" s="1"/>
  <c r="G20" i="1"/>
  <c r="C18" i="1" l="1"/>
  <c r="H18" i="1" s="1"/>
  <c r="C17" i="1"/>
  <c r="H17" i="1" s="1"/>
  <c r="H19" i="1"/>
  <c r="G19" i="1"/>
  <c r="F19" i="1"/>
  <c r="F18" i="1"/>
  <c r="F17" i="1"/>
  <c r="F9" i="1"/>
  <c r="F11" i="1"/>
  <c r="F10" i="1"/>
  <c r="G10" i="1"/>
  <c r="H10" i="1"/>
  <c r="G11" i="1"/>
  <c r="H11" i="1"/>
  <c r="H9" i="1"/>
  <c r="G9" i="1"/>
  <c r="E11" i="1" l="1"/>
  <c r="O11" i="1" s="1"/>
  <c r="P11" i="1" s="1"/>
  <c r="Q11" i="1" s="1"/>
  <c r="R11" i="1" s="1"/>
  <c r="S11" i="1" s="1"/>
  <c r="D11" i="1"/>
  <c r="J11" i="1" s="1"/>
  <c r="K11" i="1" s="1"/>
  <c r="L11" i="1" s="1"/>
  <c r="M11" i="1" s="1"/>
  <c r="N11" i="1" s="1"/>
  <c r="E18" i="1"/>
  <c r="D18" i="1"/>
  <c r="J18" i="1" s="1"/>
  <c r="K18" i="1" s="1"/>
  <c r="L18" i="1" s="1"/>
  <c r="M18" i="1" s="1"/>
  <c r="N18" i="1" s="1"/>
  <c r="D10" i="1"/>
  <c r="J10" i="1" s="1"/>
  <c r="K10" i="1" s="1"/>
  <c r="L10" i="1" s="1"/>
  <c r="M10" i="1" s="1"/>
  <c r="N10" i="1" s="1"/>
  <c r="E10" i="1"/>
  <c r="O10" i="1" s="1"/>
  <c r="P10" i="1" s="1"/>
  <c r="Q10" i="1" s="1"/>
  <c r="R10" i="1" s="1"/>
  <c r="S10" i="1" s="1"/>
  <c r="G18" i="1"/>
  <c r="E17" i="1"/>
  <c r="D17" i="1"/>
  <c r="E9" i="1"/>
  <c r="O9" i="1" s="1"/>
  <c r="P9" i="1" s="1"/>
  <c r="Q9" i="1" s="1"/>
  <c r="R9" i="1" s="1"/>
  <c r="S9" i="1" s="1"/>
  <c r="D9" i="1"/>
  <c r="J9" i="1" s="1"/>
  <c r="K9" i="1" s="1"/>
  <c r="L9" i="1" s="1"/>
  <c r="M9" i="1" s="1"/>
  <c r="N9" i="1" s="1"/>
  <c r="E19" i="1"/>
  <c r="O19" i="1" s="1"/>
  <c r="P19" i="1" s="1"/>
  <c r="Q19" i="1" s="1"/>
  <c r="R19" i="1" s="1"/>
  <c r="S19" i="1" s="1"/>
  <c r="D19" i="1"/>
  <c r="J19" i="1" s="1"/>
  <c r="K19" i="1" s="1"/>
  <c r="L19" i="1" s="1"/>
  <c r="M19" i="1" s="1"/>
  <c r="N19" i="1" s="1"/>
  <c r="G17" i="1"/>
  <c r="O18" i="1" l="1"/>
  <c r="P18" i="1" s="1"/>
  <c r="Q18" i="1" s="1"/>
  <c r="R18" i="1" s="1"/>
  <c r="S18" i="1" s="1"/>
  <c r="J17" i="1"/>
  <c r="K17" i="1" s="1"/>
  <c r="L17" i="1" s="1"/>
  <c r="M17" i="1" s="1"/>
  <c r="N17" i="1" s="1"/>
  <c r="O17" i="1"/>
  <c r="P17" i="1" s="1"/>
  <c r="Q17" i="1" s="1"/>
  <c r="R17" i="1" s="1"/>
  <c r="S17" i="1" s="1"/>
</calcChain>
</file>

<file path=xl/sharedStrings.xml><?xml version="1.0" encoding="utf-8"?>
<sst xmlns="http://schemas.openxmlformats.org/spreadsheetml/2006/main" count="61" uniqueCount="31">
  <si>
    <t>Pair</t>
  </si>
  <si>
    <t>Previous Close</t>
  </si>
  <si>
    <t>ATR(20)</t>
  </si>
  <si>
    <t>Buy Entry</t>
  </si>
  <si>
    <t>Sell Entry</t>
  </si>
  <si>
    <t>Initial SL</t>
  </si>
  <si>
    <t>SL (pips)</t>
  </si>
  <si>
    <t>ATR*0.2</t>
  </si>
  <si>
    <t>ATR*0.1</t>
  </si>
  <si>
    <t>GBPJPY</t>
  </si>
  <si>
    <t>Trailing Stop Loss Targets on Initial Entry</t>
  </si>
  <si>
    <t>If Buy Stop Executed</t>
  </si>
  <si>
    <t>If Sell Stop Executed</t>
  </si>
  <si>
    <t>Target 2</t>
  </si>
  <si>
    <t>Target 3</t>
  </si>
  <si>
    <t>Target 4</t>
  </si>
  <si>
    <t>Target 5</t>
  </si>
  <si>
    <t>Target 1 (BE)</t>
  </si>
  <si>
    <t>Current Price</t>
  </si>
  <si>
    <t>Re-entry SL</t>
  </si>
  <si>
    <t>Trailing Stop Loss Targets on Re-entry</t>
  </si>
  <si>
    <t>Initial Entry Details</t>
  </si>
  <si>
    <t>Re-entry Details</t>
  </si>
  <si>
    <t>Note:</t>
  </si>
  <si>
    <r>
      <t xml:space="preserve">For the </t>
    </r>
    <r>
      <rPr>
        <b/>
        <sz val="11"/>
        <color theme="1"/>
        <rFont val="Calibri"/>
        <family val="2"/>
        <scheme val="minor"/>
      </rPr>
      <t>initial</t>
    </r>
    <r>
      <rPr>
        <sz val="11"/>
        <color theme="1"/>
        <rFont val="Calibri"/>
        <family val="2"/>
        <scheme val="minor"/>
      </rPr>
      <t xml:space="preserve"> entries, the only values that need to be entered are the Previous Weekly Close and ATR (20) </t>
    </r>
  </si>
  <si>
    <r>
      <t xml:space="preserve">For </t>
    </r>
    <r>
      <rPr>
        <b/>
        <sz val="11"/>
        <color theme="1"/>
        <rFont val="Calibri"/>
        <family val="2"/>
        <scheme val="minor"/>
      </rPr>
      <t>re-entries</t>
    </r>
    <r>
      <rPr>
        <sz val="11"/>
        <color theme="1"/>
        <rFont val="Calibri"/>
        <family val="2"/>
        <scheme val="minor"/>
      </rPr>
      <t>, the only value that needs to be entered is the Current Price</t>
    </r>
  </si>
  <si>
    <t>Trailing stop losses will be moved once the subsequent target is reached (e.g. stop loss will be moved from the Initial SL to Target 1 once the pair has reached Target 2)</t>
  </si>
  <si>
    <t>EURUSD</t>
  </si>
  <si>
    <t>Volatility-Based Trend Trading System</t>
  </si>
  <si>
    <t>AUDCAD</t>
  </si>
  <si>
    <t>NZDCHF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</si>
</sst>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" fontId="0" fillId="4" borderId="6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6" xfId="0" applyFont="1" applyBorder="1"/>
    <xf numFmtId="0" fontId="0" fillId="0" borderId="0" xfId="0" applyAlignment="1"/>
    <xf numFmtId="0" fontId="1" fillId="0" borderId="5" xfId="0" applyFont="1" applyBorder="1"/>
    <xf numFmtId="0" fontId="1" fillId="0" borderId="7" xfId="0" applyFont="1" applyBorder="1"/>
    <xf numFmtId="164" fontId="0" fillId="2" borderId="5" xfId="0" applyNumberForma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Border="1"/>
    <xf numFmtId="2" fontId="0" fillId="4" borderId="5" xfId="0" applyNumberFormat="1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9" xfId="0" applyFont="1" applyBorder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1" fontId="0" fillId="4" borderId="17" xfId="0" applyNumberFormat="1" applyFill="1" applyBorder="1" applyAlignment="1">
      <alignment horizontal="center"/>
    </xf>
    <xf numFmtId="1" fontId="0" fillId="4" borderId="18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2" fontId="0" fillId="4" borderId="6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4" fontId="0" fillId="2" borderId="16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5"/>
  <sheetViews>
    <sheetView tabSelected="1" topLeftCell="A7" workbookViewId="0">
      <pane xSplit="1" topLeftCell="B1" activePane="topRight" state="frozen"/>
      <selection pane="topRight" activeCell="G4" sqref="G4"/>
    </sheetView>
  </sheetViews>
  <sheetFormatPr defaultRowHeight="14.3" x14ac:dyDescent="0.25"/>
  <cols>
    <col min="2" max="2" width="15.25" customWidth="1"/>
    <col min="4" max="5" width="10" customWidth="1"/>
    <col min="6" max="6" width="12" customWidth="1"/>
    <col min="7" max="7" width="9.25" customWidth="1"/>
    <col min="8" max="8" width="9" customWidth="1"/>
    <col min="10" max="10" width="13.625" customWidth="1"/>
    <col min="12" max="12" width="8.875" customWidth="1"/>
    <col min="15" max="15" width="12.125" customWidth="1"/>
  </cols>
  <sheetData>
    <row r="2" spans="1:19" ht="21.1" x14ac:dyDescent="0.35">
      <c r="A2" s="63" t="s">
        <v>28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4" spans="1:19" ht="18.7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</row>
    <row r="5" spans="1:19" ht="19.55" thickBot="1" x14ac:dyDescent="0.3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</row>
    <row r="6" spans="1:19" ht="15.8" thickBot="1" x14ac:dyDescent="0.3">
      <c r="J6" s="64" t="s">
        <v>10</v>
      </c>
      <c r="K6" s="65"/>
      <c r="L6" s="65"/>
      <c r="M6" s="65"/>
      <c r="N6" s="65"/>
      <c r="O6" s="65"/>
      <c r="P6" s="65"/>
      <c r="Q6" s="65"/>
      <c r="R6" s="65"/>
      <c r="S6" s="66"/>
    </row>
    <row r="7" spans="1:19" ht="15.8" thickBot="1" x14ac:dyDescent="0.3">
      <c r="A7" s="60" t="s">
        <v>21</v>
      </c>
      <c r="B7" s="61"/>
      <c r="C7" s="61"/>
      <c r="D7" s="61"/>
      <c r="E7" s="61"/>
      <c r="F7" s="62"/>
      <c r="G7" s="21" t="s">
        <v>7</v>
      </c>
      <c r="H7" s="15" t="s">
        <v>8</v>
      </c>
      <c r="J7" s="67" t="s">
        <v>11</v>
      </c>
      <c r="K7" s="68"/>
      <c r="L7" s="68"/>
      <c r="M7" s="68"/>
      <c r="N7" s="69"/>
      <c r="O7" s="70" t="s">
        <v>12</v>
      </c>
      <c r="P7" s="71"/>
      <c r="Q7" s="71"/>
      <c r="R7" s="71"/>
      <c r="S7" s="72"/>
    </row>
    <row r="8" spans="1:19" ht="15.8" thickBot="1" x14ac:dyDescent="0.3">
      <c r="A8" s="30" t="s">
        <v>0</v>
      </c>
      <c r="B8" s="31" t="s">
        <v>1</v>
      </c>
      <c r="C8" s="31" t="s">
        <v>2</v>
      </c>
      <c r="D8" s="31" t="s">
        <v>3</v>
      </c>
      <c r="E8" s="31" t="s">
        <v>4</v>
      </c>
      <c r="F8" s="32" t="s">
        <v>5</v>
      </c>
      <c r="G8" s="31" t="s">
        <v>6</v>
      </c>
      <c r="H8" s="15" t="s">
        <v>6</v>
      </c>
      <c r="J8" s="43" t="s">
        <v>17</v>
      </c>
      <c r="K8" s="44" t="s">
        <v>13</v>
      </c>
      <c r="L8" s="44" t="s">
        <v>14</v>
      </c>
      <c r="M8" s="44" t="s">
        <v>15</v>
      </c>
      <c r="N8" s="45" t="s">
        <v>16</v>
      </c>
      <c r="O8" s="43" t="s">
        <v>17</v>
      </c>
      <c r="P8" s="44" t="s">
        <v>13</v>
      </c>
      <c r="Q8" s="44" t="s">
        <v>14</v>
      </c>
      <c r="R8" s="44" t="s">
        <v>15</v>
      </c>
      <c r="S8" s="45" t="s">
        <v>16</v>
      </c>
    </row>
    <row r="9" spans="1:19" ht="14.95" x14ac:dyDescent="0.25">
      <c r="A9" s="16" t="s">
        <v>29</v>
      </c>
      <c r="B9" s="34">
        <v>0.97850000000000004</v>
      </c>
      <c r="C9" s="34">
        <v>142</v>
      </c>
      <c r="D9" s="35">
        <f>SUM(B9+(G9*0.0001))</f>
        <v>0.98133999999999999</v>
      </c>
      <c r="E9" s="35">
        <f>SUM(B9-(G9*0.0001))</f>
        <v>0.97566000000000008</v>
      </c>
      <c r="F9" s="36">
        <f>PRODUCT(B9)</f>
        <v>0.97850000000000004</v>
      </c>
      <c r="G9" s="37">
        <f>PRODUCT(C9*0.2)</f>
        <v>28.400000000000002</v>
      </c>
      <c r="H9" s="38">
        <f>PRODUCT(C9*0.1)</f>
        <v>14.200000000000001</v>
      </c>
      <c r="J9" s="46">
        <f>D9+($G$9*0.0001)</f>
        <v>0.98417999999999994</v>
      </c>
      <c r="K9" s="35">
        <f>J9+($G$9*0.0001)</f>
        <v>0.9870199999999999</v>
      </c>
      <c r="L9" s="35">
        <f t="shared" ref="L9:N9" si="0">K9+($G$9*0.0001)</f>
        <v>0.98985999999999985</v>
      </c>
      <c r="M9" s="35">
        <f t="shared" si="0"/>
        <v>0.9926999999999998</v>
      </c>
      <c r="N9" s="47">
        <f t="shared" si="0"/>
        <v>0.99553999999999976</v>
      </c>
      <c r="O9" s="52">
        <f>E9-($G$9*0.0001)</f>
        <v>0.97282000000000013</v>
      </c>
      <c r="P9" s="53">
        <f>O9-($G$9*0.0001)</f>
        <v>0.96998000000000018</v>
      </c>
      <c r="Q9" s="53">
        <f>P9-($G$9*0.0001)</f>
        <v>0.96714000000000022</v>
      </c>
      <c r="R9" s="53">
        <f>Q9-($G$9*0.0001)</f>
        <v>0.96430000000000027</v>
      </c>
      <c r="S9" s="54">
        <f>R9-($G$9*0.0001)</f>
        <v>0.96146000000000031</v>
      </c>
    </row>
    <row r="10" spans="1:19" ht="14.95" x14ac:dyDescent="0.25">
      <c r="A10" s="18" t="s">
        <v>30</v>
      </c>
      <c r="B10" s="2">
        <v>0.70679999999999998</v>
      </c>
      <c r="C10" s="2">
        <v>322</v>
      </c>
      <c r="D10" s="8">
        <f>SUM(B10+(G10*0.0001))</f>
        <v>0.71323999999999999</v>
      </c>
      <c r="E10" s="8">
        <f>SUM(B10-(G10*0.0001))</f>
        <v>0.70035999999999998</v>
      </c>
      <c r="F10" s="6">
        <f t="shared" ref="F10" si="1">PRODUCT(B10)</f>
        <v>0.70679999999999998</v>
      </c>
      <c r="G10" s="7">
        <f t="shared" ref="G10:G11" si="2">PRODUCT(C10*0.2)</f>
        <v>64.400000000000006</v>
      </c>
      <c r="H10" s="10">
        <f t="shared" ref="H10:H11" si="3">PRODUCT(C10*0.1)</f>
        <v>32.200000000000003</v>
      </c>
      <c r="J10" s="9">
        <f>D10+($G$10*0.0001)</f>
        <v>0.71967999999999999</v>
      </c>
      <c r="K10" s="8">
        <f>J10+($G$10*0.0001)</f>
        <v>0.72611999999999999</v>
      </c>
      <c r="L10" s="8">
        <f t="shared" ref="L10:N10" si="4">K10+($G$10*0.0001)</f>
        <v>0.73255999999999999</v>
      </c>
      <c r="M10" s="8">
        <f t="shared" si="4"/>
        <v>0.73899999999999999</v>
      </c>
      <c r="N10" s="48">
        <f t="shared" si="4"/>
        <v>0.74543999999999999</v>
      </c>
      <c r="O10" s="20">
        <f>E10-($G$10*0.0001)</f>
        <v>0.69391999999999998</v>
      </c>
      <c r="P10" s="41">
        <f>O10-($G$10*0.0001)</f>
        <v>0.68747999999999998</v>
      </c>
      <c r="Q10" s="41">
        <f>P10-($G$10*0.0001)</f>
        <v>0.68103999999999998</v>
      </c>
      <c r="R10" s="41">
        <f>Q10-($G$10*0.0001)</f>
        <v>0.67459999999999998</v>
      </c>
      <c r="S10" s="55">
        <f>R10-($G$10*0.0001)</f>
        <v>0.66815999999999998</v>
      </c>
    </row>
    <row r="11" spans="1:19" x14ac:dyDescent="0.25">
      <c r="A11" s="18" t="s">
        <v>9</v>
      </c>
      <c r="B11" s="33">
        <v>152.76</v>
      </c>
      <c r="C11" s="2">
        <v>137</v>
      </c>
      <c r="D11" s="27">
        <f>SUM(B11+(G11*0.01))</f>
        <v>153.03399999999999</v>
      </c>
      <c r="E11" s="27">
        <f>SUM(B11-(G11*0.01))</f>
        <v>152.48599999999999</v>
      </c>
      <c r="F11" s="27">
        <f>PRODUCT(B11)</f>
        <v>152.76</v>
      </c>
      <c r="G11" s="7">
        <f t="shared" si="2"/>
        <v>27.400000000000002</v>
      </c>
      <c r="H11" s="10">
        <f t="shared" si="3"/>
        <v>13.700000000000001</v>
      </c>
      <c r="J11" s="26">
        <f>D11+($G$11*0.01)</f>
        <v>153.30799999999999</v>
      </c>
      <c r="K11" s="27">
        <f>J11+($G$11*0.01)</f>
        <v>153.58199999999999</v>
      </c>
      <c r="L11" s="27">
        <f t="shared" ref="L11:N11" si="5">K11+($G$11*0.01)</f>
        <v>153.85599999999999</v>
      </c>
      <c r="M11" s="27">
        <f t="shared" si="5"/>
        <v>154.13</v>
      </c>
      <c r="N11" s="49">
        <f t="shared" si="5"/>
        <v>154.404</v>
      </c>
      <c r="O11" s="28">
        <f>E11-($G$11*0.01)</f>
        <v>152.21199999999999</v>
      </c>
      <c r="P11" s="42">
        <f>O11-($G$11*0.01)</f>
        <v>151.93799999999999</v>
      </c>
      <c r="Q11" s="42">
        <f>P11-($G$11*0.01)</f>
        <v>151.66399999999999</v>
      </c>
      <c r="R11" s="42">
        <f>Q11-($G$11*0.01)</f>
        <v>151.38999999999999</v>
      </c>
      <c r="S11" s="56">
        <f>R11-($G$11*0.01)</f>
        <v>151.11599999999999</v>
      </c>
    </row>
    <row r="12" spans="1:19" ht="14.95" thickBot="1" x14ac:dyDescent="0.3">
      <c r="A12" s="19" t="s">
        <v>27</v>
      </c>
      <c r="B12" s="11">
        <v>1.2327999999999999</v>
      </c>
      <c r="C12" s="11">
        <v>186</v>
      </c>
      <c r="D12" s="39">
        <f>SUM(B12+(G12*0.0001))</f>
        <v>1.2365199999999998</v>
      </c>
      <c r="E12" s="39">
        <f>SUM(B12-(G12*0.0001))</f>
        <v>1.22908</v>
      </c>
      <c r="F12" s="23">
        <f t="shared" ref="F12" si="6">PRODUCT(B12)</f>
        <v>1.2327999999999999</v>
      </c>
      <c r="G12" s="12">
        <f t="shared" ref="G12" si="7">PRODUCT(C12*0.2)</f>
        <v>37.200000000000003</v>
      </c>
      <c r="H12" s="13">
        <f t="shared" ref="H12" si="8">PRODUCT(C12*0.1)</f>
        <v>18.600000000000001</v>
      </c>
      <c r="J12" s="50">
        <f>D12+($G$12*0.0001)</f>
        <v>1.2402399999999998</v>
      </c>
      <c r="K12" s="39">
        <f>J12+($G$12*0.0001)</f>
        <v>1.2439599999999997</v>
      </c>
      <c r="L12" s="39">
        <f>K12+($G$12*0.0001)</f>
        <v>1.2476799999999997</v>
      </c>
      <c r="M12" s="39">
        <f>L12+($G$12*0.0001)</f>
        <v>1.2513999999999996</v>
      </c>
      <c r="N12" s="51">
        <f>M12+($G$12*0.0001)</f>
        <v>1.2551199999999996</v>
      </c>
      <c r="O12" s="57">
        <f>E12-($G$12*0.0001)</f>
        <v>1.22536</v>
      </c>
      <c r="P12" s="58">
        <f>O12-($G$12*0.0001)</f>
        <v>1.2216400000000001</v>
      </c>
      <c r="Q12" s="58">
        <f>P12-($G$12*0.0001)</f>
        <v>1.2179200000000001</v>
      </c>
      <c r="R12" s="58">
        <f>Q12-($G$12*0.0001)</f>
        <v>1.2142000000000002</v>
      </c>
      <c r="S12" s="59">
        <f>R12-($G$12*0.0001)</f>
        <v>1.2104800000000002</v>
      </c>
    </row>
    <row r="13" spans="1:19" ht="14.95" thickBot="1" x14ac:dyDescent="0.3">
      <c r="A13" s="3"/>
      <c r="B13" s="4"/>
      <c r="C13" s="4"/>
      <c r="D13" s="5"/>
      <c r="E13" s="5"/>
      <c r="F13" s="5"/>
      <c r="G13" s="5"/>
      <c r="H13" s="5"/>
    </row>
    <row r="14" spans="1:19" ht="14.95" thickBot="1" x14ac:dyDescent="0.3">
      <c r="J14" s="64" t="s">
        <v>20</v>
      </c>
      <c r="K14" s="65"/>
      <c r="L14" s="65"/>
      <c r="M14" s="65"/>
      <c r="N14" s="65"/>
      <c r="O14" s="65"/>
      <c r="P14" s="65"/>
      <c r="Q14" s="65"/>
      <c r="R14" s="65"/>
      <c r="S14" s="66"/>
    </row>
    <row r="15" spans="1:19" ht="14.95" thickBot="1" x14ac:dyDescent="0.3">
      <c r="A15" s="60" t="s">
        <v>22</v>
      </c>
      <c r="B15" s="61"/>
      <c r="C15" s="61"/>
      <c r="D15" s="61"/>
      <c r="E15" s="61"/>
      <c r="F15" s="62"/>
      <c r="G15" s="14" t="s">
        <v>7</v>
      </c>
      <c r="H15" s="22" t="s">
        <v>8</v>
      </c>
      <c r="J15" s="67" t="s">
        <v>11</v>
      </c>
      <c r="K15" s="68"/>
      <c r="L15" s="68"/>
      <c r="M15" s="68"/>
      <c r="N15" s="69"/>
      <c r="O15" s="70" t="s">
        <v>12</v>
      </c>
      <c r="P15" s="71"/>
      <c r="Q15" s="71"/>
      <c r="R15" s="71"/>
      <c r="S15" s="72"/>
    </row>
    <row r="16" spans="1:19" ht="14.95" thickBot="1" x14ac:dyDescent="0.3">
      <c r="A16" s="30" t="s">
        <v>0</v>
      </c>
      <c r="B16" s="40" t="s">
        <v>18</v>
      </c>
      <c r="C16" s="31" t="s">
        <v>2</v>
      </c>
      <c r="D16" s="31" t="s">
        <v>3</v>
      </c>
      <c r="E16" s="31" t="s">
        <v>4</v>
      </c>
      <c r="F16" s="32" t="s">
        <v>19</v>
      </c>
      <c r="G16" s="31" t="s">
        <v>6</v>
      </c>
      <c r="H16" s="15" t="s">
        <v>6</v>
      </c>
      <c r="J16" s="43" t="s">
        <v>17</v>
      </c>
      <c r="K16" s="44" t="s">
        <v>13</v>
      </c>
      <c r="L16" s="44" t="s">
        <v>14</v>
      </c>
      <c r="M16" s="44" t="s">
        <v>15</v>
      </c>
      <c r="N16" s="45" t="s">
        <v>16</v>
      </c>
      <c r="O16" s="43" t="s">
        <v>17</v>
      </c>
      <c r="P16" s="44" t="s">
        <v>13</v>
      </c>
      <c r="Q16" s="44" t="s">
        <v>14</v>
      </c>
      <c r="R16" s="44" t="s">
        <v>15</v>
      </c>
      <c r="S16" s="45" t="s">
        <v>16</v>
      </c>
    </row>
    <row r="17" spans="1:19" x14ac:dyDescent="0.25">
      <c r="A17" s="16" t="s">
        <v>29</v>
      </c>
      <c r="B17" s="34">
        <v>0.98129999999999995</v>
      </c>
      <c r="C17" s="36">
        <f>PRODUCT(C9)</f>
        <v>142</v>
      </c>
      <c r="D17" s="35">
        <f>SUM(B17+(H17*0.0001))</f>
        <v>0.98271999999999993</v>
      </c>
      <c r="E17" s="35">
        <f>SUM(B17-(H17*0.0001))</f>
        <v>0.97987999999999997</v>
      </c>
      <c r="F17" s="36">
        <f>PRODUCT(B17)</f>
        <v>0.98129999999999995</v>
      </c>
      <c r="G17" s="37">
        <f>PRODUCT(C17*0.2)</f>
        <v>28.400000000000002</v>
      </c>
      <c r="H17" s="38">
        <f>PRODUCT(C17*0.1)</f>
        <v>14.200000000000001</v>
      </c>
      <c r="J17" s="46">
        <f>D17+($G$17*0.0001)</f>
        <v>0.98555999999999988</v>
      </c>
      <c r="K17" s="35">
        <f>J17+($G$17*0.0001)</f>
        <v>0.98839999999999983</v>
      </c>
      <c r="L17" s="35">
        <f t="shared" ref="L17:N17" si="9">K17+($G$17*0.0001)</f>
        <v>0.99123999999999979</v>
      </c>
      <c r="M17" s="35">
        <f t="shared" si="9"/>
        <v>0.99407999999999974</v>
      </c>
      <c r="N17" s="47">
        <f t="shared" si="9"/>
        <v>0.9969199999999997</v>
      </c>
      <c r="O17" s="52">
        <f>E17-($G$17*0.0001)</f>
        <v>0.97704000000000002</v>
      </c>
      <c r="P17" s="53">
        <f>O17-($G$17*0.0001)</f>
        <v>0.97420000000000007</v>
      </c>
      <c r="Q17" s="53">
        <f>P17-($G$17*0.0001)</f>
        <v>0.97136000000000011</v>
      </c>
      <c r="R17" s="53">
        <f>Q17-($G$17*0.0001)</f>
        <v>0.96852000000000016</v>
      </c>
      <c r="S17" s="54">
        <f>R17-($G$17*0.0001)</f>
        <v>0.9656800000000002</v>
      </c>
    </row>
    <row r="18" spans="1:19" x14ac:dyDescent="0.25">
      <c r="A18" s="18" t="s">
        <v>30</v>
      </c>
      <c r="B18" s="2">
        <v>0.71319999999999995</v>
      </c>
      <c r="C18" s="6">
        <f t="shared" ref="C18:C20" si="10">PRODUCT(C10)</f>
        <v>322</v>
      </c>
      <c r="D18" s="8">
        <f>SUM(B18+(H18*0.0001))</f>
        <v>0.71641999999999995</v>
      </c>
      <c r="E18" s="8">
        <f>SUM(B18-(H18*0.0001))</f>
        <v>0.70997999999999994</v>
      </c>
      <c r="F18" s="6">
        <f t="shared" ref="F18" si="11">PRODUCT(B18)</f>
        <v>0.71319999999999995</v>
      </c>
      <c r="G18" s="7">
        <f t="shared" ref="G18:G19" si="12">PRODUCT(C18*0.2)</f>
        <v>64.400000000000006</v>
      </c>
      <c r="H18" s="10">
        <f t="shared" ref="H18:H19" si="13">PRODUCT(C18*0.1)</f>
        <v>32.200000000000003</v>
      </c>
      <c r="J18" s="9">
        <f>D18+($G$18*0.0001)</f>
        <v>0.72285999999999995</v>
      </c>
      <c r="K18" s="8">
        <f>J18+($G$18*0.0001)</f>
        <v>0.72929999999999995</v>
      </c>
      <c r="L18" s="8">
        <f t="shared" ref="L18:N18" si="14">K18+($G$18*0.0001)</f>
        <v>0.73573999999999995</v>
      </c>
      <c r="M18" s="8">
        <f t="shared" si="14"/>
        <v>0.74217999999999995</v>
      </c>
      <c r="N18" s="48">
        <f t="shared" si="14"/>
        <v>0.74861999999999995</v>
      </c>
      <c r="O18" s="20">
        <f>E18-($G$18*0.0001)</f>
        <v>0.70353999999999994</v>
      </c>
      <c r="P18" s="41">
        <f>O18-($G$18*0.0001)</f>
        <v>0.69709999999999994</v>
      </c>
      <c r="Q18" s="41">
        <f>P18-($G$18*0.0001)</f>
        <v>0.69065999999999994</v>
      </c>
      <c r="R18" s="41">
        <f>Q18-($G$18*0.0001)</f>
        <v>0.68421999999999994</v>
      </c>
      <c r="S18" s="55">
        <f>R18-($G$18*0.0001)</f>
        <v>0.67777999999999994</v>
      </c>
    </row>
    <row r="19" spans="1:19" x14ac:dyDescent="0.25">
      <c r="A19" s="18" t="s">
        <v>9</v>
      </c>
      <c r="B19" s="33">
        <v>152.49</v>
      </c>
      <c r="C19" s="6">
        <f t="shared" si="10"/>
        <v>137</v>
      </c>
      <c r="D19" s="27">
        <f>SUM(B19+(H19*0.01))</f>
        <v>152.62700000000001</v>
      </c>
      <c r="E19" s="27">
        <f>SUM(B19-(H19*0.01))</f>
        <v>152.35300000000001</v>
      </c>
      <c r="F19" s="27">
        <f>PRODUCT(B19)</f>
        <v>152.49</v>
      </c>
      <c r="G19" s="7">
        <f t="shared" si="12"/>
        <v>27.400000000000002</v>
      </c>
      <c r="H19" s="10">
        <f t="shared" si="13"/>
        <v>13.700000000000001</v>
      </c>
      <c r="J19" s="26">
        <f>D19+($G$19*0.01)</f>
        <v>152.90100000000001</v>
      </c>
      <c r="K19" s="27">
        <f>J19+($G$19*0.01)</f>
        <v>153.17500000000001</v>
      </c>
      <c r="L19" s="27">
        <f t="shared" ref="L19:N19" si="15">K19+($G$19*0.01)</f>
        <v>153.44900000000001</v>
      </c>
      <c r="M19" s="27">
        <f t="shared" si="15"/>
        <v>153.72300000000001</v>
      </c>
      <c r="N19" s="49">
        <f t="shared" si="15"/>
        <v>153.99700000000001</v>
      </c>
      <c r="O19" s="28">
        <f>E19-($G$19*0.01)</f>
        <v>152.07900000000001</v>
      </c>
      <c r="P19" s="42">
        <f>O19-($G$19*0.01)</f>
        <v>151.80500000000001</v>
      </c>
      <c r="Q19" s="42">
        <f>P19-($G$19*0.01)</f>
        <v>151.53100000000001</v>
      </c>
      <c r="R19" s="42">
        <f>Q19-($G$19*0.01)</f>
        <v>151.25700000000001</v>
      </c>
      <c r="S19" s="56">
        <f>R19-($G$19*0.01)</f>
        <v>150.983</v>
      </c>
    </row>
    <row r="20" spans="1:19" ht="14.95" thickBot="1" x14ac:dyDescent="0.3">
      <c r="A20" s="19" t="s">
        <v>27</v>
      </c>
      <c r="B20" s="11">
        <v>1.2291000000000001</v>
      </c>
      <c r="C20" s="23">
        <v>186</v>
      </c>
      <c r="D20" s="39">
        <f>SUM(B20+(H20*0.0001))</f>
        <v>1.2309600000000001</v>
      </c>
      <c r="E20" s="39">
        <f>SUM(B20-(H20*0.0001))</f>
        <v>1.2272400000000001</v>
      </c>
      <c r="F20" s="23">
        <f t="shared" ref="F20" si="16">PRODUCT(B20)</f>
        <v>1.2291000000000001</v>
      </c>
      <c r="G20" s="12">
        <f t="shared" ref="G20" si="17">PRODUCT(C20*0.2)</f>
        <v>37.200000000000003</v>
      </c>
      <c r="H20" s="13">
        <f t="shared" ref="H20" si="18">PRODUCT(C20*0.1)</f>
        <v>18.600000000000001</v>
      </c>
      <c r="J20" s="50">
        <f>D20+($G$20*0.0001)</f>
        <v>1.23468</v>
      </c>
      <c r="K20" s="39">
        <f>J20+($G$20*0.0001)</f>
        <v>1.2383999999999999</v>
      </c>
      <c r="L20" s="39">
        <f>K20+($G$20*0.0001)</f>
        <v>1.2421199999999999</v>
      </c>
      <c r="M20" s="39">
        <f>L20+($G$20*0.0001)</f>
        <v>1.2458399999999998</v>
      </c>
      <c r="N20" s="51">
        <f>M20+($G$20*0.0001)</f>
        <v>1.2495599999999998</v>
      </c>
      <c r="O20" s="57">
        <f>E20-($G$20*0.0001)</f>
        <v>1.2235200000000002</v>
      </c>
      <c r="P20" s="58">
        <f>O20-($G$20*0.0001)</f>
        <v>1.2198000000000002</v>
      </c>
      <c r="Q20" s="58">
        <f>P20-($G$20*0.0001)</f>
        <v>1.2160800000000003</v>
      </c>
      <c r="R20" s="58">
        <f>Q20-($G$20*0.0001)</f>
        <v>1.2123600000000003</v>
      </c>
      <c r="S20" s="59">
        <f>R20-($G$20*0.0001)</f>
        <v>1.2086400000000004</v>
      </c>
    </row>
    <row r="21" spans="1:19" x14ac:dyDescent="0.25">
      <c r="A21" s="3"/>
      <c r="B21" s="4"/>
      <c r="C21" s="4"/>
      <c r="D21" s="5"/>
      <c r="E21" s="5"/>
      <c r="F21" s="5"/>
      <c r="G21" s="5"/>
      <c r="H21" s="5"/>
    </row>
    <row r="22" spans="1:19" x14ac:dyDescent="0.25">
      <c r="A22" s="25" t="s">
        <v>23</v>
      </c>
      <c r="B22" s="17" t="s">
        <v>24</v>
      </c>
      <c r="C22" s="17"/>
      <c r="D22" s="17"/>
      <c r="E22" s="17"/>
      <c r="F22" s="17"/>
      <c r="G22" s="17"/>
      <c r="H22" s="17"/>
      <c r="I22" s="17"/>
      <c r="J22" s="17"/>
    </row>
    <row r="23" spans="1:19" x14ac:dyDescent="0.25">
      <c r="B23" s="17" t="s">
        <v>25</v>
      </c>
      <c r="C23" s="17"/>
      <c r="D23" s="17"/>
      <c r="E23" s="17"/>
      <c r="F23" s="17"/>
      <c r="G23" s="17"/>
      <c r="H23" s="17"/>
      <c r="I23" s="17"/>
      <c r="J23" s="17"/>
      <c r="K23" s="17"/>
    </row>
    <row r="24" spans="1:19" x14ac:dyDescent="0.25">
      <c r="B24" s="1"/>
      <c r="C24" s="1"/>
      <c r="D24" s="1"/>
      <c r="E24" s="1"/>
      <c r="F24" s="1"/>
      <c r="G24" s="1"/>
      <c r="H24" s="1"/>
    </row>
    <row r="25" spans="1:19" x14ac:dyDescent="0.25">
      <c r="B25" t="s">
        <v>26</v>
      </c>
    </row>
  </sheetData>
  <mergeCells count="9">
    <mergeCell ref="A15:F15"/>
    <mergeCell ref="A2:S2"/>
    <mergeCell ref="J14:S14"/>
    <mergeCell ref="J15:N15"/>
    <mergeCell ref="O15:S15"/>
    <mergeCell ref="A7:F7"/>
    <mergeCell ref="O7:S7"/>
    <mergeCell ref="J6:S6"/>
    <mergeCell ref="J7:N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volatility spreadsheet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David Ankrapp</cp:lastModifiedBy>
  <dcterms:created xsi:type="dcterms:W3CDTF">2016-03-05T15:17:27Z</dcterms:created>
  <dcterms:modified xsi:type="dcterms:W3CDTF">2018-06-05T00:45:33Z</dcterms:modified>
</cp:coreProperties>
</file>