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7540" windowHeight="5030" tabRatio="747" activeTab="1"/>
  </bookViews>
  <sheets>
    <sheet name="Read Me" sheetId="13" r:id="rId1"/>
    <sheet name="Parameters" sheetId="14" r:id="rId2"/>
    <sheet name="Raw Data" sheetId="3" r:id="rId3"/>
    <sheet name="Part 1 Progress" sheetId="8" r:id="rId4"/>
    <sheet name="Part 2 Progress" sheetId="9" r:id="rId5"/>
    <sheet name="Part 3 Progress" sheetId="10" r:id="rId6"/>
    <sheet name="Part 4 Progress" sheetId="11" r:id="rId7"/>
  </sheets>
  <calcPr calcId="145621"/>
</workbook>
</file>

<file path=xl/calcChain.xml><?xml version="1.0" encoding="utf-8"?>
<calcChain xmlns="http://schemas.openxmlformats.org/spreadsheetml/2006/main">
  <c r="B1" i="14" l="1"/>
  <c r="F4" i="3" l="1"/>
  <c r="B4" i="3" s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4" i="3"/>
  <c r="I4" i="3"/>
  <c r="G4" i="3" s="1"/>
  <c r="J4" i="3"/>
  <c r="K4" i="3" l="1"/>
  <c r="L4" i="3" s="1"/>
  <c r="F5" i="3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F60" i="3" s="1"/>
  <c r="F61" i="3" s="1"/>
  <c r="F62" i="3" s="1"/>
  <c r="F63" i="3" s="1"/>
  <c r="F64" i="3" s="1"/>
  <c r="F65" i="3" s="1"/>
  <c r="F66" i="3" s="1"/>
  <c r="F67" i="3" s="1"/>
  <c r="F68" i="3" s="1"/>
  <c r="F69" i="3" s="1"/>
  <c r="F70" i="3" s="1"/>
  <c r="F71" i="3" s="1"/>
  <c r="F72" i="3" s="1"/>
  <c r="F73" i="3" s="1"/>
  <c r="F74" i="3" s="1"/>
  <c r="F75" i="3" s="1"/>
  <c r="F76" i="3" s="1"/>
  <c r="F77" i="3" s="1"/>
  <c r="F78" i="3" s="1"/>
  <c r="F79" i="3" s="1"/>
  <c r="F80" i="3" s="1"/>
  <c r="F81" i="3" s="1"/>
  <c r="F82" i="3" s="1"/>
  <c r="F83" i="3" s="1"/>
  <c r="F84" i="3" s="1"/>
  <c r="F85" i="3" s="1"/>
  <c r="F86" i="3" s="1"/>
  <c r="F87" i="3" s="1"/>
  <c r="F88" i="3" s="1"/>
  <c r="F89" i="3" s="1"/>
  <c r="F90" i="3" s="1"/>
  <c r="F91" i="3" s="1"/>
  <c r="F92" i="3" s="1"/>
  <c r="F93" i="3" s="1"/>
  <c r="F94" i="3" s="1"/>
  <c r="F95" i="3" s="1"/>
  <c r="F96" i="3" s="1"/>
  <c r="F97" i="3" s="1"/>
  <c r="F98" i="3" s="1"/>
  <c r="F99" i="3" s="1"/>
  <c r="F100" i="3" s="1"/>
  <c r="F101" i="3" s="1"/>
  <c r="F102" i="3" s="1"/>
  <c r="F103" i="3" s="1"/>
  <c r="F104" i="3" s="1"/>
  <c r="F105" i="3" s="1"/>
  <c r="F106" i="3" s="1"/>
  <c r="F107" i="3" s="1"/>
  <c r="F108" i="3" s="1"/>
  <c r="F109" i="3" s="1"/>
  <c r="F110" i="3" s="1"/>
  <c r="F111" i="3" s="1"/>
  <c r="F112" i="3" s="1"/>
  <c r="F113" i="3" s="1"/>
  <c r="F114" i="3" s="1"/>
  <c r="F115" i="3" s="1"/>
  <c r="F116" i="3" s="1"/>
  <c r="F117" i="3" s="1"/>
  <c r="F118" i="3" s="1"/>
  <c r="F119" i="3" s="1"/>
  <c r="F120" i="3" s="1"/>
  <c r="F121" i="3" s="1"/>
  <c r="F122" i="3" s="1"/>
  <c r="F123" i="3" s="1"/>
  <c r="F124" i="3" s="1"/>
  <c r="F125" i="3" s="1"/>
  <c r="F126" i="3" s="1"/>
  <c r="F127" i="3" s="1"/>
  <c r="F128" i="3" s="1"/>
  <c r="F129" i="3" s="1"/>
  <c r="F130" i="3" s="1"/>
  <c r="F131" i="3" s="1"/>
  <c r="F132" i="3" s="1"/>
  <c r="F133" i="3" s="1"/>
  <c r="F134" i="3" s="1"/>
  <c r="F135" i="3" s="1"/>
  <c r="F136" i="3" s="1"/>
  <c r="F137" i="3" s="1"/>
  <c r="F138" i="3" s="1"/>
  <c r="F139" i="3" s="1"/>
  <c r="F140" i="3" s="1"/>
  <c r="F141" i="3" s="1"/>
  <c r="F142" i="3" s="1"/>
  <c r="F143" i="3" s="1"/>
  <c r="F144" i="3" s="1"/>
  <c r="F145" i="3" s="1"/>
  <c r="F146" i="3" s="1"/>
  <c r="F147" i="3" s="1"/>
  <c r="F148" i="3" s="1"/>
  <c r="F149" i="3" s="1"/>
  <c r="F150" i="3" s="1"/>
  <c r="F151" i="3" s="1"/>
  <c r="F152" i="3" s="1"/>
  <c r="F153" i="3" s="1"/>
  <c r="F154" i="3" s="1"/>
  <c r="F155" i="3" s="1"/>
  <c r="F156" i="3" s="1"/>
  <c r="F157" i="3" s="1"/>
  <c r="F158" i="3" s="1"/>
  <c r="F159" i="3" s="1"/>
  <c r="F160" i="3" s="1"/>
  <c r="F161" i="3" s="1"/>
  <c r="F162" i="3" s="1"/>
  <c r="F163" i="3" s="1"/>
  <c r="F164" i="3" s="1"/>
  <c r="F165" i="3" s="1"/>
  <c r="F166" i="3" s="1"/>
  <c r="F167" i="3" s="1"/>
  <c r="F168" i="3" s="1"/>
  <c r="F169" i="3" s="1"/>
  <c r="F170" i="3" s="1"/>
  <c r="F171" i="3" s="1"/>
  <c r="F172" i="3" s="1"/>
  <c r="F173" i="3" s="1"/>
  <c r="F174" i="3" s="1"/>
  <c r="F175" i="3" s="1"/>
  <c r="F176" i="3" s="1"/>
  <c r="F177" i="3" s="1"/>
  <c r="F178" i="3" s="1"/>
  <c r="F179" i="3" s="1"/>
  <c r="F180" i="3" s="1"/>
  <c r="F181" i="3" s="1"/>
  <c r="F182" i="3" s="1"/>
  <c r="F183" i="3" s="1"/>
  <c r="F184" i="3" s="1"/>
  <c r="F185" i="3" s="1"/>
  <c r="F186" i="3" s="1"/>
  <c r="F187" i="3" s="1"/>
  <c r="F188" i="3" s="1"/>
  <c r="F189" i="3" s="1"/>
  <c r="F190" i="3" s="1"/>
  <c r="F191" i="3" s="1"/>
  <c r="F192" i="3" s="1"/>
  <c r="F193" i="3" s="1"/>
  <c r="F194" i="3" s="1"/>
  <c r="F195" i="3" s="1"/>
  <c r="F196" i="3" s="1"/>
  <c r="F197" i="3" s="1"/>
  <c r="F198" i="3" s="1"/>
  <c r="F199" i="3" s="1"/>
  <c r="F200" i="3" s="1"/>
  <c r="F201" i="3" s="1"/>
  <c r="F202" i="3" s="1"/>
  <c r="F203" i="3" s="1"/>
  <c r="F204" i="3" s="1"/>
  <c r="F205" i="3" s="1"/>
  <c r="F206" i="3" s="1"/>
  <c r="F207" i="3" s="1"/>
  <c r="F208" i="3" s="1"/>
  <c r="F209" i="3" s="1"/>
  <c r="F210" i="3" s="1"/>
  <c r="F211" i="3" s="1"/>
  <c r="J5" i="3"/>
  <c r="I5" i="3"/>
  <c r="K5" i="3" s="1"/>
  <c r="L5" i="3" s="1"/>
  <c r="G5" i="3" l="1"/>
  <c r="I6" i="3" l="1"/>
  <c r="G6" i="3" s="1"/>
  <c r="J6" i="3"/>
  <c r="K6" i="3" l="1"/>
  <c r="L6" i="3" s="1"/>
  <c r="J7" i="3"/>
  <c r="I7" i="3"/>
  <c r="G7" i="3" s="1"/>
  <c r="K7" i="3" l="1"/>
  <c r="L7" i="3" s="1"/>
  <c r="I8" i="3"/>
  <c r="G8" i="3" s="1"/>
  <c r="J8" i="3"/>
  <c r="K8" i="3" l="1"/>
  <c r="L8" i="3" s="1"/>
  <c r="J9" i="3"/>
  <c r="I9" i="3"/>
  <c r="G9" i="3" s="1"/>
  <c r="K9" i="3" l="1"/>
  <c r="L9" i="3" s="1"/>
  <c r="I10" i="3"/>
  <c r="K10" i="3" s="1"/>
  <c r="L10" i="3" s="1"/>
  <c r="J10" i="3"/>
  <c r="G10" i="3" l="1"/>
  <c r="J11" i="3" s="1"/>
  <c r="I11" i="3" l="1"/>
  <c r="G11" i="3" s="1"/>
  <c r="J12" i="3" s="1"/>
  <c r="I12" i="3" l="1"/>
  <c r="K12" i="3" s="1"/>
  <c r="L12" i="3" s="1"/>
  <c r="K11" i="3"/>
  <c r="L11" i="3" s="1"/>
  <c r="G12" i="3" l="1"/>
  <c r="I13" i="3" l="1"/>
  <c r="J13" i="3"/>
  <c r="G13" i="3" l="1"/>
  <c r="I14" i="3" s="1"/>
  <c r="K13" i="3"/>
  <c r="L13" i="3" s="1"/>
  <c r="J14" i="3" l="1"/>
  <c r="K14" i="3" s="1"/>
  <c r="L14" i="3" s="1"/>
  <c r="G14" i="3" l="1"/>
  <c r="J15" i="3" s="1"/>
  <c r="I15" i="3" l="1"/>
  <c r="G15" i="3" s="1"/>
  <c r="I16" i="3" s="1"/>
  <c r="K15" i="3" l="1"/>
  <c r="L15" i="3" s="1"/>
  <c r="J16" i="3"/>
  <c r="K16" i="3" s="1"/>
  <c r="L16" i="3" s="1"/>
  <c r="G16" i="3" l="1"/>
  <c r="J17" i="3" s="1"/>
  <c r="I17" i="3" l="1"/>
  <c r="G17" i="3" s="1"/>
  <c r="I18" i="3" s="1"/>
  <c r="K17" i="3" l="1"/>
  <c r="L17" i="3" s="1"/>
  <c r="J18" i="3"/>
  <c r="K18" i="3" s="1"/>
  <c r="L18" i="3" s="1"/>
  <c r="G18" i="3" l="1"/>
  <c r="J19" i="3" l="1"/>
  <c r="I19" i="3"/>
  <c r="K19" i="3" l="1"/>
  <c r="L19" i="3" s="1"/>
  <c r="G19" i="3"/>
  <c r="I20" i="3" l="1"/>
  <c r="J20" i="3"/>
  <c r="K20" i="3" l="1"/>
  <c r="L20" i="3" s="1"/>
  <c r="G20" i="3"/>
  <c r="I21" i="3" l="1"/>
  <c r="J21" i="3"/>
  <c r="K21" i="3" l="1"/>
  <c r="L21" i="3" s="1"/>
  <c r="G21" i="3"/>
  <c r="I22" i="3" l="1"/>
  <c r="G22" i="3" s="1"/>
  <c r="J22" i="3"/>
  <c r="K22" i="3" l="1"/>
  <c r="L22" i="3" s="1"/>
  <c r="J23" i="3"/>
  <c r="I23" i="3"/>
  <c r="G23" i="3" s="1"/>
  <c r="K23" i="3" l="1"/>
  <c r="L23" i="3" s="1"/>
  <c r="I24" i="3"/>
  <c r="J24" i="3"/>
  <c r="G24" i="3" l="1"/>
  <c r="J25" i="3" s="1"/>
  <c r="K24" i="3"/>
  <c r="L24" i="3" s="1"/>
  <c r="I25" i="3" l="1"/>
  <c r="K25" i="3" s="1"/>
  <c r="L25" i="3" s="1"/>
  <c r="G25" i="3" l="1"/>
  <c r="I26" i="3" s="1"/>
  <c r="J26" i="3" l="1"/>
  <c r="K26" i="3"/>
  <c r="L26" i="3" s="1"/>
  <c r="G26" i="3"/>
  <c r="J27" i="3" s="1"/>
  <c r="I27" i="3" l="1"/>
  <c r="K27" i="3" s="1"/>
  <c r="L27" i="3" s="1"/>
  <c r="G27" i="3" l="1"/>
  <c r="J28" i="3" s="1"/>
  <c r="I28" i="3" l="1"/>
  <c r="K28" i="3" s="1"/>
  <c r="L28" i="3" s="1"/>
  <c r="G28" i="3" l="1"/>
  <c r="I29" i="3" s="1"/>
  <c r="J29" i="3" l="1"/>
  <c r="G29" i="3"/>
  <c r="J30" i="3" s="1"/>
  <c r="K29" i="3"/>
  <c r="L29" i="3" s="1"/>
  <c r="I30" i="3" l="1"/>
  <c r="G30" i="3" s="1"/>
  <c r="K30" i="3" l="1"/>
  <c r="L30" i="3" s="1"/>
  <c r="J31" i="3"/>
  <c r="I31" i="3"/>
  <c r="G31" i="3" s="1"/>
  <c r="K31" i="3" l="1"/>
  <c r="L31" i="3" s="1"/>
  <c r="J32" i="3"/>
  <c r="I32" i="3"/>
  <c r="G32" i="3" l="1"/>
  <c r="J33" i="3" s="1"/>
  <c r="K32" i="3"/>
  <c r="L32" i="3" s="1"/>
  <c r="I33" i="3" l="1"/>
  <c r="K33" i="3" s="1"/>
  <c r="L33" i="3" s="1"/>
  <c r="G33" i="3" l="1"/>
  <c r="J34" i="3" l="1"/>
  <c r="I34" i="3"/>
  <c r="K34" i="3" s="1"/>
  <c r="L34" i="3" s="1"/>
  <c r="G34" i="3" l="1"/>
  <c r="I35" i="3" s="1"/>
  <c r="K35" i="3" s="1"/>
  <c r="L35" i="3" s="1"/>
  <c r="J35" i="3" l="1"/>
  <c r="G35" i="3"/>
  <c r="J36" i="3" s="1"/>
  <c r="I36" i="3" l="1"/>
  <c r="K36" i="3" s="1"/>
  <c r="L36" i="3" s="1"/>
  <c r="G36" i="3" l="1"/>
  <c r="J37" i="3" s="1"/>
  <c r="I37" i="3" l="1"/>
  <c r="G37" i="3" s="1"/>
  <c r="I38" i="3" s="1"/>
  <c r="G38" i="3" s="1"/>
  <c r="I39" i="3" s="1"/>
  <c r="G39" i="3" s="1"/>
  <c r="J38" i="3" l="1"/>
  <c r="K38" i="3" s="1"/>
  <c r="L38" i="3" s="1"/>
  <c r="J39" i="3"/>
  <c r="K37" i="3"/>
  <c r="L37" i="3" s="1"/>
  <c r="I40" i="3"/>
  <c r="G40" i="3" s="1"/>
  <c r="J41" i="3" s="1"/>
  <c r="J40" i="3"/>
  <c r="K39" i="3"/>
  <c r="L39" i="3" s="1"/>
  <c r="K40" i="3" l="1"/>
  <c r="L40" i="3" s="1"/>
  <c r="I41" i="3"/>
  <c r="G41" i="3" s="1"/>
  <c r="I42" i="3" l="1"/>
  <c r="G42" i="3" s="1"/>
  <c r="J43" i="3" s="1"/>
  <c r="J42" i="3"/>
  <c r="K41" i="3"/>
  <c r="L41" i="3" s="1"/>
  <c r="K42" i="3" l="1"/>
  <c r="L42" i="3" s="1"/>
  <c r="I43" i="3"/>
  <c r="G43" i="3" s="1"/>
  <c r="K43" i="3" l="1"/>
  <c r="L43" i="3" s="1"/>
  <c r="I44" i="3"/>
  <c r="J44" i="3"/>
  <c r="K44" i="3" l="1"/>
  <c r="L44" i="3" s="1"/>
  <c r="G44" i="3"/>
  <c r="I45" i="3" l="1"/>
  <c r="J45" i="3"/>
  <c r="K45" i="3" l="1"/>
  <c r="L45" i="3" s="1"/>
  <c r="G45" i="3"/>
  <c r="I46" i="3" l="1"/>
  <c r="J46" i="3"/>
  <c r="G46" i="3" l="1"/>
  <c r="J47" i="3" s="1"/>
  <c r="K46" i="3"/>
  <c r="L46" i="3" s="1"/>
  <c r="I47" i="3" l="1"/>
  <c r="G47" i="3" s="1"/>
  <c r="K47" i="3" l="1"/>
  <c r="L47" i="3" s="1"/>
  <c r="I48" i="3"/>
  <c r="K48" i="3" s="1"/>
  <c r="L48" i="3" s="1"/>
  <c r="J48" i="3"/>
  <c r="G48" i="3" l="1"/>
  <c r="I49" i="3" l="1"/>
  <c r="J49" i="3"/>
  <c r="K49" i="3" l="1"/>
  <c r="L49" i="3" s="1"/>
  <c r="G49" i="3"/>
  <c r="I50" i="3" l="1"/>
  <c r="J50" i="3"/>
  <c r="K50" i="3" l="1"/>
  <c r="L50" i="3" s="1"/>
  <c r="G50" i="3"/>
  <c r="I51" i="3" l="1"/>
  <c r="J51" i="3"/>
  <c r="K51" i="3" l="1"/>
  <c r="L51" i="3" s="1"/>
  <c r="G51" i="3"/>
  <c r="I52" i="3" l="1"/>
  <c r="J52" i="3"/>
  <c r="K52" i="3" l="1"/>
  <c r="L52" i="3" s="1"/>
  <c r="G52" i="3"/>
  <c r="I53" i="3" l="1"/>
  <c r="G53" i="3" s="1"/>
  <c r="J53" i="3"/>
  <c r="I54" i="3" l="1"/>
  <c r="J54" i="3"/>
  <c r="K53" i="3"/>
  <c r="L53" i="3" s="1"/>
  <c r="K54" i="3" l="1"/>
  <c r="L54" i="3" s="1"/>
  <c r="G54" i="3"/>
  <c r="J55" i="3" l="1"/>
  <c r="I55" i="3"/>
  <c r="G55" i="3" s="1"/>
  <c r="K55" i="3" l="1"/>
  <c r="L55" i="3" s="1"/>
  <c r="I56" i="3"/>
  <c r="J56" i="3"/>
  <c r="K56" i="3" l="1"/>
  <c r="L56" i="3" s="1"/>
  <c r="G56" i="3"/>
  <c r="I57" i="3" s="1"/>
  <c r="J57" i="3" l="1"/>
  <c r="G57" i="3" s="1"/>
  <c r="I58" i="3" l="1"/>
  <c r="J58" i="3"/>
  <c r="K57" i="3"/>
  <c r="L57" i="3" s="1"/>
  <c r="G58" i="3" l="1"/>
  <c r="J59" i="3" s="1"/>
  <c r="K58" i="3"/>
  <c r="L58" i="3" s="1"/>
  <c r="I59" i="3" l="1"/>
  <c r="K59" i="3" s="1"/>
  <c r="L59" i="3" s="1"/>
  <c r="G59" i="3" l="1"/>
  <c r="J60" i="3" s="1"/>
  <c r="I60" i="3" l="1"/>
  <c r="K60" i="3" s="1"/>
  <c r="L60" i="3" s="1"/>
  <c r="G60" i="3" l="1"/>
  <c r="I61" i="3" s="1"/>
  <c r="J61" i="3" l="1"/>
  <c r="G61" i="3"/>
  <c r="K61" i="3"/>
  <c r="L61" i="3" s="1"/>
  <c r="I62" i="3" l="1"/>
  <c r="K62" i="3" s="1"/>
  <c r="L62" i="3" s="1"/>
  <c r="J62" i="3"/>
  <c r="G62" i="3" l="1"/>
  <c r="J63" i="3" s="1"/>
  <c r="I63" i="3" l="1"/>
  <c r="K63" i="3" s="1"/>
  <c r="L63" i="3" s="1"/>
  <c r="G63" i="3" l="1"/>
  <c r="J64" i="3" s="1"/>
  <c r="I64" i="3" l="1"/>
  <c r="G64" i="3" s="1"/>
  <c r="J65" i="3" l="1"/>
  <c r="I65" i="3"/>
  <c r="G65" i="3" s="1"/>
  <c r="I66" i="3" s="1"/>
  <c r="K64" i="3"/>
  <c r="L64" i="3" s="1"/>
  <c r="J66" i="3" l="1"/>
  <c r="K65" i="3"/>
  <c r="L65" i="3" s="1"/>
  <c r="K66" i="3"/>
  <c r="L66" i="3" s="1"/>
  <c r="G66" i="3"/>
  <c r="J67" i="3" l="1"/>
  <c r="I67" i="3"/>
  <c r="G67" i="3" s="1"/>
  <c r="K67" i="3" l="1"/>
  <c r="L67" i="3" s="1"/>
  <c r="J68" i="3"/>
  <c r="I68" i="3"/>
  <c r="K68" i="3" l="1"/>
  <c r="L68" i="3" s="1"/>
  <c r="G68" i="3"/>
  <c r="J69" i="3" s="1"/>
  <c r="I69" i="3" l="1"/>
  <c r="K69" i="3" s="1"/>
  <c r="L69" i="3" s="1"/>
  <c r="G69" i="3" l="1"/>
  <c r="J70" i="3" l="1"/>
  <c r="I70" i="3"/>
  <c r="K70" i="3" s="1"/>
  <c r="L70" i="3" s="1"/>
  <c r="G70" i="3" l="1"/>
  <c r="J71" i="3" l="1"/>
  <c r="I71" i="3"/>
  <c r="K71" i="3" l="1"/>
  <c r="L71" i="3" s="1"/>
  <c r="G71" i="3"/>
  <c r="J72" i="3" l="1"/>
  <c r="I72" i="3"/>
  <c r="G72" i="3" l="1"/>
  <c r="K72" i="3"/>
  <c r="L72" i="3" s="1"/>
  <c r="J73" i="3" l="1"/>
  <c r="I73" i="3"/>
  <c r="G73" i="3" s="1"/>
  <c r="I74" i="3" l="1"/>
  <c r="J74" i="3"/>
  <c r="K73" i="3"/>
  <c r="L73" i="3" s="1"/>
  <c r="K74" i="3" l="1"/>
  <c r="L74" i="3" s="1"/>
  <c r="G74" i="3"/>
  <c r="J75" i="3" s="1"/>
  <c r="I75" i="3" l="1"/>
  <c r="K75" i="3" s="1"/>
  <c r="L75" i="3" s="1"/>
  <c r="G75" i="3" l="1"/>
  <c r="J76" i="3" s="1"/>
  <c r="I76" i="3" l="1"/>
  <c r="K76" i="3" s="1"/>
  <c r="L76" i="3" s="1"/>
  <c r="G76" i="3" l="1"/>
  <c r="J77" i="3" s="1"/>
  <c r="I77" i="3" l="1"/>
  <c r="K77" i="3" s="1"/>
  <c r="L77" i="3" s="1"/>
  <c r="G77" i="3" l="1"/>
  <c r="I78" i="3" s="1"/>
  <c r="J78" i="3" l="1"/>
  <c r="K78" i="3" s="1"/>
  <c r="L78" i="3" s="1"/>
  <c r="G78" i="3" l="1"/>
  <c r="J79" i="3" s="1"/>
  <c r="I79" i="3" l="1"/>
  <c r="K79" i="3" s="1"/>
  <c r="L79" i="3" s="1"/>
  <c r="G79" i="3" l="1"/>
  <c r="I80" i="3" s="1"/>
  <c r="J80" i="3" l="1"/>
  <c r="K80" i="3" s="1"/>
  <c r="L80" i="3" s="1"/>
  <c r="G80" i="3"/>
  <c r="J81" i="3" s="1"/>
  <c r="I81" i="3" l="1"/>
  <c r="K81" i="3" s="1"/>
  <c r="L81" i="3" s="1"/>
  <c r="G81" i="3" l="1"/>
  <c r="J82" i="3" s="1"/>
  <c r="I82" i="3" l="1"/>
  <c r="G82" i="3" s="1"/>
  <c r="J83" i="3" s="1"/>
  <c r="K82" i="3" l="1"/>
  <c r="L82" i="3" s="1"/>
  <c r="I83" i="3"/>
  <c r="K83" i="3" s="1"/>
  <c r="L83" i="3" s="1"/>
  <c r="G83" i="3" l="1"/>
  <c r="J84" i="3" s="1"/>
  <c r="I84" i="3" l="1"/>
  <c r="K84" i="3" s="1"/>
  <c r="L84" i="3" s="1"/>
  <c r="G84" i="3" l="1"/>
  <c r="I85" i="3" s="1"/>
  <c r="J85" i="3" l="1"/>
  <c r="K85" i="3" s="1"/>
  <c r="L85" i="3" s="1"/>
  <c r="G85" i="3"/>
  <c r="I86" i="3" s="1"/>
  <c r="J86" i="3" l="1"/>
  <c r="G86" i="3" s="1"/>
  <c r="I87" i="3" s="1"/>
  <c r="K86" i="3" l="1"/>
  <c r="L86" i="3" s="1"/>
  <c r="J87" i="3"/>
  <c r="K87" i="3" s="1"/>
  <c r="L87" i="3" s="1"/>
  <c r="G87" i="3" l="1"/>
  <c r="J88" i="3" s="1"/>
  <c r="I88" i="3"/>
  <c r="G88" i="3" l="1"/>
  <c r="J89" i="3" s="1"/>
  <c r="K88" i="3"/>
  <c r="L88" i="3" s="1"/>
  <c r="I89" i="3" l="1"/>
  <c r="G89" i="3" s="1"/>
  <c r="J90" i="3" s="1"/>
  <c r="K90" i="3" l="1"/>
  <c r="L90" i="3" s="1"/>
  <c r="I90" i="3"/>
  <c r="G90" i="3" s="1"/>
  <c r="J91" i="3" s="1"/>
  <c r="K89" i="3"/>
  <c r="L89" i="3" s="1"/>
  <c r="I91" i="3" l="1"/>
  <c r="K91" i="3" s="1"/>
  <c r="L91" i="3" s="1"/>
  <c r="G91" i="3" l="1"/>
  <c r="J92" i="3" s="1"/>
  <c r="I92" i="3" l="1"/>
  <c r="K92" i="3" s="1"/>
  <c r="L92" i="3" s="1"/>
  <c r="G92" i="3" l="1"/>
  <c r="J93" i="3" s="1"/>
  <c r="I93" i="3" l="1"/>
  <c r="K93" i="3" s="1"/>
  <c r="L93" i="3" s="1"/>
  <c r="G93" i="3" l="1"/>
  <c r="I94" i="3" s="1"/>
  <c r="J94" i="3" l="1"/>
  <c r="K94" i="3" s="1"/>
  <c r="L94" i="3" s="1"/>
  <c r="G94" i="3"/>
  <c r="J95" i="3" s="1"/>
  <c r="I95" i="3"/>
  <c r="K95" i="3" l="1"/>
  <c r="L95" i="3" s="1"/>
  <c r="G95" i="3"/>
  <c r="I96" i="3" s="1"/>
  <c r="J96" i="3" l="1"/>
  <c r="K96" i="3" s="1"/>
  <c r="L96" i="3" s="1"/>
  <c r="G96" i="3" l="1"/>
  <c r="J97" i="3" s="1"/>
  <c r="I97" i="3" l="1"/>
  <c r="G97" i="3" s="1"/>
  <c r="J98" i="3" s="1"/>
  <c r="K97" i="3"/>
  <c r="L97" i="3" s="1"/>
  <c r="I98" i="3" l="1"/>
  <c r="K98" i="3" s="1"/>
  <c r="L98" i="3" s="1"/>
  <c r="G98" i="3" l="1"/>
  <c r="I99" i="3" l="1"/>
  <c r="K99" i="3" s="1"/>
  <c r="L99" i="3" s="1"/>
  <c r="J99" i="3"/>
  <c r="G99" i="3" l="1"/>
  <c r="I100" i="3" l="1"/>
  <c r="G100" i="3" s="1"/>
  <c r="J100" i="3"/>
  <c r="J101" i="3" l="1"/>
  <c r="I101" i="3"/>
  <c r="G101" i="3" s="1"/>
  <c r="K100" i="3"/>
  <c r="L100" i="3" s="1"/>
  <c r="J102" i="3" l="1"/>
  <c r="G102" i="3" s="1"/>
  <c r="I103" i="3" s="1"/>
  <c r="I102" i="3"/>
  <c r="K102" i="3" s="1"/>
  <c r="L102" i="3" s="1"/>
  <c r="K101" i="3"/>
  <c r="L101" i="3" s="1"/>
  <c r="J103" i="3" l="1"/>
  <c r="K103" i="3"/>
  <c r="L103" i="3" s="1"/>
  <c r="G103" i="3"/>
  <c r="J104" i="3" s="1"/>
  <c r="I104" i="3" l="1"/>
  <c r="G104" i="3" s="1"/>
  <c r="J105" i="3" s="1"/>
  <c r="K104" i="3" l="1"/>
  <c r="L104" i="3" s="1"/>
  <c r="I105" i="3"/>
  <c r="K105" i="3" s="1"/>
  <c r="L105" i="3" s="1"/>
  <c r="G105" i="3"/>
  <c r="I106" i="3" s="1"/>
  <c r="J106" i="3" l="1"/>
  <c r="K106" i="3" s="1"/>
  <c r="L106" i="3" s="1"/>
  <c r="G106" i="3" l="1"/>
  <c r="J107" i="3" s="1"/>
  <c r="I107" i="3" l="1"/>
  <c r="G107" i="3" s="1"/>
  <c r="J108" i="3" s="1"/>
  <c r="K107" i="3" l="1"/>
  <c r="L107" i="3" s="1"/>
  <c r="I108" i="3"/>
  <c r="K108" i="3" s="1"/>
  <c r="L108" i="3" s="1"/>
  <c r="G108" i="3" l="1"/>
  <c r="J109" i="3" s="1"/>
  <c r="I109" i="3" l="1"/>
  <c r="K109" i="3" s="1"/>
  <c r="L109" i="3" s="1"/>
  <c r="G109" i="3" l="1"/>
  <c r="J110" i="3" s="1"/>
  <c r="I110" i="3" l="1"/>
  <c r="K110" i="3" s="1"/>
  <c r="L110" i="3" s="1"/>
  <c r="G110" i="3" l="1"/>
  <c r="J111" i="3" s="1"/>
  <c r="I111" i="3" l="1"/>
  <c r="K111" i="3" s="1"/>
  <c r="L111" i="3" s="1"/>
  <c r="G111" i="3"/>
  <c r="I112" i="3" s="1"/>
  <c r="J112" i="3" l="1"/>
  <c r="K112" i="3" s="1"/>
  <c r="L112" i="3" s="1"/>
  <c r="G112" i="3"/>
  <c r="J113" i="3" s="1"/>
  <c r="I113" i="3" l="1"/>
  <c r="G113" i="3" s="1"/>
  <c r="J114" i="3" s="1"/>
  <c r="K113" i="3" l="1"/>
  <c r="L113" i="3" s="1"/>
  <c r="I114" i="3"/>
  <c r="G114" i="3" s="1"/>
  <c r="J115" i="3" s="1"/>
  <c r="K114" i="3" l="1"/>
  <c r="L114" i="3" s="1"/>
  <c r="I115" i="3"/>
  <c r="K115" i="3" s="1"/>
  <c r="L115" i="3" s="1"/>
  <c r="G115" i="3"/>
  <c r="J116" i="3" s="1"/>
  <c r="I116" i="3" l="1"/>
  <c r="G116" i="3" s="1"/>
  <c r="I117" i="3" s="1"/>
  <c r="K116" i="3" l="1"/>
  <c r="L116" i="3" s="1"/>
  <c r="J117" i="3"/>
  <c r="G117" i="3" s="1"/>
  <c r="J118" i="3" s="1"/>
  <c r="K117" i="3" l="1"/>
  <c r="L117" i="3" s="1"/>
  <c r="I118" i="3"/>
  <c r="G118" i="3" s="1"/>
  <c r="J119" i="3" s="1"/>
  <c r="I119" i="3" l="1"/>
  <c r="K119" i="3" s="1"/>
  <c r="L119" i="3" s="1"/>
  <c r="K118" i="3"/>
  <c r="L118" i="3" s="1"/>
  <c r="G119" i="3" l="1"/>
  <c r="I120" i="3" l="1"/>
  <c r="J120" i="3"/>
  <c r="G120" i="3" l="1"/>
  <c r="J121" i="3" s="1"/>
  <c r="K120" i="3"/>
  <c r="L120" i="3" s="1"/>
  <c r="I121" i="3" l="1"/>
  <c r="K121" i="3" s="1"/>
  <c r="L121" i="3" s="1"/>
  <c r="G121" i="3" l="1"/>
  <c r="I122" i="3" l="1"/>
  <c r="J122" i="3"/>
  <c r="G122" i="3" l="1"/>
  <c r="I123" i="3" s="1"/>
  <c r="K122" i="3"/>
  <c r="L122" i="3" s="1"/>
  <c r="J123" i="3" l="1"/>
  <c r="G123" i="3" s="1"/>
  <c r="J124" i="3" l="1"/>
  <c r="I124" i="3"/>
  <c r="G124" i="3" s="1"/>
  <c r="J125" i="3" s="1"/>
  <c r="K123" i="3"/>
  <c r="L123" i="3" s="1"/>
  <c r="K124" i="3" l="1"/>
  <c r="L124" i="3" s="1"/>
  <c r="I125" i="3"/>
  <c r="K125" i="3" s="1"/>
  <c r="L125" i="3" s="1"/>
  <c r="G125" i="3"/>
  <c r="J126" i="3" l="1"/>
  <c r="I126" i="3"/>
  <c r="K126" i="3" l="1"/>
  <c r="L126" i="3" s="1"/>
  <c r="G126" i="3"/>
  <c r="J127" i="3" l="1"/>
  <c r="K127" i="3" s="1"/>
  <c r="L127" i="3" s="1"/>
  <c r="I127" i="3"/>
  <c r="G127" i="3" l="1"/>
  <c r="J128" i="3" s="1"/>
  <c r="I128" i="3" l="1"/>
  <c r="G128" i="3" s="1"/>
  <c r="I129" i="3" s="1"/>
  <c r="K128" i="3" l="1"/>
  <c r="L128" i="3" s="1"/>
  <c r="J129" i="3"/>
  <c r="K129" i="3" s="1"/>
  <c r="L129" i="3" s="1"/>
  <c r="G129" i="3" l="1"/>
  <c r="I130" i="3" s="1"/>
  <c r="J130" i="3" l="1"/>
  <c r="G130" i="3" s="1"/>
  <c r="I131" i="3" l="1"/>
  <c r="G131" i="3" s="1"/>
  <c r="J131" i="3"/>
  <c r="K130" i="3"/>
  <c r="L130" i="3" s="1"/>
  <c r="K131" i="3" l="1"/>
  <c r="L131" i="3" s="1"/>
  <c r="J132" i="3"/>
  <c r="I132" i="3"/>
  <c r="K132" i="3" l="1"/>
  <c r="L132" i="3" s="1"/>
  <c r="G132" i="3"/>
  <c r="J133" i="3" l="1"/>
  <c r="I133" i="3"/>
  <c r="G133" i="3" l="1"/>
  <c r="I134" i="3" s="1"/>
  <c r="K133" i="3"/>
  <c r="L133" i="3" s="1"/>
  <c r="J134" i="3" l="1"/>
  <c r="K134" i="3" s="1"/>
  <c r="L134" i="3" s="1"/>
  <c r="G134" i="3" l="1"/>
  <c r="I135" i="3" s="1"/>
  <c r="J135" i="3" l="1"/>
  <c r="K135" i="3" s="1"/>
  <c r="L135" i="3" s="1"/>
  <c r="G135" i="3" l="1"/>
  <c r="J136" i="3" s="1"/>
  <c r="I136" i="3" l="1"/>
  <c r="K136" i="3" s="1"/>
  <c r="L136" i="3" s="1"/>
  <c r="G136" i="3"/>
  <c r="I137" i="3" s="1"/>
  <c r="J137" i="3" l="1"/>
  <c r="K137" i="3" s="1"/>
  <c r="L137" i="3" s="1"/>
  <c r="G137" i="3" l="1"/>
  <c r="J138" i="3" s="1"/>
  <c r="I138" i="3" l="1"/>
  <c r="G138" i="3" s="1"/>
  <c r="I139" i="3" s="1"/>
  <c r="K138" i="3" l="1"/>
  <c r="L138" i="3" s="1"/>
  <c r="J139" i="3"/>
  <c r="K139" i="3" s="1"/>
  <c r="L139" i="3" s="1"/>
  <c r="G139" i="3" l="1"/>
  <c r="J140" i="3" s="1"/>
  <c r="I140" i="3" l="1"/>
  <c r="K140" i="3" s="1"/>
  <c r="L140" i="3" s="1"/>
  <c r="G140" i="3"/>
  <c r="J141" i="3" s="1"/>
  <c r="G141" i="3" l="1"/>
  <c r="J142" i="3" s="1"/>
  <c r="I141" i="3"/>
  <c r="K141" i="3" s="1"/>
  <c r="L141" i="3" s="1"/>
  <c r="I142" i="3" l="1"/>
  <c r="G142" i="3" s="1"/>
  <c r="J143" i="3" s="1"/>
  <c r="K142" i="3" l="1"/>
  <c r="L142" i="3" s="1"/>
  <c r="I143" i="3"/>
  <c r="G143" i="3" s="1"/>
  <c r="J144" i="3" s="1"/>
  <c r="K143" i="3" l="1"/>
  <c r="L143" i="3" s="1"/>
  <c r="I144" i="3"/>
  <c r="G144" i="3" s="1"/>
  <c r="K144" i="3"/>
  <c r="L144" i="3" s="1"/>
  <c r="I145" i="3" l="1"/>
  <c r="J145" i="3"/>
  <c r="K145" i="3" l="1"/>
  <c r="L145" i="3" s="1"/>
  <c r="G145" i="3"/>
  <c r="I146" i="3" l="1"/>
  <c r="J146" i="3"/>
  <c r="G146" i="3" l="1"/>
  <c r="J147" i="3" s="1"/>
  <c r="K146" i="3"/>
  <c r="L146" i="3" s="1"/>
  <c r="G147" i="3" l="1"/>
  <c r="J148" i="3" s="1"/>
  <c r="K148" i="3" s="1"/>
  <c r="L148" i="3" s="1"/>
  <c r="I147" i="3"/>
  <c r="K147" i="3"/>
  <c r="L147" i="3" s="1"/>
  <c r="I148" i="3"/>
  <c r="G148" i="3" s="1"/>
  <c r="I149" i="3" l="1"/>
  <c r="J149" i="3"/>
  <c r="G149" i="3" l="1"/>
  <c r="J150" i="3" s="1"/>
  <c r="K149" i="3"/>
  <c r="L149" i="3" s="1"/>
  <c r="I150" i="3" l="1"/>
  <c r="K150" i="3"/>
  <c r="L150" i="3" s="1"/>
  <c r="G150" i="3"/>
  <c r="J151" i="3" l="1"/>
  <c r="I151" i="3"/>
  <c r="K151" i="3" l="1"/>
  <c r="L151" i="3" s="1"/>
  <c r="G151" i="3"/>
  <c r="I152" i="3" l="1"/>
  <c r="J152" i="3"/>
  <c r="K152" i="3" s="1"/>
  <c r="L152" i="3" s="1"/>
  <c r="G152" i="3" l="1"/>
  <c r="J153" i="3" s="1"/>
  <c r="I153" i="3" l="1"/>
  <c r="G153" i="3"/>
  <c r="I154" i="3" s="1"/>
  <c r="K153" i="3"/>
  <c r="L153" i="3" s="1"/>
  <c r="J154" i="3" l="1"/>
  <c r="G154" i="3" s="1"/>
  <c r="K154" i="3" l="1"/>
  <c r="L154" i="3" s="1"/>
  <c r="J155" i="3"/>
  <c r="G155" i="3" s="1"/>
  <c r="I155" i="3"/>
  <c r="K155" i="3" l="1"/>
  <c r="L155" i="3" s="1"/>
  <c r="I156" i="3"/>
  <c r="J156" i="3"/>
  <c r="K156" i="3" l="1"/>
  <c r="L156" i="3" s="1"/>
  <c r="G156" i="3"/>
  <c r="J157" i="3" l="1"/>
  <c r="I157" i="3"/>
  <c r="K157" i="3" l="1"/>
  <c r="L157" i="3" s="1"/>
  <c r="G157" i="3"/>
  <c r="J158" i="3" l="1"/>
  <c r="G158" i="3" s="1"/>
  <c r="I158" i="3"/>
  <c r="K158" i="3" l="1"/>
  <c r="L158" i="3" s="1"/>
  <c r="I159" i="3"/>
  <c r="J159" i="3"/>
  <c r="G159" i="3" s="1"/>
  <c r="J160" i="3" s="1"/>
  <c r="G160" i="3" s="1"/>
  <c r="I161" i="3" s="1"/>
  <c r="K159" i="3" l="1"/>
  <c r="L159" i="3" s="1"/>
  <c r="I160" i="3"/>
  <c r="K160" i="3" s="1"/>
  <c r="L160" i="3" s="1"/>
  <c r="J161" i="3"/>
  <c r="K161" i="3" s="1"/>
  <c r="L161" i="3" s="1"/>
  <c r="G161" i="3" l="1"/>
  <c r="I162" i="3" s="1"/>
  <c r="J162" i="3" l="1"/>
  <c r="G162" i="3" s="1"/>
  <c r="I163" i="3" s="1"/>
  <c r="K162" i="3" l="1"/>
  <c r="L162" i="3" s="1"/>
  <c r="J163" i="3"/>
  <c r="G163" i="3" s="1"/>
  <c r="K163" i="3" l="1"/>
  <c r="L163" i="3" s="1"/>
  <c r="J164" i="3"/>
  <c r="K164" i="3" s="1"/>
  <c r="L164" i="3" s="1"/>
  <c r="I164" i="3"/>
  <c r="G164" i="3" l="1"/>
  <c r="J165" i="3" s="1"/>
  <c r="I165" i="3" l="1"/>
  <c r="G165" i="3"/>
  <c r="K165" i="3"/>
  <c r="L165" i="3" s="1"/>
  <c r="J166" i="3" l="1"/>
  <c r="G166" i="3" s="1"/>
  <c r="I166" i="3"/>
  <c r="J167" i="3" l="1"/>
  <c r="K167" i="3" s="1"/>
  <c r="L167" i="3" s="1"/>
  <c r="I167" i="3"/>
  <c r="K166" i="3"/>
  <c r="L166" i="3" s="1"/>
  <c r="G167" i="3" l="1"/>
  <c r="I168" i="3" l="1"/>
  <c r="J168" i="3"/>
  <c r="G168" i="3" s="1"/>
  <c r="J169" i="3" l="1"/>
  <c r="G169" i="3" s="1"/>
  <c r="I169" i="3"/>
  <c r="K168" i="3"/>
  <c r="L168" i="3" s="1"/>
  <c r="K169" i="3" l="1"/>
  <c r="L169" i="3" s="1"/>
  <c r="J170" i="3"/>
  <c r="I170" i="3"/>
  <c r="K170" i="3" l="1"/>
  <c r="L170" i="3" s="1"/>
  <c r="G170" i="3"/>
  <c r="J171" i="3" l="1"/>
  <c r="K171" i="3" s="1"/>
  <c r="L171" i="3" s="1"/>
  <c r="I171" i="3"/>
  <c r="G171" i="3" l="1"/>
  <c r="I172" i="3" s="1"/>
  <c r="J172" i="3" l="1"/>
  <c r="G172" i="3" s="1"/>
  <c r="J173" i="3" s="1"/>
  <c r="K173" i="3" s="1"/>
  <c r="L173" i="3" s="1"/>
  <c r="G173" i="3" l="1"/>
  <c r="I174" i="3" s="1"/>
  <c r="I173" i="3"/>
  <c r="K172" i="3"/>
  <c r="L172" i="3" s="1"/>
  <c r="J174" i="3" l="1"/>
  <c r="G174" i="3" s="1"/>
  <c r="J175" i="3" s="1"/>
  <c r="G175" i="3" s="1"/>
  <c r="K174" i="3" l="1"/>
  <c r="L174" i="3" s="1"/>
  <c r="I175" i="3"/>
  <c r="I176" i="3"/>
  <c r="J176" i="3"/>
  <c r="K176" i="3" s="1"/>
  <c r="L176" i="3" s="1"/>
  <c r="K175" i="3"/>
  <c r="L175" i="3" s="1"/>
  <c r="G176" i="3" l="1"/>
  <c r="J177" i="3" l="1"/>
  <c r="G177" i="3" s="1"/>
  <c r="I177" i="3"/>
  <c r="J178" i="3" l="1"/>
  <c r="K178" i="3" s="1"/>
  <c r="L178" i="3" s="1"/>
  <c r="I178" i="3"/>
  <c r="K177" i="3"/>
  <c r="L177" i="3" s="1"/>
  <c r="G178" i="3" l="1"/>
  <c r="I179" i="3" l="1"/>
  <c r="J179" i="3"/>
  <c r="G179" i="3" s="1"/>
  <c r="K179" i="3" l="1"/>
  <c r="L179" i="3" s="1"/>
  <c r="J180" i="3"/>
  <c r="G180" i="3" s="1"/>
  <c r="I180" i="3"/>
  <c r="K180" i="3" l="1"/>
  <c r="L180" i="3" s="1"/>
  <c r="I181" i="3"/>
  <c r="J181" i="3"/>
  <c r="G181" i="3" s="1"/>
  <c r="K181" i="3" l="1"/>
  <c r="L181" i="3" s="1"/>
  <c r="J182" i="3"/>
  <c r="I182" i="3"/>
  <c r="K182" i="3" l="1"/>
  <c r="L182" i="3" s="1"/>
  <c r="G182" i="3"/>
  <c r="J183" i="3" l="1"/>
  <c r="I183" i="3"/>
  <c r="G183" i="3" l="1"/>
  <c r="K183" i="3"/>
  <c r="L183" i="3" s="1"/>
  <c r="J184" i="3" l="1"/>
  <c r="G184" i="3" s="1"/>
  <c r="I184" i="3"/>
  <c r="I185" i="3" l="1"/>
  <c r="J185" i="3"/>
  <c r="K185" i="3" s="1"/>
  <c r="L185" i="3" s="1"/>
  <c r="K184" i="3"/>
  <c r="L184" i="3" s="1"/>
  <c r="G185" i="3" l="1"/>
  <c r="J186" i="3" l="1"/>
  <c r="G186" i="3" s="1"/>
  <c r="I186" i="3"/>
  <c r="I187" i="3" l="1"/>
  <c r="J187" i="3"/>
  <c r="G187" i="3" s="1"/>
  <c r="K186" i="3"/>
  <c r="L186" i="3" s="1"/>
  <c r="K187" i="3" l="1"/>
  <c r="L187" i="3" s="1"/>
  <c r="J188" i="3"/>
  <c r="G188" i="3" s="1"/>
  <c r="I188" i="3"/>
  <c r="I189" i="3" l="1"/>
  <c r="J189" i="3"/>
  <c r="G189" i="3" s="1"/>
  <c r="K188" i="3"/>
  <c r="L188" i="3" s="1"/>
  <c r="K189" i="3" l="1"/>
  <c r="L189" i="3" s="1"/>
  <c r="J190" i="3"/>
  <c r="K190" i="3" s="1"/>
  <c r="L190" i="3" s="1"/>
  <c r="I190" i="3"/>
  <c r="G190" i="3" l="1"/>
  <c r="J191" i="3" l="1"/>
  <c r="K191" i="3" s="1"/>
  <c r="L191" i="3" s="1"/>
  <c r="I191" i="3"/>
  <c r="G191" i="3" l="1"/>
  <c r="J192" i="3" l="1"/>
  <c r="K192" i="3" s="1"/>
  <c r="L192" i="3" s="1"/>
  <c r="I192" i="3"/>
  <c r="G192" i="3" l="1"/>
  <c r="J193" i="3" l="1"/>
  <c r="G193" i="3" s="1"/>
  <c r="I193" i="3"/>
  <c r="I194" i="3" l="1"/>
  <c r="J194" i="3"/>
  <c r="K194" i="3" s="1"/>
  <c r="L194" i="3" s="1"/>
  <c r="K193" i="3"/>
  <c r="L193" i="3" s="1"/>
  <c r="G194" i="3" l="1"/>
  <c r="I195" i="3" s="1"/>
  <c r="J195" i="3" l="1"/>
  <c r="G195" i="3" s="1"/>
  <c r="I196" i="3" s="1"/>
  <c r="J196" i="3" l="1"/>
  <c r="G196" i="3" s="1"/>
  <c r="I197" i="3" s="1"/>
  <c r="K195" i="3"/>
  <c r="L195" i="3" s="1"/>
  <c r="J197" i="3" l="1"/>
  <c r="G197" i="3" s="1"/>
  <c r="K196" i="3"/>
  <c r="L196" i="3" s="1"/>
  <c r="K197" i="3" l="1"/>
  <c r="L197" i="3" s="1"/>
  <c r="I198" i="3"/>
  <c r="J198" i="3"/>
  <c r="G198" i="3" s="1"/>
  <c r="K198" i="3" l="1"/>
  <c r="L198" i="3" s="1"/>
  <c r="J199" i="3"/>
  <c r="G199" i="3" s="1"/>
  <c r="I199" i="3"/>
  <c r="K199" i="3" l="1"/>
  <c r="L199" i="3" s="1"/>
  <c r="J200" i="3"/>
  <c r="K200" i="3" s="1"/>
  <c r="L200" i="3" s="1"/>
  <c r="I200" i="3"/>
  <c r="G200" i="3" l="1"/>
  <c r="I201" i="3" l="1"/>
  <c r="J201" i="3"/>
  <c r="G201" i="3" s="1"/>
  <c r="K201" i="3" l="1"/>
  <c r="L201" i="3" s="1"/>
  <c r="I202" i="3"/>
  <c r="J202" i="3"/>
  <c r="G202" i="3" s="1"/>
  <c r="K202" i="3" l="1"/>
  <c r="L202" i="3" s="1"/>
  <c r="I203" i="3"/>
  <c r="J203" i="3"/>
  <c r="K203" i="3" s="1"/>
  <c r="L203" i="3" s="1"/>
  <c r="G203" i="3" l="1"/>
  <c r="J204" i="3" l="1"/>
  <c r="K204" i="3" s="1"/>
  <c r="L204" i="3" s="1"/>
  <c r="I204" i="3"/>
  <c r="G204" i="3" l="1"/>
  <c r="J205" i="3" l="1"/>
  <c r="G205" i="3" s="1"/>
  <c r="I205" i="3"/>
  <c r="K205" i="3" l="1"/>
  <c r="L205" i="3" s="1"/>
  <c r="I206" i="3"/>
  <c r="J206" i="3"/>
  <c r="K206" i="3" s="1"/>
  <c r="L206" i="3" s="1"/>
  <c r="G206" i="3" l="1"/>
  <c r="I207" i="3" l="1"/>
  <c r="J207" i="3"/>
  <c r="K207" i="3" s="1"/>
  <c r="L207" i="3" s="1"/>
  <c r="G207" i="3" l="1"/>
  <c r="J208" i="3" l="1"/>
  <c r="G208" i="3" s="1"/>
  <c r="I208" i="3"/>
  <c r="K208" i="3" l="1"/>
  <c r="L208" i="3" s="1"/>
  <c r="J209" i="3"/>
  <c r="K209" i="3" s="1"/>
  <c r="L209" i="3" s="1"/>
  <c r="I209" i="3"/>
  <c r="G209" i="3" l="1"/>
  <c r="I210" i="3" l="1"/>
  <c r="J210" i="3"/>
  <c r="K210" i="3" s="1"/>
  <c r="L210" i="3" s="1"/>
  <c r="G210" i="3" l="1"/>
  <c r="I211" i="3" l="1"/>
  <c r="J211" i="3"/>
  <c r="K211" i="3" s="1"/>
  <c r="L211" i="3" s="1"/>
  <c r="G211" i="3" l="1"/>
</calcChain>
</file>

<file path=xl/sharedStrings.xml><?xml version="1.0" encoding="utf-8"?>
<sst xmlns="http://schemas.openxmlformats.org/spreadsheetml/2006/main" count="53" uniqueCount="46">
  <si>
    <t>Planned</t>
  </si>
  <si>
    <t>Actual</t>
  </si>
  <si>
    <t>Pips Per Week Progress Data</t>
  </si>
  <si>
    <t>Account Balance Per Week Progress Data</t>
  </si>
  <si>
    <t>Week Ending</t>
  </si>
  <si>
    <t>Minis Per Trade</t>
  </si>
  <si>
    <t>Lots Per Trade</t>
  </si>
  <si>
    <t>Forex Trade Progress Tracking - Special Notes</t>
  </si>
  <si>
    <t>•</t>
  </si>
  <si>
    <t>The Forex Trade Progress Tracking system is intended to be used a a tracking tool to measure your progress as you travel the road to success.   This tool is not a trading plan in itself.  You MUST develop a trading plan to help guide you on your entries, exits and proper money management techniques.</t>
  </si>
  <si>
    <t>you can rest assured knowing you will meet the longer term objective.</t>
  </si>
  <si>
    <t>that in order to achieve your goal you need to take small easily attainable steps along the way.  As long as you are meeting the short term objectives</t>
  </si>
  <si>
    <t>As your trading account grows you will encounter significant milestones.   When each milestone is reached you will increase your minimum</t>
  </si>
  <si>
    <t xml:space="preserve">On a weekly basis record the number of pips you made in the actuals column for the appropriate week in the 'Pips Per Week Progress' table. </t>
  </si>
  <si>
    <t>Also record your current trading account balance for the appropriate week in the 'Account Balance Per Week Progress table'..  These values</t>
  </si>
  <si>
    <t>versus actual progress to see if you are on track. .</t>
  </si>
  <si>
    <t xml:space="preserve">This system consists of a starting, ending destination, milestones, timeframes and a means to measure your progress.  It works off the basic premise </t>
  </si>
  <si>
    <t>$ Risk Per Trade</t>
  </si>
  <si>
    <t>% Risk Per Trade</t>
  </si>
  <si>
    <t>Starting Acct Balance</t>
  </si>
  <si>
    <t>Risk Tollerance Percentage</t>
  </si>
  <si>
    <t>Max Stop Loss in Pips</t>
  </si>
  <si>
    <t>Starting Wk Ending Date</t>
  </si>
  <si>
    <t>Cutover Amt for Std Acct</t>
  </si>
  <si>
    <t>Pips per Week Goal</t>
  </si>
  <si>
    <t>Max Std Lots per Trade</t>
  </si>
  <si>
    <t xml:space="preserve">total trade balance at risk in any one trade.      </t>
  </si>
  <si>
    <r>
      <t>This system contains a built in money management rule of NEVER put more than a certain percentage (</t>
    </r>
    <r>
      <rPr>
        <b/>
        <sz val="10"/>
        <rFont val="Arial"/>
        <family val="2"/>
      </rPr>
      <t>that you are comfortable with</t>
    </r>
    <r>
      <rPr>
        <sz val="10"/>
        <rFont val="Arial"/>
      </rPr>
      <t xml:space="preserve">) of your </t>
    </r>
  </si>
  <si>
    <t xml:space="preserve">trade size per trade yet still never overleverage your account (i.e. placing more than your risk tollerance) on any one trade.  </t>
  </si>
  <si>
    <t>Your risk tollerance will always be a constant percentage throughout this "journey".  Therefore as your trading account grows</t>
  </si>
  <si>
    <t xml:space="preserve">you will be putting more DOLLAR risk into a trade however don't think in terms of DOLLARS.  Think in terms of percentages.  </t>
  </si>
  <si>
    <t xml:space="preserve">                "Risking $150.00 when your trading acct size is $3000 is NO DIFFERENT than Risking $2500 when your trading acct size is $50000"</t>
  </si>
  <si>
    <t>-enter your starting acct Balance</t>
  </si>
  <si>
    <t>-what is the maximum number of pips away from current price you will set your stop loss</t>
  </si>
  <si>
    <t>-what is your goal in terms of the number of pips you want to make each week</t>
  </si>
  <si>
    <t>-when are you starting this journey.  Typically the wkending date should be a Saturday</t>
  </si>
  <si>
    <t>-at some point your acct will become very large.  At what point do you want to convert to std acct</t>
  </si>
  <si>
    <t>-your acct will grow exponentially !  Your broker may have a maximum trade size limitation</t>
  </si>
  <si>
    <t>Planned Balance</t>
  </si>
  <si>
    <t>Actual Balance</t>
  </si>
  <si>
    <t>will show up in the graphical charts for the appropriate part (color coded) and will be indicated as blue bars.   Use these charts to measure your planned</t>
  </si>
  <si>
    <t>-what percentage of your trading account are you willing to lose on any given trade</t>
  </si>
  <si>
    <t xml:space="preserve">The objective of this system is to make a minimum of a certain number of pips per week.  This does not mean that if you traded 2 minis/lots you would </t>
  </si>
  <si>
    <t xml:space="preserve"> only have to make half of those pips. You still need to make a certain number of pips per week regardless of the number of minis/lots you are trading.</t>
  </si>
  <si>
    <t>constructed based on your parameters.</t>
  </si>
  <si>
    <t>On the parameters worksheet plug in the various paramets and then switch to the Raw Data worksheet to view the roadmap that 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</si>
</sst>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0"/>
      <name val="Arial"/>
    </font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4" fontId="0" fillId="0" borderId="0" xfId="0" applyNumberFormat="1"/>
    <xf numFmtId="10" fontId="0" fillId="0" borderId="0" xfId="0" applyNumberFormat="1"/>
    <xf numFmtId="0" fontId="0" fillId="0" borderId="0" xfId="0" applyNumberFormat="1" applyBorder="1"/>
    <xf numFmtId="10" fontId="0" fillId="0" borderId="2" xfId="0" applyNumberFormat="1" applyBorder="1"/>
    <xf numFmtId="164" fontId="0" fillId="0" borderId="0" xfId="0" applyNumberFormat="1" applyBorder="1"/>
    <xf numFmtId="164" fontId="0" fillId="0" borderId="0" xfId="0" applyNumberFormat="1"/>
    <xf numFmtId="1" fontId="0" fillId="0" borderId="0" xfId="0" applyNumberFormat="1" applyAlignment="1">
      <alignment horizontal="right"/>
    </xf>
    <xf numFmtId="1" fontId="0" fillId="0" borderId="0" xfId="0" applyNumberFormat="1" applyFill="1" applyBorder="1" applyAlignment="1">
      <alignment horizontal="right"/>
    </xf>
    <xf numFmtId="0" fontId="0" fillId="2" borderId="0" xfId="0" applyFill="1"/>
    <xf numFmtId="0" fontId="1" fillId="2" borderId="0" xfId="0" applyFont="1" applyFill="1"/>
    <xf numFmtId="0" fontId="0" fillId="2" borderId="0" xfId="0" applyFill="1" applyBorder="1" applyAlignment="1">
      <alignment horizontal="left"/>
    </xf>
    <xf numFmtId="0" fontId="0" fillId="2" borderId="0" xfId="0" applyFill="1" applyBorder="1" applyAlignment="1"/>
    <xf numFmtId="164" fontId="0" fillId="0" borderId="3" xfId="0" applyNumberFormat="1" applyBorder="1"/>
    <xf numFmtId="4" fontId="0" fillId="0" borderId="0" xfId="0" applyNumberFormat="1" applyBorder="1"/>
    <xf numFmtId="14" fontId="0" fillId="3" borderId="1" xfId="0" applyNumberFormat="1" applyFill="1" applyBorder="1"/>
    <xf numFmtId="164" fontId="0" fillId="3" borderId="0" xfId="0" applyNumberFormat="1" applyFill="1" applyBorder="1"/>
    <xf numFmtId="1" fontId="0" fillId="3" borderId="0" xfId="0" applyNumberFormat="1" applyFill="1" applyBorder="1" applyAlignment="1">
      <alignment horizontal="right"/>
    </xf>
    <xf numFmtId="10" fontId="0" fillId="3" borderId="2" xfId="0" applyNumberFormat="1" applyFill="1" applyBorder="1"/>
    <xf numFmtId="14" fontId="0" fillId="3" borderId="4" xfId="0" applyNumberFormat="1" applyFill="1" applyBorder="1"/>
    <xf numFmtId="14" fontId="0" fillId="4" borderId="1" xfId="0" applyNumberFormat="1" applyFill="1" applyBorder="1"/>
    <xf numFmtId="164" fontId="0" fillId="4" borderId="0" xfId="0" applyNumberFormat="1" applyFill="1" applyBorder="1"/>
    <xf numFmtId="1" fontId="0" fillId="4" borderId="0" xfId="0" applyNumberFormat="1" applyFill="1" applyBorder="1" applyAlignment="1">
      <alignment horizontal="right"/>
    </xf>
    <xf numFmtId="10" fontId="0" fillId="4" borderId="2" xfId="0" applyNumberFormat="1" applyFill="1" applyBorder="1"/>
    <xf numFmtId="14" fontId="0" fillId="4" borderId="4" xfId="0" applyNumberFormat="1" applyFill="1" applyBorder="1"/>
    <xf numFmtId="14" fontId="0" fillId="5" borderId="1" xfId="0" applyNumberFormat="1" applyFill="1" applyBorder="1"/>
    <xf numFmtId="164" fontId="0" fillId="5" borderId="3" xfId="0" applyNumberFormat="1" applyFill="1" applyBorder="1"/>
    <xf numFmtId="1" fontId="0" fillId="5" borderId="3" xfId="0" applyNumberFormat="1" applyFill="1" applyBorder="1" applyAlignment="1">
      <alignment horizontal="right"/>
    </xf>
    <xf numFmtId="10" fontId="0" fillId="5" borderId="5" xfId="0" applyNumberFormat="1" applyFill="1" applyBorder="1"/>
    <xf numFmtId="164" fontId="0" fillId="5" borderId="0" xfId="0" applyNumberFormat="1" applyFill="1" applyBorder="1"/>
    <xf numFmtId="1" fontId="0" fillId="5" borderId="0" xfId="0" applyNumberFormat="1" applyFill="1" applyBorder="1" applyAlignment="1">
      <alignment horizontal="right"/>
    </xf>
    <xf numFmtId="10" fontId="0" fillId="5" borderId="2" xfId="0" applyNumberFormat="1" applyFill="1" applyBorder="1"/>
    <xf numFmtId="14" fontId="0" fillId="5" borderId="4" xfId="0" applyNumberFormat="1" applyFill="1" applyBorder="1"/>
    <xf numFmtId="164" fontId="0" fillId="5" borderId="6" xfId="0" applyNumberFormat="1" applyFill="1" applyBorder="1"/>
    <xf numFmtId="164" fontId="0" fillId="3" borderId="3" xfId="0" applyNumberFormat="1" applyFill="1" applyBorder="1"/>
    <xf numFmtId="1" fontId="0" fillId="3" borderId="3" xfId="0" applyNumberFormat="1" applyFill="1" applyBorder="1" applyAlignment="1">
      <alignment horizontal="right"/>
    </xf>
    <xf numFmtId="10" fontId="0" fillId="3" borderId="5" xfId="0" applyNumberFormat="1" applyFill="1" applyBorder="1"/>
    <xf numFmtId="164" fontId="0" fillId="3" borderId="6" xfId="0" applyNumberFormat="1" applyFill="1" applyBorder="1"/>
    <xf numFmtId="14" fontId="0" fillId="6" borderId="1" xfId="0" applyNumberFormat="1" applyFill="1" applyBorder="1"/>
    <xf numFmtId="164" fontId="0" fillId="6" borderId="0" xfId="0" applyNumberFormat="1" applyFill="1" applyBorder="1"/>
    <xf numFmtId="1" fontId="0" fillId="6" borderId="3" xfId="0" applyNumberFormat="1" applyFill="1" applyBorder="1" applyAlignment="1">
      <alignment horizontal="right"/>
    </xf>
    <xf numFmtId="10" fontId="0" fillId="6" borderId="5" xfId="0" applyNumberFormat="1" applyFill="1" applyBorder="1"/>
    <xf numFmtId="1" fontId="0" fillId="6" borderId="0" xfId="0" applyNumberFormat="1" applyFill="1" applyBorder="1" applyAlignment="1">
      <alignment horizontal="right"/>
    </xf>
    <xf numFmtId="10" fontId="0" fillId="6" borderId="2" xfId="0" applyNumberFormat="1" applyFill="1" applyBorder="1"/>
    <xf numFmtId="14" fontId="0" fillId="6" borderId="4" xfId="0" applyNumberFormat="1" applyFill="1" applyBorder="1"/>
    <xf numFmtId="164" fontId="0" fillId="6" borderId="6" xfId="0" applyNumberFormat="1" applyFill="1" applyBorder="1"/>
    <xf numFmtId="1" fontId="0" fillId="6" borderId="6" xfId="0" applyNumberFormat="1" applyFill="1" applyBorder="1" applyAlignment="1">
      <alignment horizontal="right"/>
    </xf>
    <xf numFmtId="10" fontId="0" fillId="6" borderId="7" xfId="0" applyNumberFormat="1" applyFill="1" applyBorder="1"/>
    <xf numFmtId="0" fontId="0" fillId="0" borderId="3" xfId="0" applyBorder="1"/>
    <xf numFmtId="14" fontId="0" fillId="6" borderId="8" xfId="0" applyNumberFormat="1" applyFill="1" applyBorder="1"/>
    <xf numFmtId="1" fontId="0" fillId="4" borderId="0" xfId="0" applyNumberFormat="1" applyFill="1" applyBorder="1"/>
    <xf numFmtId="1" fontId="0" fillId="5" borderId="0" xfId="0" applyNumberFormat="1" applyFill="1" applyBorder="1"/>
    <xf numFmtId="1" fontId="0" fillId="3" borderId="0" xfId="0" applyNumberFormat="1" applyFill="1" applyBorder="1"/>
    <xf numFmtId="1" fontId="0" fillId="6" borderId="0" xfId="0" applyNumberFormat="1" applyFill="1" applyBorder="1"/>
    <xf numFmtId="1" fontId="0" fillId="3" borderId="6" xfId="0" applyNumberFormat="1" applyFill="1" applyBorder="1"/>
    <xf numFmtId="1" fontId="0" fillId="5" borderId="6" xfId="0" applyNumberFormat="1" applyFill="1" applyBorder="1"/>
    <xf numFmtId="1" fontId="0" fillId="4" borderId="6" xfId="0" applyNumberFormat="1" applyFill="1" applyBorder="1"/>
    <xf numFmtId="164" fontId="0" fillId="0" borderId="0" xfId="0" applyNumberFormat="1" applyFill="1" applyBorder="1" applyProtection="1">
      <protection locked="0"/>
    </xf>
    <xf numFmtId="164" fontId="0" fillId="0" borderId="3" xfId="0" applyNumberFormat="1" applyFill="1" applyBorder="1" applyProtection="1">
      <protection locked="0"/>
    </xf>
    <xf numFmtId="164" fontId="0" fillId="0" borderId="6" xfId="0" applyNumberFormat="1" applyFill="1" applyBorder="1" applyProtection="1">
      <protection locked="0"/>
    </xf>
    <xf numFmtId="0" fontId="0" fillId="0" borderId="2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7" xfId="0" applyFill="1" applyBorder="1" applyProtection="1">
      <protection locked="0"/>
    </xf>
    <xf numFmtId="164" fontId="0" fillId="0" borderId="0" xfId="0" applyNumberFormat="1" applyProtection="1">
      <protection locked="0"/>
    </xf>
    <xf numFmtId="9" fontId="0" fillId="0" borderId="0" xfId="0" applyNumberFormat="1" applyProtection="1"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7" borderId="0" xfId="0" applyFill="1"/>
    <xf numFmtId="0" fontId="3" fillId="2" borderId="0" xfId="0" applyFont="1" applyFill="1" applyAlignment="1">
      <alignment horizontal="center"/>
    </xf>
    <xf numFmtId="0" fontId="0" fillId="2" borderId="8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0" fillId="2" borderId="0" xfId="0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2" borderId="6" xfId="0" applyFill="1" applyBorder="1" applyAlignment="1">
      <alignment horizontal="left" wrapText="1"/>
    </xf>
    <xf numFmtId="0" fontId="0" fillId="2" borderId="7" xfId="0" applyFill="1" applyBorder="1" applyAlignment="1">
      <alignment horizontal="left" wrapText="1"/>
    </xf>
    <xf numFmtId="49" fontId="1" fillId="2" borderId="0" xfId="0" applyNumberFormat="1" applyFont="1" applyFill="1" applyAlignment="1"/>
    <xf numFmtId="0" fontId="0" fillId="8" borderId="8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4">
    <dxf>
      <font>
        <condense val="0"/>
        <extend val="0"/>
        <color indexed="51"/>
      </font>
    </dxf>
    <dxf>
      <font>
        <condense val="0"/>
        <extend val="0"/>
        <color indexed="45"/>
      </font>
    </dxf>
    <dxf>
      <font>
        <condense val="0"/>
        <extend val="0"/>
        <color indexed="43"/>
      </font>
    </dxf>
    <dxf>
      <font>
        <condense val="0"/>
        <extend val="0"/>
        <color indexed="4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1 Pips Per Week Progress</a:t>
            </a:r>
          </a:p>
        </c:rich>
      </c:tx>
      <c:layout>
        <c:manualLayout>
          <c:xMode val="edge"/>
          <c:yMode val="edge"/>
          <c:x val="0.24479228920565091"/>
          <c:y val="2.36734788239312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572968986432374"/>
          <c:y val="9.3061261583730001E-2"/>
          <c:w val="0.5703139503833784"/>
          <c:h val="0.89551056102940041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Data'!$B$4:$B$55</c:f>
              <c:numCache>
                <c:formatCode>m/d/yyyy</c:formatCode>
                <c:ptCount val="52"/>
                <c:pt idx="0">
                  <c:v>43227</c:v>
                </c:pt>
                <c:pt idx="1">
                  <c:v>43234</c:v>
                </c:pt>
                <c:pt idx="2">
                  <c:v>43241</c:v>
                </c:pt>
                <c:pt idx="3">
                  <c:v>43248</c:v>
                </c:pt>
                <c:pt idx="4">
                  <c:v>43255</c:v>
                </c:pt>
                <c:pt idx="5">
                  <c:v>43262</c:v>
                </c:pt>
                <c:pt idx="6">
                  <c:v>43269</c:v>
                </c:pt>
                <c:pt idx="7">
                  <c:v>43276</c:v>
                </c:pt>
                <c:pt idx="8">
                  <c:v>43283</c:v>
                </c:pt>
                <c:pt idx="9">
                  <c:v>43290</c:v>
                </c:pt>
                <c:pt idx="10">
                  <c:v>43297</c:v>
                </c:pt>
                <c:pt idx="11">
                  <c:v>43304</c:v>
                </c:pt>
                <c:pt idx="12">
                  <c:v>43311</c:v>
                </c:pt>
                <c:pt idx="13">
                  <c:v>43318</c:v>
                </c:pt>
                <c:pt idx="14">
                  <c:v>43325</c:v>
                </c:pt>
                <c:pt idx="15">
                  <c:v>43332</c:v>
                </c:pt>
                <c:pt idx="16">
                  <c:v>43339</c:v>
                </c:pt>
                <c:pt idx="17">
                  <c:v>43346</c:v>
                </c:pt>
                <c:pt idx="18">
                  <c:v>43353</c:v>
                </c:pt>
                <c:pt idx="19">
                  <c:v>43360</c:v>
                </c:pt>
                <c:pt idx="20">
                  <c:v>43367</c:v>
                </c:pt>
                <c:pt idx="21">
                  <c:v>43374</c:v>
                </c:pt>
                <c:pt idx="22">
                  <c:v>43381</c:v>
                </c:pt>
                <c:pt idx="23">
                  <c:v>43388</c:v>
                </c:pt>
                <c:pt idx="24">
                  <c:v>43395</c:v>
                </c:pt>
                <c:pt idx="25">
                  <c:v>43402</c:v>
                </c:pt>
                <c:pt idx="26">
                  <c:v>43409</c:v>
                </c:pt>
                <c:pt idx="27">
                  <c:v>43416</c:v>
                </c:pt>
                <c:pt idx="28">
                  <c:v>43423</c:v>
                </c:pt>
                <c:pt idx="29">
                  <c:v>43430</c:v>
                </c:pt>
                <c:pt idx="30">
                  <c:v>43437</c:v>
                </c:pt>
                <c:pt idx="31">
                  <c:v>43444</c:v>
                </c:pt>
                <c:pt idx="32">
                  <c:v>43451</c:v>
                </c:pt>
                <c:pt idx="33">
                  <c:v>43458</c:v>
                </c:pt>
                <c:pt idx="34">
                  <c:v>43465</c:v>
                </c:pt>
                <c:pt idx="35">
                  <c:v>43472</c:v>
                </c:pt>
                <c:pt idx="36">
                  <c:v>43479</c:v>
                </c:pt>
                <c:pt idx="37">
                  <c:v>43486</c:v>
                </c:pt>
                <c:pt idx="38">
                  <c:v>43493</c:v>
                </c:pt>
                <c:pt idx="39">
                  <c:v>43500</c:v>
                </c:pt>
                <c:pt idx="40">
                  <c:v>43507</c:v>
                </c:pt>
                <c:pt idx="41">
                  <c:v>43514</c:v>
                </c:pt>
                <c:pt idx="42">
                  <c:v>43521</c:v>
                </c:pt>
                <c:pt idx="43">
                  <c:v>43528</c:v>
                </c:pt>
                <c:pt idx="44">
                  <c:v>43535</c:v>
                </c:pt>
                <c:pt idx="45">
                  <c:v>43542</c:v>
                </c:pt>
                <c:pt idx="46">
                  <c:v>43549</c:v>
                </c:pt>
                <c:pt idx="47">
                  <c:v>43556</c:v>
                </c:pt>
                <c:pt idx="48">
                  <c:v>43563</c:v>
                </c:pt>
                <c:pt idx="49">
                  <c:v>43570</c:v>
                </c:pt>
                <c:pt idx="50">
                  <c:v>43577</c:v>
                </c:pt>
                <c:pt idx="51">
                  <c:v>43584</c:v>
                </c:pt>
              </c:numCache>
            </c:numRef>
          </c:cat>
          <c:val>
            <c:numRef>
              <c:f>'Raw Data'!$C$4:$C$55</c:f>
              <c:numCache>
                <c:formatCode>0</c:formatCode>
                <c:ptCount val="5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</c:numCache>
            </c:numRef>
          </c:val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Data'!$B$4:$B$55</c:f>
              <c:numCache>
                <c:formatCode>m/d/yyyy</c:formatCode>
                <c:ptCount val="52"/>
                <c:pt idx="0">
                  <c:v>43227</c:v>
                </c:pt>
                <c:pt idx="1">
                  <c:v>43234</c:v>
                </c:pt>
                <c:pt idx="2">
                  <c:v>43241</c:v>
                </c:pt>
                <c:pt idx="3">
                  <c:v>43248</c:v>
                </c:pt>
                <c:pt idx="4">
                  <c:v>43255</c:v>
                </c:pt>
                <c:pt idx="5">
                  <c:v>43262</c:v>
                </c:pt>
                <c:pt idx="6">
                  <c:v>43269</c:v>
                </c:pt>
                <c:pt idx="7">
                  <c:v>43276</c:v>
                </c:pt>
                <c:pt idx="8">
                  <c:v>43283</c:v>
                </c:pt>
                <c:pt idx="9">
                  <c:v>43290</c:v>
                </c:pt>
                <c:pt idx="10">
                  <c:v>43297</c:v>
                </c:pt>
                <c:pt idx="11">
                  <c:v>43304</c:v>
                </c:pt>
                <c:pt idx="12">
                  <c:v>43311</c:v>
                </c:pt>
                <c:pt idx="13">
                  <c:v>43318</c:v>
                </c:pt>
                <c:pt idx="14">
                  <c:v>43325</c:v>
                </c:pt>
                <c:pt idx="15">
                  <c:v>43332</c:v>
                </c:pt>
                <c:pt idx="16">
                  <c:v>43339</c:v>
                </c:pt>
                <c:pt idx="17">
                  <c:v>43346</c:v>
                </c:pt>
                <c:pt idx="18">
                  <c:v>43353</c:v>
                </c:pt>
                <c:pt idx="19">
                  <c:v>43360</c:v>
                </c:pt>
                <c:pt idx="20">
                  <c:v>43367</c:v>
                </c:pt>
                <c:pt idx="21">
                  <c:v>43374</c:v>
                </c:pt>
                <c:pt idx="22">
                  <c:v>43381</c:v>
                </c:pt>
                <c:pt idx="23">
                  <c:v>43388</c:v>
                </c:pt>
                <c:pt idx="24">
                  <c:v>43395</c:v>
                </c:pt>
                <c:pt idx="25">
                  <c:v>43402</c:v>
                </c:pt>
                <c:pt idx="26">
                  <c:v>43409</c:v>
                </c:pt>
                <c:pt idx="27">
                  <c:v>43416</c:v>
                </c:pt>
                <c:pt idx="28">
                  <c:v>43423</c:v>
                </c:pt>
                <c:pt idx="29">
                  <c:v>43430</c:v>
                </c:pt>
                <c:pt idx="30">
                  <c:v>43437</c:v>
                </c:pt>
                <c:pt idx="31">
                  <c:v>43444</c:v>
                </c:pt>
                <c:pt idx="32">
                  <c:v>43451</c:v>
                </c:pt>
                <c:pt idx="33">
                  <c:v>43458</c:v>
                </c:pt>
                <c:pt idx="34">
                  <c:v>43465</c:v>
                </c:pt>
                <c:pt idx="35">
                  <c:v>43472</c:v>
                </c:pt>
                <c:pt idx="36">
                  <c:v>43479</c:v>
                </c:pt>
                <c:pt idx="37">
                  <c:v>43486</c:v>
                </c:pt>
                <c:pt idx="38">
                  <c:v>43493</c:v>
                </c:pt>
                <c:pt idx="39">
                  <c:v>43500</c:v>
                </c:pt>
                <c:pt idx="40">
                  <c:v>43507</c:v>
                </c:pt>
                <c:pt idx="41">
                  <c:v>43514</c:v>
                </c:pt>
                <c:pt idx="42">
                  <c:v>43521</c:v>
                </c:pt>
                <c:pt idx="43">
                  <c:v>43528</c:v>
                </c:pt>
                <c:pt idx="44">
                  <c:v>43535</c:v>
                </c:pt>
                <c:pt idx="45">
                  <c:v>43542</c:v>
                </c:pt>
                <c:pt idx="46">
                  <c:v>43549</c:v>
                </c:pt>
                <c:pt idx="47">
                  <c:v>43556</c:v>
                </c:pt>
                <c:pt idx="48">
                  <c:v>43563</c:v>
                </c:pt>
                <c:pt idx="49">
                  <c:v>43570</c:v>
                </c:pt>
                <c:pt idx="50">
                  <c:v>43577</c:v>
                </c:pt>
                <c:pt idx="51">
                  <c:v>43584</c:v>
                </c:pt>
              </c:numCache>
            </c:numRef>
          </c:cat>
          <c:val>
            <c:numRef>
              <c:f>'Raw Data'!$D$4:$D$55</c:f>
              <c:numCache>
                <c:formatCode>General</c:formatCode>
                <c:ptCount val="5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600896"/>
        <c:axId val="169602432"/>
      </c:barChart>
      <c:catAx>
        <c:axId val="169600896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60243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69602432"/>
        <c:scaling>
          <c:orientation val="minMax"/>
        </c:scaling>
        <c:delete val="0"/>
        <c:axPos val="t"/>
        <c:numFmt formatCode="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60089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33545261498221"/>
          <c:y val="0.52489816840647663"/>
          <c:w val="0.14583370420762179"/>
          <c:h val="3.1836747383907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1 Account Balance Per Week Progress</a:t>
            </a:r>
          </a:p>
        </c:rich>
      </c:tx>
      <c:layout>
        <c:manualLayout>
          <c:xMode val="edge"/>
          <c:yMode val="edge"/>
          <c:x val="0.14056951714850452"/>
          <c:y val="2.352942978663432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056951714850452"/>
          <c:y val="7.6862803969672169E-2"/>
          <c:w val="0.67259844914094569"/>
          <c:h val="0.86196144451703782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Data'!$F$4:$F$55</c:f>
              <c:numCache>
                <c:formatCode>m/d/yyyy</c:formatCode>
                <c:ptCount val="52"/>
                <c:pt idx="0">
                  <c:v>43227</c:v>
                </c:pt>
                <c:pt idx="1">
                  <c:v>43234</c:v>
                </c:pt>
                <c:pt idx="2">
                  <c:v>43241</c:v>
                </c:pt>
                <c:pt idx="3">
                  <c:v>43248</c:v>
                </c:pt>
                <c:pt idx="4">
                  <c:v>43255</c:v>
                </c:pt>
                <c:pt idx="5">
                  <c:v>43262</c:v>
                </c:pt>
                <c:pt idx="6">
                  <c:v>43269</c:v>
                </c:pt>
                <c:pt idx="7">
                  <c:v>43276</c:v>
                </c:pt>
                <c:pt idx="8">
                  <c:v>43283</c:v>
                </c:pt>
                <c:pt idx="9">
                  <c:v>43290</c:v>
                </c:pt>
                <c:pt idx="10">
                  <c:v>43297</c:v>
                </c:pt>
                <c:pt idx="11">
                  <c:v>43304</c:v>
                </c:pt>
                <c:pt idx="12">
                  <c:v>43311</c:v>
                </c:pt>
                <c:pt idx="13">
                  <c:v>43318</c:v>
                </c:pt>
                <c:pt idx="14">
                  <c:v>43325</c:v>
                </c:pt>
                <c:pt idx="15">
                  <c:v>43332</c:v>
                </c:pt>
                <c:pt idx="16">
                  <c:v>43339</c:v>
                </c:pt>
                <c:pt idx="17">
                  <c:v>43346</c:v>
                </c:pt>
                <c:pt idx="18">
                  <c:v>43353</c:v>
                </c:pt>
                <c:pt idx="19">
                  <c:v>43360</c:v>
                </c:pt>
                <c:pt idx="20">
                  <c:v>43367</c:v>
                </c:pt>
                <c:pt idx="21">
                  <c:v>43374</c:v>
                </c:pt>
                <c:pt idx="22">
                  <c:v>43381</c:v>
                </c:pt>
                <c:pt idx="23">
                  <c:v>43388</c:v>
                </c:pt>
                <c:pt idx="24">
                  <c:v>43395</c:v>
                </c:pt>
                <c:pt idx="25">
                  <c:v>43402</c:v>
                </c:pt>
                <c:pt idx="26">
                  <c:v>43409</c:v>
                </c:pt>
                <c:pt idx="27">
                  <c:v>43416</c:v>
                </c:pt>
                <c:pt idx="28">
                  <c:v>43423</c:v>
                </c:pt>
                <c:pt idx="29">
                  <c:v>43430</c:v>
                </c:pt>
                <c:pt idx="30">
                  <c:v>43437</c:v>
                </c:pt>
                <c:pt idx="31">
                  <c:v>43444</c:v>
                </c:pt>
                <c:pt idx="32">
                  <c:v>43451</c:v>
                </c:pt>
                <c:pt idx="33">
                  <c:v>43458</c:v>
                </c:pt>
                <c:pt idx="34">
                  <c:v>43465</c:v>
                </c:pt>
                <c:pt idx="35">
                  <c:v>43472</c:v>
                </c:pt>
                <c:pt idx="36">
                  <c:v>43479</c:v>
                </c:pt>
                <c:pt idx="37">
                  <c:v>43486</c:v>
                </c:pt>
                <c:pt idx="38">
                  <c:v>43493</c:v>
                </c:pt>
                <c:pt idx="39">
                  <c:v>43500</c:v>
                </c:pt>
                <c:pt idx="40">
                  <c:v>43507</c:v>
                </c:pt>
                <c:pt idx="41">
                  <c:v>43514</c:v>
                </c:pt>
                <c:pt idx="42">
                  <c:v>43521</c:v>
                </c:pt>
                <c:pt idx="43">
                  <c:v>43528</c:v>
                </c:pt>
                <c:pt idx="44">
                  <c:v>43535</c:v>
                </c:pt>
                <c:pt idx="45">
                  <c:v>43542</c:v>
                </c:pt>
                <c:pt idx="46">
                  <c:v>43549</c:v>
                </c:pt>
                <c:pt idx="47">
                  <c:v>43556</c:v>
                </c:pt>
                <c:pt idx="48">
                  <c:v>43563</c:v>
                </c:pt>
                <c:pt idx="49">
                  <c:v>43570</c:v>
                </c:pt>
                <c:pt idx="50">
                  <c:v>43577</c:v>
                </c:pt>
                <c:pt idx="51">
                  <c:v>43584</c:v>
                </c:pt>
              </c:numCache>
            </c:numRef>
          </c:cat>
          <c:val>
            <c:numRef>
              <c:f>'Raw Data'!$G$4:$G$55</c:f>
              <c:numCache>
                <c:formatCode>"$"#,##0.00</c:formatCode>
                <c:ptCount val="52"/>
                <c:pt idx="0">
                  <c:v>10100</c:v>
                </c:pt>
                <c:pt idx="1">
                  <c:v>10200</c:v>
                </c:pt>
                <c:pt idx="2">
                  <c:v>10300</c:v>
                </c:pt>
                <c:pt idx="3">
                  <c:v>10400</c:v>
                </c:pt>
                <c:pt idx="4">
                  <c:v>10500</c:v>
                </c:pt>
                <c:pt idx="5">
                  <c:v>10600</c:v>
                </c:pt>
                <c:pt idx="6">
                  <c:v>10700</c:v>
                </c:pt>
                <c:pt idx="7">
                  <c:v>10800</c:v>
                </c:pt>
                <c:pt idx="8">
                  <c:v>10900</c:v>
                </c:pt>
                <c:pt idx="9">
                  <c:v>11000</c:v>
                </c:pt>
                <c:pt idx="10">
                  <c:v>11100</c:v>
                </c:pt>
                <c:pt idx="11">
                  <c:v>11200</c:v>
                </c:pt>
                <c:pt idx="12">
                  <c:v>11300</c:v>
                </c:pt>
                <c:pt idx="13">
                  <c:v>11400</c:v>
                </c:pt>
                <c:pt idx="14">
                  <c:v>11500</c:v>
                </c:pt>
                <c:pt idx="15">
                  <c:v>11600</c:v>
                </c:pt>
                <c:pt idx="16">
                  <c:v>11700</c:v>
                </c:pt>
                <c:pt idx="17">
                  <c:v>11800</c:v>
                </c:pt>
                <c:pt idx="18">
                  <c:v>11900</c:v>
                </c:pt>
                <c:pt idx="19">
                  <c:v>12000</c:v>
                </c:pt>
                <c:pt idx="20">
                  <c:v>12150</c:v>
                </c:pt>
                <c:pt idx="21">
                  <c:v>12300</c:v>
                </c:pt>
                <c:pt idx="22">
                  <c:v>12450</c:v>
                </c:pt>
                <c:pt idx="23">
                  <c:v>12600</c:v>
                </c:pt>
                <c:pt idx="24">
                  <c:v>12750</c:v>
                </c:pt>
                <c:pt idx="25">
                  <c:v>12900</c:v>
                </c:pt>
                <c:pt idx="26">
                  <c:v>13050</c:v>
                </c:pt>
                <c:pt idx="27">
                  <c:v>13200</c:v>
                </c:pt>
                <c:pt idx="28">
                  <c:v>13350</c:v>
                </c:pt>
                <c:pt idx="29">
                  <c:v>13500</c:v>
                </c:pt>
                <c:pt idx="30">
                  <c:v>13650</c:v>
                </c:pt>
                <c:pt idx="31">
                  <c:v>13800</c:v>
                </c:pt>
                <c:pt idx="32">
                  <c:v>13950</c:v>
                </c:pt>
                <c:pt idx="33">
                  <c:v>14100</c:v>
                </c:pt>
                <c:pt idx="34">
                  <c:v>14250</c:v>
                </c:pt>
                <c:pt idx="35">
                  <c:v>14400</c:v>
                </c:pt>
                <c:pt idx="36">
                  <c:v>14550</c:v>
                </c:pt>
                <c:pt idx="37">
                  <c:v>14700</c:v>
                </c:pt>
                <c:pt idx="38">
                  <c:v>14850</c:v>
                </c:pt>
                <c:pt idx="39">
                  <c:v>15000</c:v>
                </c:pt>
                <c:pt idx="40">
                  <c:v>15150</c:v>
                </c:pt>
                <c:pt idx="41">
                  <c:v>15300</c:v>
                </c:pt>
                <c:pt idx="42">
                  <c:v>15450</c:v>
                </c:pt>
                <c:pt idx="43">
                  <c:v>15600</c:v>
                </c:pt>
                <c:pt idx="44">
                  <c:v>15750</c:v>
                </c:pt>
                <c:pt idx="45">
                  <c:v>15900</c:v>
                </c:pt>
                <c:pt idx="46">
                  <c:v>16050</c:v>
                </c:pt>
                <c:pt idx="47">
                  <c:v>16250</c:v>
                </c:pt>
                <c:pt idx="48">
                  <c:v>16450</c:v>
                </c:pt>
                <c:pt idx="49">
                  <c:v>16650</c:v>
                </c:pt>
                <c:pt idx="50">
                  <c:v>16850</c:v>
                </c:pt>
                <c:pt idx="51">
                  <c:v>17050</c:v>
                </c:pt>
              </c:numCache>
            </c:numRef>
          </c:val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Data'!$F$4:$F$55</c:f>
              <c:numCache>
                <c:formatCode>m/d/yyyy</c:formatCode>
                <c:ptCount val="52"/>
                <c:pt idx="0">
                  <c:v>43227</c:v>
                </c:pt>
                <c:pt idx="1">
                  <c:v>43234</c:v>
                </c:pt>
                <c:pt idx="2">
                  <c:v>43241</c:v>
                </c:pt>
                <c:pt idx="3">
                  <c:v>43248</c:v>
                </c:pt>
                <c:pt idx="4">
                  <c:v>43255</c:v>
                </c:pt>
                <c:pt idx="5">
                  <c:v>43262</c:v>
                </c:pt>
                <c:pt idx="6">
                  <c:v>43269</c:v>
                </c:pt>
                <c:pt idx="7">
                  <c:v>43276</c:v>
                </c:pt>
                <c:pt idx="8">
                  <c:v>43283</c:v>
                </c:pt>
                <c:pt idx="9">
                  <c:v>43290</c:v>
                </c:pt>
                <c:pt idx="10">
                  <c:v>43297</c:v>
                </c:pt>
                <c:pt idx="11">
                  <c:v>43304</c:v>
                </c:pt>
                <c:pt idx="12">
                  <c:v>43311</c:v>
                </c:pt>
                <c:pt idx="13">
                  <c:v>43318</c:v>
                </c:pt>
                <c:pt idx="14">
                  <c:v>43325</c:v>
                </c:pt>
                <c:pt idx="15">
                  <c:v>43332</c:v>
                </c:pt>
                <c:pt idx="16">
                  <c:v>43339</c:v>
                </c:pt>
                <c:pt idx="17">
                  <c:v>43346</c:v>
                </c:pt>
                <c:pt idx="18">
                  <c:v>43353</c:v>
                </c:pt>
                <c:pt idx="19">
                  <c:v>43360</c:v>
                </c:pt>
                <c:pt idx="20">
                  <c:v>43367</c:v>
                </c:pt>
                <c:pt idx="21">
                  <c:v>43374</c:v>
                </c:pt>
                <c:pt idx="22">
                  <c:v>43381</c:v>
                </c:pt>
                <c:pt idx="23">
                  <c:v>43388</c:v>
                </c:pt>
                <c:pt idx="24">
                  <c:v>43395</c:v>
                </c:pt>
                <c:pt idx="25">
                  <c:v>43402</c:v>
                </c:pt>
                <c:pt idx="26">
                  <c:v>43409</c:v>
                </c:pt>
                <c:pt idx="27">
                  <c:v>43416</c:v>
                </c:pt>
                <c:pt idx="28">
                  <c:v>43423</c:v>
                </c:pt>
                <c:pt idx="29">
                  <c:v>43430</c:v>
                </c:pt>
                <c:pt idx="30">
                  <c:v>43437</c:v>
                </c:pt>
                <c:pt idx="31">
                  <c:v>43444</c:v>
                </c:pt>
                <c:pt idx="32">
                  <c:v>43451</c:v>
                </c:pt>
                <c:pt idx="33">
                  <c:v>43458</c:v>
                </c:pt>
                <c:pt idx="34">
                  <c:v>43465</c:v>
                </c:pt>
                <c:pt idx="35">
                  <c:v>43472</c:v>
                </c:pt>
                <c:pt idx="36">
                  <c:v>43479</c:v>
                </c:pt>
                <c:pt idx="37">
                  <c:v>43486</c:v>
                </c:pt>
                <c:pt idx="38">
                  <c:v>43493</c:v>
                </c:pt>
                <c:pt idx="39">
                  <c:v>43500</c:v>
                </c:pt>
                <c:pt idx="40">
                  <c:v>43507</c:v>
                </c:pt>
                <c:pt idx="41">
                  <c:v>43514</c:v>
                </c:pt>
                <c:pt idx="42">
                  <c:v>43521</c:v>
                </c:pt>
                <c:pt idx="43">
                  <c:v>43528</c:v>
                </c:pt>
                <c:pt idx="44">
                  <c:v>43535</c:v>
                </c:pt>
                <c:pt idx="45">
                  <c:v>43542</c:v>
                </c:pt>
                <c:pt idx="46">
                  <c:v>43549</c:v>
                </c:pt>
                <c:pt idx="47">
                  <c:v>43556</c:v>
                </c:pt>
                <c:pt idx="48">
                  <c:v>43563</c:v>
                </c:pt>
                <c:pt idx="49">
                  <c:v>43570</c:v>
                </c:pt>
                <c:pt idx="50">
                  <c:v>43577</c:v>
                </c:pt>
                <c:pt idx="51">
                  <c:v>43584</c:v>
                </c:pt>
              </c:numCache>
            </c:numRef>
          </c:cat>
          <c:val>
            <c:numRef>
              <c:f>'Raw Data'!$H$4:$H$55</c:f>
              <c:numCache>
                <c:formatCode>"$"#,##0.00</c:formatCode>
                <c:ptCount val="5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972096"/>
        <c:axId val="169973632"/>
      </c:barChart>
      <c:catAx>
        <c:axId val="169972096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97363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69973632"/>
        <c:scaling>
          <c:orientation val="minMax"/>
        </c:scaling>
        <c:delete val="0"/>
        <c:axPos val="t"/>
        <c:numFmt formatCode="&quot;$&quot;#,##0.00" sourceLinked="1"/>
        <c:majorTickMark val="none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97209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053454679728058"/>
          <c:y val="0.48941213956199431"/>
          <c:w val="0.13523143421881448"/>
          <c:h val="3.686277333239379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2 Pips Per Week Progress</a:t>
            </a:r>
          </a:p>
        </c:rich>
      </c:tx>
      <c:layout>
        <c:manualLayout>
          <c:xMode val="edge"/>
          <c:yMode val="edge"/>
          <c:x val="0.24479228920565091"/>
          <c:y val="2.36734788239312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572968986432374"/>
          <c:y val="9.3061261583730001E-2"/>
          <c:w val="0.5703139503833784"/>
          <c:h val="0.89551056102940041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Data'!$B$56:$B$107</c:f>
              <c:numCache>
                <c:formatCode>m/d/yyyy</c:formatCode>
                <c:ptCount val="52"/>
                <c:pt idx="0">
                  <c:v>43591</c:v>
                </c:pt>
                <c:pt idx="1">
                  <c:v>43598</c:v>
                </c:pt>
                <c:pt idx="2">
                  <c:v>43605</c:v>
                </c:pt>
                <c:pt idx="3">
                  <c:v>43612</c:v>
                </c:pt>
                <c:pt idx="4">
                  <c:v>43619</c:v>
                </c:pt>
                <c:pt idx="5">
                  <c:v>43626</c:v>
                </c:pt>
                <c:pt idx="6">
                  <c:v>43633</c:v>
                </c:pt>
                <c:pt idx="7">
                  <c:v>43640</c:v>
                </c:pt>
                <c:pt idx="8">
                  <c:v>43647</c:v>
                </c:pt>
                <c:pt idx="9">
                  <c:v>43654</c:v>
                </c:pt>
                <c:pt idx="10">
                  <c:v>43661</c:v>
                </c:pt>
                <c:pt idx="11">
                  <c:v>43668</c:v>
                </c:pt>
                <c:pt idx="12">
                  <c:v>43675</c:v>
                </c:pt>
                <c:pt idx="13">
                  <c:v>43682</c:v>
                </c:pt>
                <c:pt idx="14">
                  <c:v>43689</c:v>
                </c:pt>
                <c:pt idx="15">
                  <c:v>43696</c:v>
                </c:pt>
                <c:pt idx="16">
                  <c:v>43703</c:v>
                </c:pt>
                <c:pt idx="17">
                  <c:v>43710</c:v>
                </c:pt>
                <c:pt idx="18">
                  <c:v>43717</c:v>
                </c:pt>
                <c:pt idx="19">
                  <c:v>43724</c:v>
                </c:pt>
                <c:pt idx="20">
                  <c:v>43731</c:v>
                </c:pt>
                <c:pt idx="21">
                  <c:v>43738</c:v>
                </c:pt>
                <c:pt idx="22">
                  <c:v>43745</c:v>
                </c:pt>
                <c:pt idx="23">
                  <c:v>43752</c:v>
                </c:pt>
                <c:pt idx="24">
                  <c:v>43759</c:v>
                </c:pt>
                <c:pt idx="25">
                  <c:v>43766</c:v>
                </c:pt>
                <c:pt idx="26">
                  <c:v>43773</c:v>
                </c:pt>
                <c:pt idx="27">
                  <c:v>43780</c:v>
                </c:pt>
                <c:pt idx="28">
                  <c:v>43787</c:v>
                </c:pt>
                <c:pt idx="29">
                  <c:v>43794</c:v>
                </c:pt>
                <c:pt idx="30">
                  <c:v>43801</c:v>
                </c:pt>
                <c:pt idx="31">
                  <c:v>43808</c:v>
                </c:pt>
                <c:pt idx="32">
                  <c:v>43815</c:v>
                </c:pt>
                <c:pt idx="33">
                  <c:v>43822</c:v>
                </c:pt>
                <c:pt idx="34">
                  <c:v>43829</c:v>
                </c:pt>
                <c:pt idx="35">
                  <c:v>43836</c:v>
                </c:pt>
                <c:pt idx="36">
                  <c:v>43843</c:v>
                </c:pt>
                <c:pt idx="37">
                  <c:v>43850</c:v>
                </c:pt>
                <c:pt idx="38">
                  <c:v>43857</c:v>
                </c:pt>
                <c:pt idx="39">
                  <c:v>43864</c:v>
                </c:pt>
                <c:pt idx="40">
                  <c:v>43871</c:v>
                </c:pt>
                <c:pt idx="41">
                  <c:v>43878</c:v>
                </c:pt>
                <c:pt idx="42">
                  <c:v>43885</c:v>
                </c:pt>
                <c:pt idx="43">
                  <c:v>43892</c:v>
                </c:pt>
                <c:pt idx="44">
                  <c:v>43899</c:v>
                </c:pt>
                <c:pt idx="45">
                  <c:v>43906</c:v>
                </c:pt>
                <c:pt idx="46">
                  <c:v>43913</c:v>
                </c:pt>
                <c:pt idx="47">
                  <c:v>43920</c:v>
                </c:pt>
                <c:pt idx="48">
                  <c:v>43927</c:v>
                </c:pt>
                <c:pt idx="49">
                  <c:v>43934</c:v>
                </c:pt>
                <c:pt idx="50">
                  <c:v>43941</c:v>
                </c:pt>
                <c:pt idx="51">
                  <c:v>43948</c:v>
                </c:pt>
              </c:numCache>
            </c:numRef>
          </c:cat>
          <c:val>
            <c:numRef>
              <c:f>'Raw Data'!$C$56:$C$107</c:f>
              <c:numCache>
                <c:formatCode>0</c:formatCode>
                <c:ptCount val="5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</c:numCache>
            </c:numRef>
          </c:val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Data'!$B$56:$B$107</c:f>
              <c:numCache>
                <c:formatCode>m/d/yyyy</c:formatCode>
                <c:ptCount val="52"/>
                <c:pt idx="0">
                  <c:v>43591</c:v>
                </c:pt>
                <c:pt idx="1">
                  <c:v>43598</c:v>
                </c:pt>
                <c:pt idx="2">
                  <c:v>43605</c:v>
                </c:pt>
                <c:pt idx="3">
                  <c:v>43612</c:v>
                </c:pt>
                <c:pt idx="4">
                  <c:v>43619</c:v>
                </c:pt>
                <c:pt idx="5">
                  <c:v>43626</c:v>
                </c:pt>
                <c:pt idx="6">
                  <c:v>43633</c:v>
                </c:pt>
                <c:pt idx="7">
                  <c:v>43640</c:v>
                </c:pt>
                <c:pt idx="8">
                  <c:v>43647</c:v>
                </c:pt>
                <c:pt idx="9">
                  <c:v>43654</c:v>
                </c:pt>
                <c:pt idx="10">
                  <c:v>43661</c:v>
                </c:pt>
                <c:pt idx="11">
                  <c:v>43668</c:v>
                </c:pt>
                <c:pt idx="12">
                  <c:v>43675</c:v>
                </c:pt>
                <c:pt idx="13">
                  <c:v>43682</c:v>
                </c:pt>
                <c:pt idx="14">
                  <c:v>43689</c:v>
                </c:pt>
                <c:pt idx="15">
                  <c:v>43696</c:v>
                </c:pt>
                <c:pt idx="16">
                  <c:v>43703</c:v>
                </c:pt>
                <c:pt idx="17">
                  <c:v>43710</c:v>
                </c:pt>
                <c:pt idx="18">
                  <c:v>43717</c:v>
                </c:pt>
                <c:pt idx="19">
                  <c:v>43724</c:v>
                </c:pt>
                <c:pt idx="20">
                  <c:v>43731</c:v>
                </c:pt>
                <c:pt idx="21">
                  <c:v>43738</c:v>
                </c:pt>
                <c:pt idx="22">
                  <c:v>43745</c:v>
                </c:pt>
                <c:pt idx="23">
                  <c:v>43752</c:v>
                </c:pt>
                <c:pt idx="24">
                  <c:v>43759</c:v>
                </c:pt>
                <c:pt idx="25">
                  <c:v>43766</c:v>
                </c:pt>
                <c:pt idx="26">
                  <c:v>43773</c:v>
                </c:pt>
                <c:pt idx="27">
                  <c:v>43780</c:v>
                </c:pt>
                <c:pt idx="28">
                  <c:v>43787</c:v>
                </c:pt>
                <c:pt idx="29">
                  <c:v>43794</c:v>
                </c:pt>
                <c:pt idx="30">
                  <c:v>43801</c:v>
                </c:pt>
                <c:pt idx="31">
                  <c:v>43808</c:v>
                </c:pt>
                <c:pt idx="32">
                  <c:v>43815</c:v>
                </c:pt>
                <c:pt idx="33">
                  <c:v>43822</c:v>
                </c:pt>
                <c:pt idx="34">
                  <c:v>43829</c:v>
                </c:pt>
                <c:pt idx="35">
                  <c:v>43836</c:v>
                </c:pt>
                <c:pt idx="36">
                  <c:v>43843</c:v>
                </c:pt>
                <c:pt idx="37">
                  <c:v>43850</c:v>
                </c:pt>
                <c:pt idx="38">
                  <c:v>43857</c:v>
                </c:pt>
                <c:pt idx="39">
                  <c:v>43864</c:v>
                </c:pt>
                <c:pt idx="40">
                  <c:v>43871</c:v>
                </c:pt>
                <c:pt idx="41">
                  <c:v>43878</c:v>
                </c:pt>
                <c:pt idx="42">
                  <c:v>43885</c:v>
                </c:pt>
                <c:pt idx="43">
                  <c:v>43892</c:v>
                </c:pt>
                <c:pt idx="44">
                  <c:v>43899</c:v>
                </c:pt>
                <c:pt idx="45">
                  <c:v>43906</c:v>
                </c:pt>
                <c:pt idx="46">
                  <c:v>43913</c:v>
                </c:pt>
                <c:pt idx="47">
                  <c:v>43920</c:v>
                </c:pt>
                <c:pt idx="48">
                  <c:v>43927</c:v>
                </c:pt>
                <c:pt idx="49">
                  <c:v>43934</c:v>
                </c:pt>
                <c:pt idx="50">
                  <c:v>43941</c:v>
                </c:pt>
                <c:pt idx="51">
                  <c:v>43948</c:v>
                </c:pt>
              </c:numCache>
            </c:numRef>
          </c:cat>
          <c:val>
            <c:numRef>
              <c:f>'Raw Data'!$D$56:$D$107</c:f>
              <c:numCache>
                <c:formatCode>General</c:formatCode>
                <c:ptCount val="5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023936"/>
        <c:axId val="170062592"/>
      </c:barChart>
      <c:catAx>
        <c:axId val="170023936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06259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70062592"/>
        <c:scaling>
          <c:orientation val="minMax"/>
        </c:scaling>
        <c:delete val="0"/>
        <c:axPos val="t"/>
        <c:numFmt formatCode="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02393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33545261498221"/>
          <c:y val="0.52489816840647663"/>
          <c:w val="0.14583370420762179"/>
          <c:h val="3.1836747383907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2 Account Balance Per Week Progress</a:t>
            </a:r>
          </a:p>
        </c:rich>
      </c:tx>
      <c:layout>
        <c:manualLayout>
          <c:xMode val="edge"/>
          <c:yMode val="edge"/>
          <c:x val="0.14056951714850452"/>
          <c:y val="2.408704236402667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056951714850452"/>
          <c:y val="7.6146133924987494E-2"/>
          <c:w val="0.67259844914094569"/>
          <c:h val="0.8515934977733296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Data'!$F$56:$F$107</c:f>
              <c:numCache>
                <c:formatCode>m/d/yyyy</c:formatCode>
                <c:ptCount val="52"/>
                <c:pt idx="0">
                  <c:v>43591</c:v>
                </c:pt>
                <c:pt idx="1">
                  <c:v>43598</c:v>
                </c:pt>
                <c:pt idx="2">
                  <c:v>43605</c:v>
                </c:pt>
                <c:pt idx="3">
                  <c:v>43612</c:v>
                </c:pt>
                <c:pt idx="4">
                  <c:v>43619</c:v>
                </c:pt>
                <c:pt idx="5">
                  <c:v>43626</c:v>
                </c:pt>
                <c:pt idx="6">
                  <c:v>43633</c:v>
                </c:pt>
                <c:pt idx="7">
                  <c:v>43640</c:v>
                </c:pt>
                <c:pt idx="8">
                  <c:v>43647</c:v>
                </c:pt>
                <c:pt idx="9">
                  <c:v>43654</c:v>
                </c:pt>
                <c:pt idx="10">
                  <c:v>43661</c:v>
                </c:pt>
                <c:pt idx="11">
                  <c:v>43668</c:v>
                </c:pt>
                <c:pt idx="12">
                  <c:v>43675</c:v>
                </c:pt>
                <c:pt idx="13">
                  <c:v>43682</c:v>
                </c:pt>
                <c:pt idx="14">
                  <c:v>43689</c:v>
                </c:pt>
                <c:pt idx="15">
                  <c:v>43696</c:v>
                </c:pt>
                <c:pt idx="16">
                  <c:v>43703</c:v>
                </c:pt>
                <c:pt idx="17">
                  <c:v>43710</c:v>
                </c:pt>
                <c:pt idx="18">
                  <c:v>43717</c:v>
                </c:pt>
                <c:pt idx="19">
                  <c:v>43724</c:v>
                </c:pt>
                <c:pt idx="20">
                  <c:v>43731</c:v>
                </c:pt>
                <c:pt idx="21">
                  <c:v>43738</c:v>
                </c:pt>
                <c:pt idx="22">
                  <c:v>43745</c:v>
                </c:pt>
                <c:pt idx="23">
                  <c:v>43752</c:v>
                </c:pt>
                <c:pt idx="24">
                  <c:v>43759</c:v>
                </c:pt>
                <c:pt idx="25">
                  <c:v>43766</c:v>
                </c:pt>
                <c:pt idx="26">
                  <c:v>43773</c:v>
                </c:pt>
                <c:pt idx="27">
                  <c:v>43780</c:v>
                </c:pt>
                <c:pt idx="28">
                  <c:v>43787</c:v>
                </c:pt>
                <c:pt idx="29">
                  <c:v>43794</c:v>
                </c:pt>
                <c:pt idx="30">
                  <c:v>43801</c:v>
                </c:pt>
                <c:pt idx="31">
                  <c:v>43808</c:v>
                </c:pt>
                <c:pt idx="32">
                  <c:v>43815</c:v>
                </c:pt>
                <c:pt idx="33">
                  <c:v>43822</c:v>
                </c:pt>
                <c:pt idx="34">
                  <c:v>43829</c:v>
                </c:pt>
                <c:pt idx="35">
                  <c:v>43836</c:v>
                </c:pt>
                <c:pt idx="36">
                  <c:v>43843</c:v>
                </c:pt>
                <c:pt idx="37">
                  <c:v>43850</c:v>
                </c:pt>
                <c:pt idx="38">
                  <c:v>43857</c:v>
                </c:pt>
                <c:pt idx="39">
                  <c:v>43864</c:v>
                </c:pt>
                <c:pt idx="40">
                  <c:v>43871</c:v>
                </c:pt>
                <c:pt idx="41">
                  <c:v>43878</c:v>
                </c:pt>
                <c:pt idx="42">
                  <c:v>43885</c:v>
                </c:pt>
                <c:pt idx="43">
                  <c:v>43892</c:v>
                </c:pt>
                <c:pt idx="44">
                  <c:v>43899</c:v>
                </c:pt>
                <c:pt idx="45">
                  <c:v>43906</c:v>
                </c:pt>
                <c:pt idx="46">
                  <c:v>43913</c:v>
                </c:pt>
                <c:pt idx="47">
                  <c:v>43920</c:v>
                </c:pt>
                <c:pt idx="48">
                  <c:v>43927</c:v>
                </c:pt>
                <c:pt idx="49">
                  <c:v>43934</c:v>
                </c:pt>
                <c:pt idx="50">
                  <c:v>43941</c:v>
                </c:pt>
                <c:pt idx="51">
                  <c:v>43948</c:v>
                </c:pt>
              </c:numCache>
            </c:numRef>
          </c:cat>
          <c:val>
            <c:numRef>
              <c:f>'Raw Data'!$G$56:$G$107</c:f>
              <c:numCache>
                <c:formatCode>"$"#,##0.00</c:formatCode>
                <c:ptCount val="52"/>
                <c:pt idx="0">
                  <c:v>17250</c:v>
                </c:pt>
                <c:pt idx="1">
                  <c:v>17450</c:v>
                </c:pt>
                <c:pt idx="2">
                  <c:v>17650</c:v>
                </c:pt>
                <c:pt idx="3">
                  <c:v>17850</c:v>
                </c:pt>
                <c:pt idx="4">
                  <c:v>18050</c:v>
                </c:pt>
                <c:pt idx="5">
                  <c:v>18250</c:v>
                </c:pt>
                <c:pt idx="6">
                  <c:v>18450</c:v>
                </c:pt>
                <c:pt idx="7">
                  <c:v>18650</c:v>
                </c:pt>
                <c:pt idx="8">
                  <c:v>18850</c:v>
                </c:pt>
                <c:pt idx="9">
                  <c:v>19050</c:v>
                </c:pt>
                <c:pt idx="10">
                  <c:v>19250</c:v>
                </c:pt>
                <c:pt idx="11">
                  <c:v>19450</c:v>
                </c:pt>
                <c:pt idx="12">
                  <c:v>19650</c:v>
                </c:pt>
                <c:pt idx="13">
                  <c:v>19850</c:v>
                </c:pt>
                <c:pt idx="14">
                  <c:v>20050</c:v>
                </c:pt>
                <c:pt idx="15">
                  <c:v>20300</c:v>
                </c:pt>
                <c:pt idx="16">
                  <c:v>20550</c:v>
                </c:pt>
                <c:pt idx="17">
                  <c:v>20800</c:v>
                </c:pt>
                <c:pt idx="18">
                  <c:v>21050</c:v>
                </c:pt>
                <c:pt idx="19">
                  <c:v>21300</c:v>
                </c:pt>
                <c:pt idx="20">
                  <c:v>21550</c:v>
                </c:pt>
                <c:pt idx="21">
                  <c:v>21800</c:v>
                </c:pt>
                <c:pt idx="22">
                  <c:v>22050</c:v>
                </c:pt>
                <c:pt idx="23">
                  <c:v>22300</c:v>
                </c:pt>
                <c:pt idx="24">
                  <c:v>22550</c:v>
                </c:pt>
                <c:pt idx="25">
                  <c:v>22800</c:v>
                </c:pt>
                <c:pt idx="26">
                  <c:v>23050</c:v>
                </c:pt>
                <c:pt idx="27">
                  <c:v>23300</c:v>
                </c:pt>
                <c:pt idx="28">
                  <c:v>23550</c:v>
                </c:pt>
                <c:pt idx="29">
                  <c:v>23800</c:v>
                </c:pt>
                <c:pt idx="30">
                  <c:v>24050</c:v>
                </c:pt>
                <c:pt idx="31">
                  <c:v>24350</c:v>
                </c:pt>
                <c:pt idx="32">
                  <c:v>24650</c:v>
                </c:pt>
                <c:pt idx="33">
                  <c:v>24950</c:v>
                </c:pt>
                <c:pt idx="34">
                  <c:v>25250</c:v>
                </c:pt>
                <c:pt idx="35">
                  <c:v>25550</c:v>
                </c:pt>
                <c:pt idx="36">
                  <c:v>25850</c:v>
                </c:pt>
                <c:pt idx="37">
                  <c:v>26150</c:v>
                </c:pt>
                <c:pt idx="38">
                  <c:v>26450</c:v>
                </c:pt>
                <c:pt idx="39">
                  <c:v>26750</c:v>
                </c:pt>
                <c:pt idx="40">
                  <c:v>27050</c:v>
                </c:pt>
                <c:pt idx="41">
                  <c:v>27350</c:v>
                </c:pt>
                <c:pt idx="42">
                  <c:v>27650</c:v>
                </c:pt>
                <c:pt idx="43">
                  <c:v>27950</c:v>
                </c:pt>
                <c:pt idx="44">
                  <c:v>28250</c:v>
                </c:pt>
                <c:pt idx="45">
                  <c:v>28600</c:v>
                </c:pt>
                <c:pt idx="46">
                  <c:v>28950</c:v>
                </c:pt>
                <c:pt idx="47">
                  <c:v>29300</c:v>
                </c:pt>
                <c:pt idx="48">
                  <c:v>29650</c:v>
                </c:pt>
                <c:pt idx="49">
                  <c:v>30000</c:v>
                </c:pt>
                <c:pt idx="50">
                  <c:v>30350</c:v>
                </c:pt>
                <c:pt idx="51">
                  <c:v>30700</c:v>
                </c:pt>
              </c:numCache>
            </c:numRef>
          </c:val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Data'!$F$56:$F$107</c:f>
              <c:numCache>
                <c:formatCode>m/d/yyyy</c:formatCode>
                <c:ptCount val="52"/>
                <c:pt idx="0">
                  <c:v>43591</c:v>
                </c:pt>
                <c:pt idx="1">
                  <c:v>43598</c:v>
                </c:pt>
                <c:pt idx="2">
                  <c:v>43605</c:v>
                </c:pt>
                <c:pt idx="3">
                  <c:v>43612</c:v>
                </c:pt>
                <c:pt idx="4">
                  <c:v>43619</c:v>
                </c:pt>
                <c:pt idx="5">
                  <c:v>43626</c:v>
                </c:pt>
                <c:pt idx="6">
                  <c:v>43633</c:v>
                </c:pt>
                <c:pt idx="7">
                  <c:v>43640</c:v>
                </c:pt>
                <c:pt idx="8">
                  <c:v>43647</c:v>
                </c:pt>
                <c:pt idx="9">
                  <c:v>43654</c:v>
                </c:pt>
                <c:pt idx="10">
                  <c:v>43661</c:v>
                </c:pt>
                <c:pt idx="11">
                  <c:v>43668</c:v>
                </c:pt>
                <c:pt idx="12">
                  <c:v>43675</c:v>
                </c:pt>
                <c:pt idx="13">
                  <c:v>43682</c:v>
                </c:pt>
                <c:pt idx="14">
                  <c:v>43689</c:v>
                </c:pt>
                <c:pt idx="15">
                  <c:v>43696</c:v>
                </c:pt>
                <c:pt idx="16">
                  <c:v>43703</c:v>
                </c:pt>
                <c:pt idx="17">
                  <c:v>43710</c:v>
                </c:pt>
                <c:pt idx="18">
                  <c:v>43717</c:v>
                </c:pt>
                <c:pt idx="19">
                  <c:v>43724</c:v>
                </c:pt>
                <c:pt idx="20">
                  <c:v>43731</c:v>
                </c:pt>
                <c:pt idx="21">
                  <c:v>43738</c:v>
                </c:pt>
                <c:pt idx="22">
                  <c:v>43745</c:v>
                </c:pt>
                <c:pt idx="23">
                  <c:v>43752</c:v>
                </c:pt>
                <c:pt idx="24">
                  <c:v>43759</c:v>
                </c:pt>
                <c:pt idx="25">
                  <c:v>43766</c:v>
                </c:pt>
                <c:pt idx="26">
                  <c:v>43773</c:v>
                </c:pt>
                <c:pt idx="27">
                  <c:v>43780</c:v>
                </c:pt>
                <c:pt idx="28">
                  <c:v>43787</c:v>
                </c:pt>
                <c:pt idx="29">
                  <c:v>43794</c:v>
                </c:pt>
                <c:pt idx="30">
                  <c:v>43801</c:v>
                </c:pt>
                <c:pt idx="31">
                  <c:v>43808</c:v>
                </c:pt>
                <c:pt idx="32">
                  <c:v>43815</c:v>
                </c:pt>
                <c:pt idx="33">
                  <c:v>43822</c:v>
                </c:pt>
                <c:pt idx="34">
                  <c:v>43829</c:v>
                </c:pt>
                <c:pt idx="35">
                  <c:v>43836</c:v>
                </c:pt>
                <c:pt idx="36">
                  <c:v>43843</c:v>
                </c:pt>
                <c:pt idx="37">
                  <c:v>43850</c:v>
                </c:pt>
                <c:pt idx="38">
                  <c:v>43857</c:v>
                </c:pt>
                <c:pt idx="39">
                  <c:v>43864</c:v>
                </c:pt>
                <c:pt idx="40">
                  <c:v>43871</c:v>
                </c:pt>
                <c:pt idx="41">
                  <c:v>43878</c:v>
                </c:pt>
                <c:pt idx="42">
                  <c:v>43885</c:v>
                </c:pt>
                <c:pt idx="43">
                  <c:v>43892</c:v>
                </c:pt>
                <c:pt idx="44">
                  <c:v>43899</c:v>
                </c:pt>
                <c:pt idx="45">
                  <c:v>43906</c:v>
                </c:pt>
                <c:pt idx="46">
                  <c:v>43913</c:v>
                </c:pt>
                <c:pt idx="47">
                  <c:v>43920</c:v>
                </c:pt>
                <c:pt idx="48">
                  <c:v>43927</c:v>
                </c:pt>
                <c:pt idx="49">
                  <c:v>43934</c:v>
                </c:pt>
                <c:pt idx="50">
                  <c:v>43941</c:v>
                </c:pt>
                <c:pt idx="51">
                  <c:v>43948</c:v>
                </c:pt>
              </c:numCache>
            </c:numRef>
          </c:cat>
          <c:val>
            <c:numRef>
              <c:f>'Raw Data'!$H$56:$H$107</c:f>
              <c:numCache>
                <c:formatCode>"$"#,##0.00</c:formatCode>
                <c:ptCount val="5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108416"/>
        <c:axId val="170109952"/>
      </c:barChart>
      <c:catAx>
        <c:axId val="170108416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10995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70109952"/>
        <c:scaling>
          <c:orientation val="minMax"/>
        </c:scaling>
        <c:delete val="0"/>
        <c:axPos val="t"/>
        <c:numFmt formatCode="&quot;$&quot;#,##0.00" sourceLinked="1"/>
        <c:majorTickMark val="none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10841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053454679728058"/>
          <c:y val="0.48407185138027792"/>
          <c:w val="0.13523143421881448"/>
          <c:h val="3.6519064229330739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3 Pips Per Week Progress</a:t>
            </a:r>
          </a:p>
        </c:rich>
      </c:tx>
      <c:layout>
        <c:manualLayout>
          <c:xMode val="edge"/>
          <c:yMode val="edge"/>
          <c:x val="0.24479228920565091"/>
          <c:y val="2.36734788239312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572968986432374"/>
          <c:y val="9.3061261583730001E-2"/>
          <c:w val="0.5703139503833784"/>
          <c:h val="0.89551056102940041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Data'!$B$108:$B$159</c:f>
              <c:numCache>
                <c:formatCode>m/d/yyyy</c:formatCode>
                <c:ptCount val="52"/>
                <c:pt idx="0">
                  <c:v>43955</c:v>
                </c:pt>
                <c:pt idx="1">
                  <c:v>43962</c:v>
                </c:pt>
                <c:pt idx="2">
                  <c:v>43969</c:v>
                </c:pt>
                <c:pt idx="3">
                  <c:v>43976</c:v>
                </c:pt>
                <c:pt idx="4">
                  <c:v>43983</c:v>
                </c:pt>
                <c:pt idx="5">
                  <c:v>43990</c:v>
                </c:pt>
                <c:pt idx="6">
                  <c:v>43997</c:v>
                </c:pt>
                <c:pt idx="7">
                  <c:v>44004</c:v>
                </c:pt>
                <c:pt idx="8">
                  <c:v>44011</c:v>
                </c:pt>
                <c:pt idx="9">
                  <c:v>44018</c:v>
                </c:pt>
                <c:pt idx="10">
                  <c:v>44025</c:v>
                </c:pt>
                <c:pt idx="11">
                  <c:v>44032</c:v>
                </c:pt>
                <c:pt idx="12">
                  <c:v>44039</c:v>
                </c:pt>
                <c:pt idx="13">
                  <c:v>44046</c:v>
                </c:pt>
                <c:pt idx="14">
                  <c:v>44053</c:v>
                </c:pt>
                <c:pt idx="15">
                  <c:v>44060</c:v>
                </c:pt>
                <c:pt idx="16">
                  <c:v>44067</c:v>
                </c:pt>
                <c:pt idx="17">
                  <c:v>44074</c:v>
                </c:pt>
                <c:pt idx="18">
                  <c:v>44081</c:v>
                </c:pt>
                <c:pt idx="19">
                  <c:v>44088</c:v>
                </c:pt>
                <c:pt idx="20">
                  <c:v>44095</c:v>
                </c:pt>
                <c:pt idx="21">
                  <c:v>44102</c:v>
                </c:pt>
                <c:pt idx="22">
                  <c:v>44109</c:v>
                </c:pt>
                <c:pt idx="23">
                  <c:v>44116</c:v>
                </c:pt>
                <c:pt idx="24">
                  <c:v>44123</c:v>
                </c:pt>
                <c:pt idx="25">
                  <c:v>44130</c:v>
                </c:pt>
                <c:pt idx="26">
                  <c:v>44137</c:v>
                </c:pt>
                <c:pt idx="27">
                  <c:v>44144</c:v>
                </c:pt>
                <c:pt idx="28">
                  <c:v>44151</c:v>
                </c:pt>
                <c:pt idx="29">
                  <c:v>44158</c:v>
                </c:pt>
                <c:pt idx="30">
                  <c:v>44165</c:v>
                </c:pt>
                <c:pt idx="31">
                  <c:v>44172</c:v>
                </c:pt>
                <c:pt idx="32">
                  <c:v>44179</c:v>
                </c:pt>
                <c:pt idx="33">
                  <c:v>44186</c:v>
                </c:pt>
                <c:pt idx="34">
                  <c:v>44193</c:v>
                </c:pt>
                <c:pt idx="35">
                  <c:v>44200</c:v>
                </c:pt>
                <c:pt idx="36">
                  <c:v>44207</c:v>
                </c:pt>
                <c:pt idx="37">
                  <c:v>44214</c:v>
                </c:pt>
                <c:pt idx="38">
                  <c:v>44221</c:v>
                </c:pt>
                <c:pt idx="39">
                  <c:v>44228</c:v>
                </c:pt>
                <c:pt idx="40">
                  <c:v>44235</c:v>
                </c:pt>
                <c:pt idx="41">
                  <c:v>44242</c:v>
                </c:pt>
                <c:pt idx="42">
                  <c:v>44249</c:v>
                </c:pt>
                <c:pt idx="43">
                  <c:v>44256</c:v>
                </c:pt>
                <c:pt idx="44">
                  <c:v>44263</c:v>
                </c:pt>
                <c:pt idx="45">
                  <c:v>44270</c:v>
                </c:pt>
                <c:pt idx="46">
                  <c:v>44277</c:v>
                </c:pt>
                <c:pt idx="47">
                  <c:v>44284</c:v>
                </c:pt>
                <c:pt idx="48">
                  <c:v>44291</c:v>
                </c:pt>
                <c:pt idx="49">
                  <c:v>44298</c:v>
                </c:pt>
                <c:pt idx="50">
                  <c:v>44305</c:v>
                </c:pt>
                <c:pt idx="51">
                  <c:v>44312</c:v>
                </c:pt>
              </c:numCache>
            </c:numRef>
          </c:cat>
          <c:val>
            <c:numRef>
              <c:f>'Raw Data'!$C$108:$C$159</c:f>
              <c:numCache>
                <c:formatCode>0</c:formatCode>
                <c:ptCount val="5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</c:numCache>
            </c:numRef>
          </c:val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Data'!$B$108:$B$159</c:f>
              <c:numCache>
                <c:formatCode>m/d/yyyy</c:formatCode>
                <c:ptCount val="52"/>
                <c:pt idx="0">
                  <c:v>43955</c:v>
                </c:pt>
                <c:pt idx="1">
                  <c:v>43962</c:v>
                </c:pt>
                <c:pt idx="2">
                  <c:v>43969</c:v>
                </c:pt>
                <c:pt idx="3">
                  <c:v>43976</c:v>
                </c:pt>
                <c:pt idx="4">
                  <c:v>43983</c:v>
                </c:pt>
                <c:pt idx="5">
                  <c:v>43990</c:v>
                </c:pt>
                <c:pt idx="6">
                  <c:v>43997</c:v>
                </c:pt>
                <c:pt idx="7">
                  <c:v>44004</c:v>
                </c:pt>
                <c:pt idx="8">
                  <c:v>44011</c:v>
                </c:pt>
                <c:pt idx="9">
                  <c:v>44018</c:v>
                </c:pt>
                <c:pt idx="10">
                  <c:v>44025</c:v>
                </c:pt>
                <c:pt idx="11">
                  <c:v>44032</c:v>
                </c:pt>
                <c:pt idx="12">
                  <c:v>44039</c:v>
                </c:pt>
                <c:pt idx="13">
                  <c:v>44046</c:v>
                </c:pt>
                <c:pt idx="14">
                  <c:v>44053</c:v>
                </c:pt>
                <c:pt idx="15">
                  <c:v>44060</c:v>
                </c:pt>
                <c:pt idx="16">
                  <c:v>44067</c:v>
                </c:pt>
                <c:pt idx="17">
                  <c:v>44074</c:v>
                </c:pt>
                <c:pt idx="18">
                  <c:v>44081</c:v>
                </c:pt>
                <c:pt idx="19">
                  <c:v>44088</c:v>
                </c:pt>
                <c:pt idx="20">
                  <c:v>44095</c:v>
                </c:pt>
                <c:pt idx="21">
                  <c:v>44102</c:v>
                </c:pt>
                <c:pt idx="22">
                  <c:v>44109</c:v>
                </c:pt>
                <c:pt idx="23">
                  <c:v>44116</c:v>
                </c:pt>
                <c:pt idx="24">
                  <c:v>44123</c:v>
                </c:pt>
                <c:pt idx="25">
                  <c:v>44130</c:v>
                </c:pt>
                <c:pt idx="26">
                  <c:v>44137</c:v>
                </c:pt>
                <c:pt idx="27">
                  <c:v>44144</c:v>
                </c:pt>
                <c:pt idx="28">
                  <c:v>44151</c:v>
                </c:pt>
                <c:pt idx="29">
                  <c:v>44158</c:v>
                </c:pt>
                <c:pt idx="30">
                  <c:v>44165</c:v>
                </c:pt>
                <c:pt idx="31">
                  <c:v>44172</c:v>
                </c:pt>
                <c:pt idx="32">
                  <c:v>44179</c:v>
                </c:pt>
                <c:pt idx="33">
                  <c:v>44186</c:v>
                </c:pt>
                <c:pt idx="34">
                  <c:v>44193</c:v>
                </c:pt>
                <c:pt idx="35">
                  <c:v>44200</c:v>
                </c:pt>
                <c:pt idx="36">
                  <c:v>44207</c:v>
                </c:pt>
                <c:pt idx="37">
                  <c:v>44214</c:v>
                </c:pt>
                <c:pt idx="38">
                  <c:v>44221</c:v>
                </c:pt>
                <c:pt idx="39">
                  <c:v>44228</c:v>
                </c:pt>
                <c:pt idx="40">
                  <c:v>44235</c:v>
                </c:pt>
                <c:pt idx="41">
                  <c:v>44242</c:v>
                </c:pt>
                <c:pt idx="42">
                  <c:v>44249</c:v>
                </c:pt>
                <c:pt idx="43">
                  <c:v>44256</c:v>
                </c:pt>
                <c:pt idx="44">
                  <c:v>44263</c:v>
                </c:pt>
                <c:pt idx="45">
                  <c:v>44270</c:v>
                </c:pt>
                <c:pt idx="46">
                  <c:v>44277</c:v>
                </c:pt>
                <c:pt idx="47">
                  <c:v>44284</c:v>
                </c:pt>
                <c:pt idx="48">
                  <c:v>44291</c:v>
                </c:pt>
                <c:pt idx="49">
                  <c:v>44298</c:v>
                </c:pt>
                <c:pt idx="50">
                  <c:v>44305</c:v>
                </c:pt>
                <c:pt idx="51">
                  <c:v>44312</c:v>
                </c:pt>
              </c:numCache>
            </c:numRef>
          </c:cat>
          <c:val>
            <c:numRef>
              <c:f>'Raw Data'!$D$108:$D$159</c:f>
              <c:numCache>
                <c:formatCode>General</c:formatCode>
                <c:ptCount val="5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484096"/>
        <c:axId val="170485632"/>
      </c:barChart>
      <c:catAx>
        <c:axId val="170484096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48563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70485632"/>
        <c:scaling>
          <c:orientation val="minMax"/>
        </c:scaling>
        <c:delete val="0"/>
        <c:axPos val="t"/>
        <c:numFmt formatCode="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48409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33545261498221"/>
          <c:y val="0.52489816840647663"/>
          <c:w val="0.14583370420762179"/>
          <c:h val="3.1836747383907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99CC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3 Account Balance Per Week Progress</a:t>
            </a:r>
          </a:p>
        </c:rich>
      </c:tx>
      <c:layout>
        <c:manualLayout>
          <c:xMode val="edge"/>
          <c:yMode val="edge"/>
          <c:x val="0.15978456014362666"/>
          <c:y val="2.406833210567959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3123877917425"/>
          <c:y val="7.5310587556481304E-2"/>
          <c:w val="0.66965888689407616"/>
          <c:h val="0.85248479522697318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Data'!$F$108:$F$159</c:f>
              <c:numCache>
                <c:formatCode>m/d/yyyy</c:formatCode>
                <c:ptCount val="52"/>
                <c:pt idx="0">
                  <c:v>43955</c:v>
                </c:pt>
                <c:pt idx="1">
                  <c:v>43962</c:v>
                </c:pt>
                <c:pt idx="2">
                  <c:v>43969</c:v>
                </c:pt>
                <c:pt idx="3">
                  <c:v>43976</c:v>
                </c:pt>
                <c:pt idx="4">
                  <c:v>43983</c:v>
                </c:pt>
                <c:pt idx="5">
                  <c:v>43990</c:v>
                </c:pt>
                <c:pt idx="6">
                  <c:v>43997</c:v>
                </c:pt>
                <c:pt idx="7">
                  <c:v>44004</c:v>
                </c:pt>
                <c:pt idx="8">
                  <c:v>44011</c:v>
                </c:pt>
                <c:pt idx="9">
                  <c:v>44018</c:v>
                </c:pt>
                <c:pt idx="10">
                  <c:v>44025</c:v>
                </c:pt>
                <c:pt idx="11">
                  <c:v>44032</c:v>
                </c:pt>
                <c:pt idx="12">
                  <c:v>44039</c:v>
                </c:pt>
                <c:pt idx="13">
                  <c:v>44046</c:v>
                </c:pt>
                <c:pt idx="14">
                  <c:v>44053</c:v>
                </c:pt>
                <c:pt idx="15">
                  <c:v>44060</c:v>
                </c:pt>
                <c:pt idx="16">
                  <c:v>44067</c:v>
                </c:pt>
                <c:pt idx="17">
                  <c:v>44074</c:v>
                </c:pt>
                <c:pt idx="18">
                  <c:v>44081</c:v>
                </c:pt>
                <c:pt idx="19">
                  <c:v>44088</c:v>
                </c:pt>
                <c:pt idx="20">
                  <c:v>44095</c:v>
                </c:pt>
                <c:pt idx="21">
                  <c:v>44102</c:v>
                </c:pt>
                <c:pt idx="22">
                  <c:v>44109</c:v>
                </c:pt>
                <c:pt idx="23">
                  <c:v>44116</c:v>
                </c:pt>
                <c:pt idx="24">
                  <c:v>44123</c:v>
                </c:pt>
                <c:pt idx="25">
                  <c:v>44130</c:v>
                </c:pt>
                <c:pt idx="26">
                  <c:v>44137</c:v>
                </c:pt>
                <c:pt idx="27">
                  <c:v>44144</c:v>
                </c:pt>
                <c:pt idx="28">
                  <c:v>44151</c:v>
                </c:pt>
                <c:pt idx="29">
                  <c:v>44158</c:v>
                </c:pt>
                <c:pt idx="30">
                  <c:v>44165</c:v>
                </c:pt>
                <c:pt idx="31">
                  <c:v>44172</c:v>
                </c:pt>
                <c:pt idx="32">
                  <c:v>44179</c:v>
                </c:pt>
                <c:pt idx="33">
                  <c:v>44186</c:v>
                </c:pt>
                <c:pt idx="34">
                  <c:v>44193</c:v>
                </c:pt>
                <c:pt idx="35">
                  <c:v>44200</c:v>
                </c:pt>
                <c:pt idx="36">
                  <c:v>44207</c:v>
                </c:pt>
                <c:pt idx="37">
                  <c:v>44214</c:v>
                </c:pt>
                <c:pt idx="38">
                  <c:v>44221</c:v>
                </c:pt>
                <c:pt idx="39">
                  <c:v>44228</c:v>
                </c:pt>
                <c:pt idx="40">
                  <c:v>44235</c:v>
                </c:pt>
                <c:pt idx="41">
                  <c:v>44242</c:v>
                </c:pt>
                <c:pt idx="42">
                  <c:v>44249</c:v>
                </c:pt>
                <c:pt idx="43">
                  <c:v>44256</c:v>
                </c:pt>
                <c:pt idx="44">
                  <c:v>44263</c:v>
                </c:pt>
                <c:pt idx="45">
                  <c:v>44270</c:v>
                </c:pt>
                <c:pt idx="46">
                  <c:v>44277</c:v>
                </c:pt>
                <c:pt idx="47">
                  <c:v>44284</c:v>
                </c:pt>
                <c:pt idx="48">
                  <c:v>44291</c:v>
                </c:pt>
                <c:pt idx="49">
                  <c:v>44298</c:v>
                </c:pt>
                <c:pt idx="50">
                  <c:v>44305</c:v>
                </c:pt>
                <c:pt idx="51">
                  <c:v>44312</c:v>
                </c:pt>
              </c:numCache>
            </c:numRef>
          </c:cat>
          <c:val>
            <c:numRef>
              <c:f>'Raw Data'!$G$108:$G$159</c:f>
              <c:numCache>
                <c:formatCode>"$"#,##0.00</c:formatCode>
                <c:ptCount val="52"/>
                <c:pt idx="0">
                  <c:v>31050</c:v>
                </c:pt>
                <c:pt idx="1">
                  <c:v>31400</c:v>
                </c:pt>
                <c:pt idx="2">
                  <c:v>31750</c:v>
                </c:pt>
                <c:pt idx="3">
                  <c:v>32100</c:v>
                </c:pt>
                <c:pt idx="4">
                  <c:v>32500</c:v>
                </c:pt>
                <c:pt idx="5">
                  <c:v>32900</c:v>
                </c:pt>
                <c:pt idx="6">
                  <c:v>33300</c:v>
                </c:pt>
                <c:pt idx="7">
                  <c:v>33700</c:v>
                </c:pt>
                <c:pt idx="8">
                  <c:v>34100</c:v>
                </c:pt>
                <c:pt idx="9">
                  <c:v>34500</c:v>
                </c:pt>
                <c:pt idx="10">
                  <c:v>34900</c:v>
                </c:pt>
                <c:pt idx="11">
                  <c:v>35300</c:v>
                </c:pt>
                <c:pt idx="12">
                  <c:v>35700</c:v>
                </c:pt>
                <c:pt idx="13">
                  <c:v>36100</c:v>
                </c:pt>
                <c:pt idx="14">
                  <c:v>36550</c:v>
                </c:pt>
                <c:pt idx="15">
                  <c:v>37000</c:v>
                </c:pt>
                <c:pt idx="16">
                  <c:v>37450</c:v>
                </c:pt>
                <c:pt idx="17">
                  <c:v>37900</c:v>
                </c:pt>
                <c:pt idx="18">
                  <c:v>38350</c:v>
                </c:pt>
                <c:pt idx="19">
                  <c:v>38800</c:v>
                </c:pt>
                <c:pt idx="20">
                  <c:v>39250</c:v>
                </c:pt>
                <c:pt idx="21">
                  <c:v>39700</c:v>
                </c:pt>
                <c:pt idx="22">
                  <c:v>40150</c:v>
                </c:pt>
                <c:pt idx="23">
                  <c:v>40650</c:v>
                </c:pt>
                <c:pt idx="24">
                  <c:v>41150</c:v>
                </c:pt>
                <c:pt idx="25">
                  <c:v>41650</c:v>
                </c:pt>
                <c:pt idx="26">
                  <c:v>42150</c:v>
                </c:pt>
                <c:pt idx="27">
                  <c:v>42650</c:v>
                </c:pt>
                <c:pt idx="28">
                  <c:v>43150</c:v>
                </c:pt>
                <c:pt idx="29">
                  <c:v>43650</c:v>
                </c:pt>
                <c:pt idx="30">
                  <c:v>44150</c:v>
                </c:pt>
                <c:pt idx="31">
                  <c:v>44700</c:v>
                </c:pt>
                <c:pt idx="32">
                  <c:v>45250</c:v>
                </c:pt>
                <c:pt idx="33">
                  <c:v>45800</c:v>
                </c:pt>
                <c:pt idx="34">
                  <c:v>46350</c:v>
                </c:pt>
                <c:pt idx="35">
                  <c:v>46900</c:v>
                </c:pt>
                <c:pt idx="36">
                  <c:v>47450</c:v>
                </c:pt>
                <c:pt idx="37">
                  <c:v>48000</c:v>
                </c:pt>
                <c:pt idx="38">
                  <c:v>48600</c:v>
                </c:pt>
                <c:pt idx="39">
                  <c:v>49200</c:v>
                </c:pt>
                <c:pt idx="40">
                  <c:v>49800</c:v>
                </c:pt>
                <c:pt idx="41">
                  <c:v>50400</c:v>
                </c:pt>
                <c:pt idx="42">
                  <c:v>50900</c:v>
                </c:pt>
                <c:pt idx="43">
                  <c:v>51400</c:v>
                </c:pt>
                <c:pt idx="44">
                  <c:v>51900</c:v>
                </c:pt>
                <c:pt idx="45">
                  <c:v>52400</c:v>
                </c:pt>
                <c:pt idx="46">
                  <c:v>52900</c:v>
                </c:pt>
                <c:pt idx="47">
                  <c:v>53400</c:v>
                </c:pt>
                <c:pt idx="48">
                  <c:v>53900</c:v>
                </c:pt>
                <c:pt idx="49">
                  <c:v>54400</c:v>
                </c:pt>
                <c:pt idx="50">
                  <c:v>54900</c:v>
                </c:pt>
                <c:pt idx="51">
                  <c:v>55400</c:v>
                </c:pt>
              </c:numCache>
            </c:numRef>
          </c:val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Data'!$F$108:$F$159</c:f>
              <c:numCache>
                <c:formatCode>m/d/yyyy</c:formatCode>
                <c:ptCount val="52"/>
                <c:pt idx="0">
                  <c:v>43955</c:v>
                </c:pt>
                <c:pt idx="1">
                  <c:v>43962</c:v>
                </c:pt>
                <c:pt idx="2">
                  <c:v>43969</c:v>
                </c:pt>
                <c:pt idx="3">
                  <c:v>43976</c:v>
                </c:pt>
                <c:pt idx="4">
                  <c:v>43983</c:v>
                </c:pt>
                <c:pt idx="5">
                  <c:v>43990</c:v>
                </c:pt>
                <c:pt idx="6">
                  <c:v>43997</c:v>
                </c:pt>
                <c:pt idx="7">
                  <c:v>44004</c:v>
                </c:pt>
                <c:pt idx="8">
                  <c:v>44011</c:v>
                </c:pt>
                <c:pt idx="9">
                  <c:v>44018</c:v>
                </c:pt>
                <c:pt idx="10">
                  <c:v>44025</c:v>
                </c:pt>
                <c:pt idx="11">
                  <c:v>44032</c:v>
                </c:pt>
                <c:pt idx="12">
                  <c:v>44039</c:v>
                </c:pt>
                <c:pt idx="13">
                  <c:v>44046</c:v>
                </c:pt>
                <c:pt idx="14">
                  <c:v>44053</c:v>
                </c:pt>
                <c:pt idx="15">
                  <c:v>44060</c:v>
                </c:pt>
                <c:pt idx="16">
                  <c:v>44067</c:v>
                </c:pt>
                <c:pt idx="17">
                  <c:v>44074</c:v>
                </c:pt>
                <c:pt idx="18">
                  <c:v>44081</c:v>
                </c:pt>
                <c:pt idx="19">
                  <c:v>44088</c:v>
                </c:pt>
                <c:pt idx="20">
                  <c:v>44095</c:v>
                </c:pt>
                <c:pt idx="21">
                  <c:v>44102</c:v>
                </c:pt>
                <c:pt idx="22">
                  <c:v>44109</c:v>
                </c:pt>
                <c:pt idx="23">
                  <c:v>44116</c:v>
                </c:pt>
                <c:pt idx="24">
                  <c:v>44123</c:v>
                </c:pt>
                <c:pt idx="25">
                  <c:v>44130</c:v>
                </c:pt>
                <c:pt idx="26">
                  <c:v>44137</c:v>
                </c:pt>
                <c:pt idx="27">
                  <c:v>44144</c:v>
                </c:pt>
                <c:pt idx="28">
                  <c:v>44151</c:v>
                </c:pt>
                <c:pt idx="29">
                  <c:v>44158</c:v>
                </c:pt>
                <c:pt idx="30">
                  <c:v>44165</c:v>
                </c:pt>
                <c:pt idx="31">
                  <c:v>44172</c:v>
                </c:pt>
                <c:pt idx="32">
                  <c:v>44179</c:v>
                </c:pt>
                <c:pt idx="33">
                  <c:v>44186</c:v>
                </c:pt>
                <c:pt idx="34">
                  <c:v>44193</c:v>
                </c:pt>
                <c:pt idx="35">
                  <c:v>44200</c:v>
                </c:pt>
                <c:pt idx="36">
                  <c:v>44207</c:v>
                </c:pt>
                <c:pt idx="37">
                  <c:v>44214</c:v>
                </c:pt>
                <c:pt idx="38">
                  <c:v>44221</c:v>
                </c:pt>
                <c:pt idx="39">
                  <c:v>44228</c:v>
                </c:pt>
                <c:pt idx="40">
                  <c:v>44235</c:v>
                </c:pt>
                <c:pt idx="41">
                  <c:v>44242</c:v>
                </c:pt>
                <c:pt idx="42">
                  <c:v>44249</c:v>
                </c:pt>
                <c:pt idx="43">
                  <c:v>44256</c:v>
                </c:pt>
                <c:pt idx="44">
                  <c:v>44263</c:v>
                </c:pt>
                <c:pt idx="45">
                  <c:v>44270</c:v>
                </c:pt>
                <c:pt idx="46">
                  <c:v>44277</c:v>
                </c:pt>
                <c:pt idx="47">
                  <c:v>44284</c:v>
                </c:pt>
                <c:pt idx="48">
                  <c:v>44291</c:v>
                </c:pt>
                <c:pt idx="49">
                  <c:v>44298</c:v>
                </c:pt>
                <c:pt idx="50">
                  <c:v>44305</c:v>
                </c:pt>
                <c:pt idx="51">
                  <c:v>44312</c:v>
                </c:pt>
              </c:numCache>
            </c:numRef>
          </c:cat>
          <c:val>
            <c:numRef>
              <c:f>'Raw Data'!$H$108:$H$159</c:f>
              <c:numCache>
                <c:formatCode>"$"#,##0.00</c:formatCode>
                <c:ptCount val="5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515072"/>
        <c:axId val="170516864"/>
      </c:barChart>
      <c:catAx>
        <c:axId val="170515072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51686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70516864"/>
        <c:scaling>
          <c:orientation val="minMax"/>
        </c:scaling>
        <c:delete val="0"/>
        <c:axPos val="t"/>
        <c:numFmt formatCode="&quot;$&quot;#,##0.00" sourceLinked="1"/>
        <c:majorTickMark val="none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51507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919210053859995"/>
          <c:y val="0.48369583554317325"/>
          <c:w val="0.13644524236983852"/>
          <c:h val="3.649069706344969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99CC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4 Pips Per Week Progress</a:t>
            </a:r>
          </a:p>
        </c:rich>
      </c:tx>
      <c:layout>
        <c:manualLayout>
          <c:xMode val="edge"/>
          <c:yMode val="edge"/>
          <c:x val="0.24479228920565091"/>
          <c:y val="2.36734788239312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572968986432374"/>
          <c:y val="9.3061261583730001E-2"/>
          <c:w val="0.5703139503833784"/>
          <c:h val="0.89551056102940041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Data'!$B$160:$B$211</c:f>
              <c:numCache>
                <c:formatCode>m/d/yyyy</c:formatCode>
                <c:ptCount val="52"/>
                <c:pt idx="0">
                  <c:v>44319</c:v>
                </c:pt>
                <c:pt idx="1">
                  <c:v>44326</c:v>
                </c:pt>
                <c:pt idx="2">
                  <c:v>44333</c:v>
                </c:pt>
                <c:pt idx="3">
                  <c:v>44340</c:v>
                </c:pt>
                <c:pt idx="4">
                  <c:v>44347</c:v>
                </c:pt>
                <c:pt idx="5">
                  <c:v>44354</c:v>
                </c:pt>
                <c:pt idx="6">
                  <c:v>44361</c:v>
                </c:pt>
                <c:pt idx="7">
                  <c:v>44368</c:v>
                </c:pt>
                <c:pt idx="8">
                  <c:v>44375</c:v>
                </c:pt>
                <c:pt idx="9">
                  <c:v>44382</c:v>
                </c:pt>
                <c:pt idx="10">
                  <c:v>44389</c:v>
                </c:pt>
                <c:pt idx="11">
                  <c:v>44396</c:v>
                </c:pt>
                <c:pt idx="12">
                  <c:v>44403</c:v>
                </c:pt>
                <c:pt idx="13">
                  <c:v>44410</c:v>
                </c:pt>
                <c:pt idx="14">
                  <c:v>44417</c:v>
                </c:pt>
                <c:pt idx="15">
                  <c:v>44424</c:v>
                </c:pt>
                <c:pt idx="16">
                  <c:v>44431</c:v>
                </c:pt>
                <c:pt idx="17">
                  <c:v>44438</c:v>
                </c:pt>
                <c:pt idx="18">
                  <c:v>44445</c:v>
                </c:pt>
                <c:pt idx="19">
                  <c:v>44452</c:v>
                </c:pt>
                <c:pt idx="20">
                  <c:v>44459</c:v>
                </c:pt>
                <c:pt idx="21">
                  <c:v>44466</c:v>
                </c:pt>
                <c:pt idx="22">
                  <c:v>44473</c:v>
                </c:pt>
                <c:pt idx="23">
                  <c:v>44480</c:v>
                </c:pt>
                <c:pt idx="24">
                  <c:v>44487</c:v>
                </c:pt>
                <c:pt idx="25">
                  <c:v>44494</c:v>
                </c:pt>
                <c:pt idx="26">
                  <c:v>44501</c:v>
                </c:pt>
                <c:pt idx="27">
                  <c:v>44508</c:v>
                </c:pt>
                <c:pt idx="28">
                  <c:v>44515</c:v>
                </c:pt>
                <c:pt idx="29">
                  <c:v>44522</c:v>
                </c:pt>
                <c:pt idx="30">
                  <c:v>44529</c:v>
                </c:pt>
                <c:pt idx="31">
                  <c:v>44536</c:v>
                </c:pt>
                <c:pt idx="32">
                  <c:v>44543</c:v>
                </c:pt>
                <c:pt idx="33">
                  <c:v>44550</c:v>
                </c:pt>
                <c:pt idx="34">
                  <c:v>44557</c:v>
                </c:pt>
                <c:pt idx="35">
                  <c:v>44564</c:v>
                </c:pt>
                <c:pt idx="36">
                  <c:v>44571</c:v>
                </c:pt>
                <c:pt idx="37">
                  <c:v>44578</c:v>
                </c:pt>
                <c:pt idx="38">
                  <c:v>44585</c:v>
                </c:pt>
                <c:pt idx="39">
                  <c:v>44592</c:v>
                </c:pt>
                <c:pt idx="40">
                  <c:v>44599</c:v>
                </c:pt>
                <c:pt idx="41">
                  <c:v>44606</c:v>
                </c:pt>
                <c:pt idx="42">
                  <c:v>44613</c:v>
                </c:pt>
                <c:pt idx="43">
                  <c:v>44620</c:v>
                </c:pt>
                <c:pt idx="44">
                  <c:v>44627</c:v>
                </c:pt>
                <c:pt idx="45">
                  <c:v>44634</c:v>
                </c:pt>
                <c:pt idx="46">
                  <c:v>44641</c:v>
                </c:pt>
                <c:pt idx="47">
                  <c:v>44648</c:v>
                </c:pt>
                <c:pt idx="48">
                  <c:v>44655</c:v>
                </c:pt>
                <c:pt idx="49">
                  <c:v>44662</c:v>
                </c:pt>
                <c:pt idx="50">
                  <c:v>44669</c:v>
                </c:pt>
                <c:pt idx="51">
                  <c:v>44676</c:v>
                </c:pt>
              </c:numCache>
            </c:numRef>
          </c:cat>
          <c:val>
            <c:numRef>
              <c:f>'Raw Data'!$C$160:$C$211</c:f>
              <c:numCache>
                <c:formatCode>0</c:formatCode>
                <c:ptCount val="5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</c:numCache>
            </c:numRef>
          </c:val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Data'!$B$160:$B$211</c:f>
              <c:numCache>
                <c:formatCode>m/d/yyyy</c:formatCode>
                <c:ptCount val="52"/>
                <c:pt idx="0">
                  <c:v>44319</c:v>
                </c:pt>
                <c:pt idx="1">
                  <c:v>44326</c:v>
                </c:pt>
                <c:pt idx="2">
                  <c:v>44333</c:v>
                </c:pt>
                <c:pt idx="3">
                  <c:v>44340</c:v>
                </c:pt>
                <c:pt idx="4">
                  <c:v>44347</c:v>
                </c:pt>
                <c:pt idx="5">
                  <c:v>44354</c:v>
                </c:pt>
                <c:pt idx="6">
                  <c:v>44361</c:v>
                </c:pt>
                <c:pt idx="7">
                  <c:v>44368</c:v>
                </c:pt>
                <c:pt idx="8">
                  <c:v>44375</c:v>
                </c:pt>
                <c:pt idx="9">
                  <c:v>44382</c:v>
                </c:pt>
                <c:pt idx="10">
                  <c:v>44389</c:v>
                </c:pt>
                <c:pt idx="11">
                  <c:v>44396</c:v>
                </c:pt>
                <c:pt idx="12">
                  <c:v>44403</c:v>
                </c:pt>
                <c:pt idx="13">
                  <c:v>44410</c:v>
                </c:pt>
                <c:pt idx="14">
                  <c:v>44417</c:v>
                </c:pt>
                <c:pt idx="15">
                  <c:v>44424</c:v>
                </c:pt>
                <c:pt idx="16">
                  <c:v>44431</c:v>
                </c:pt>
                <c:pt idx="17">
                  <c:v>44438</c:v>
                </c:pt>
                <c:pt idx="18">
                  <c:v>44445</c:v>
                </c:pt>
                <c:pt idx="19">
                  <c:v>44452</c:v>
                </c:pt>
                <c:pt idx="20">
                  <c:v>44459</c:v>
                </c:pt>
                <c:pt idx="21">
                  <c:v>44466</c:v>
                </c:pt>
                <c:pt idx="22">
                  <c:v>44473</c:v>
                </c:pt>
                <c:pt idx="23">
                  <c:v>44480</c:v>
                </c:pt>
                <c:pt idx="24">
                  <c:v>44487</c:v>
                </c:pt>
                <c:pt idx="25">
                  <c:v>44494</c:v>
                </c:pt>
                <c:pt idx="26">
                  <c:v>44501</c:v>
                </c:pt>
                <c:pt idx="27">
                  <c:v>44508</c:v>
                </c:pt>
                <c:pt idx="28">
                  <c:v>44515</c:v>
                </c:pt>
                <c:pt idx="29">
                  <c:v>44522</c:v>
                </c:pt>
                <c:pt idx="30">
                  <c:v>44529</c:v>
                </c:pt>
                <c:pt idx="31">
                  <c:v>44536</c:v>
                </c:pt>
                <c:pt idx="32">
                  <c:v>44543</c:v>
                </c:pt>
                <c:pt idx="33">
                  <c:v>44550</c:v>
                </c:pt>
                <c:pt idx="34">
                  <c:v>44557</c:v>
                </c:pt>
                <c:pt idx="35">
                  <c:v>44564</c:v>
                </c:pt>
                <c:pt idx="36">
                  <c:v>44571</c:v>
                </c:pt>
                <c:pt idx="37">
                  <c:v>44578</c:v>
                </c:pt>
                <c:pt idx="38">
                  <c:v>44585</c:v>
                </c:pt>
                <c:pt idx="39">
                  <c:v>44592</c:v>
                </c:pt>
                <c:pt idx="40">
                  <c:v>44599</c:v>
                </c:pt>
                <c:pt idx="41">
                  <c:v>44606</c:v>
                </c:pt>
                <c:pt idx="42">
                  <c:v>44613</c:v>
                </c:pt>
                <c:pt idx="43">
                  <c:v>44620</c:v>
                </c:pt>
                <c:pt idx="44">
                  <c:v>44627</c:v>
                </c:pt>
                <c:pt idx="45">
                  <c:v>44634</c:v>
                </c:pt>
                <c:pt idx="46">
                  <c:v>44641</c:v>
                </c:pt>
                <c:pt idx="47">
                  <c:v>44648</c:v>
                </c:pt>
                <c:pt idx="48">
                  <c:v>44655</c:v>
                </c:pt>
                <c:pt idx="49">
                  <c:v>44662</c:v>
                </c:pt>
                <c:pt idx="50">
                  <c:v>44669</c:v>
                </c:pt>
                <c:pt idx="51">
                  <c:v>44676</c:v>
                </c:pt>
              </c:numCache>
            </c:numRef>
          </c:cat>
          <c:val>
            <c:numRef>
              <c:f>'Raw Data'!$D$160:$D$211</c:f>
              <c:numCache>
                <c:formatCode>General</c:formatCode>
                <c:ptCount val="5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267776"/>
        <c:axId val="170269312"/>
      </c:barChart>
      <c:catAx>
        <c:axId val="170267776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26931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70269312"/>
        <c:scaling>
          <c:orientation val="minMax"/>
        </c:scaling>
        <c:delete val="0"/>
        <c:axPos val="t"/>
        <c:numFmt formatCode="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26777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33545261498221"/>
          <c:y val="0.52489816840647663"/>
          <c:w val="0.14583370420762179"/>
          <c:h val="3.1836747383907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CC00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4 Account Balance Per Week Progress</a:t>
            </a:r>
          </a:p>
        </c:rich>
      </c:tx>
      <c:layout>
        <c:manualLayout>
          <c:xMode val="edge"/>
          <c:yMode val="edge"/>
          <c:x val="0.13824057450628371"/>
          <c:y val="2.39752694612135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3123877917425"/>
          <c:y val="7.5792787328997635E-2"/>
          <c:w val="0.66965888689407616"/>
          <c:h val="0.84764178482225849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Data'!$F$160:$F$211</c:f>
              <c:numCache>
                <c:formatCode>m/d/yyyy</c:formatCode>
                <c:ptCount val="52"/>
                <c:pt idx="0">
                  <c:v>44319</c:v>
                </c:pt>
                <c:pt idx="1">
                  <c:v>44326</c:v>
                </c:pt>
                <c:pt idx="2">
                  <c:v>44333</c:v>
                </c:pt>
                <c:pt idx="3">
                  <c:v>44340</c:v>
                </c:pt>
                <c:pt idx="4">
                  <c:v>44347</c:v>
                </c:pt>
                <c:pt idx="5">
                  <c:v>44354</c:v>
                </c:pt>
                <c:pt idx="6">
                  <c:v>44361</c:v>
                </c:pt>
                <c:pt idx="7">
                  <c:v>44368</c:v>
                </c:pt>
                <c:pt idx="8">
                  <c:v>44375</c:v>
                </c:pt>
                <c:pt idx="9">
                  <c:v>44382</c:v>
                </c:pt>
                <c:pt idx="10">
                  <c:v>44389</c:v>
                </c:pt>
                <c:pt idx="11">
                  <c:v>44396</c:v>
                </c:pt>
                <c:pt idx="12">
                  <c:v>44403</c:v>
                </c:pt>
                <c:pt idx="13">
                  <c:v>44410</c:v>
                </c:pt>
                <c:pt idx="14">
                  <c:v>44417</c:v>
                </c:pt>
                <c:pt idx="15">
                  <c:v>44424</c:v>
                </c:pt>
                <c:pt idx="16">
                  <c:v>44431</c:v>
                </c:pt>
                <c:pt idx="17">
                  <c:v>44438</c:v>
                </c:pt>
                <c:pt idx="18">
                  <c:v>44445</c:v>
                </c:pt>
                <c:pt idx="19">
                  <c:v>44452</c:v>
                </c:pt>
                <c:pt idx="20">
                  <c:v>44459</c:v>
                </c:pt>
                <c:pt idx="21">
                  <c:v>44466</c:v>
                </c:pt>
                <c:pt idx="22">
                  <c:v>44473</c:v>
                </c:pt>
                <c:pt idx="23">
                  <c:v>44480</c:v>
                </c:pt>
                <c:pt idx="24">
                  <c:v>44487</c:v>
                </c:pt>
                <c:pt idx="25">
                  <c:v>44494</c:v>
                </c:pt>
                <c:pt idx="26">
                  <c:v>44501</c:v>
                </c:pt>
                <c:pt idx="27">
                  <c:v>44508</c:v>
                </c:pt>
                <c:pt idx="28">
                  <c:v>44515</c:v>
                </c:pt>
                <c:pt idx="29">
                  <c:v>44522</c:v>
                </c:pt>
                <c:pt idx="30">
                  <c:v>44529</c:v>
                </c:pt>
                <c:pt idx="31">
                  <c:v>44536</c:v>
                </c:pt>
                <c:pt idx="32">
                  <c:v>44543</c:v>
                </c:pt>
                <c:pt idx="33">
                  <c:v>44550</c:v>
                </c:pt>
                <c:pt idx="34">
                  <c:v>44557</c:v>
                </c:pt>
                <c:pt idx="35">
                  <c:v>44564</c:v>
                </c:pt>
                <c:pt idx="36">
                  <c:v>44571</c:v>
                </c:pt>
                <c:pt idx="37">
                  <c:v>44578</c:v>
                </c:pt>
                <c:pt idx="38">
                  <c:v>44585</c:v>
                </c:pt>
                <c:pt idx="39">
                  <c:v>44592</c:v>
                </c:pt>
                <c:pt idx="40">
                  <c:v>44599</c:v>
                </c:pt>
                <c:pt idx="41">
                  <c:v>44606</c:v>
                </c:pt>
                <c:pt idx="42">
                  <c:v>44613</c:v>
                </c:pt>
                <c:pt idx="43">
                  <c:v>44620</c:v>
                </c:pt>
                <c:pt idx="44">
                  <c:v>44627</c:v>
                </c:pt>
                <c:pt idx="45">
                  <c:v>44634</c:v>
                </c:pt>
                <c:pt idx="46">
                  <c:v>44641</c:v>
                </c:pt>
                <c:pt idx="47">
                  <c:v>44648</c:v>
                </c:pt>
                <c:pt idx="48">
                  <c:v>44655</c:v>
                </c:pt>
                <c:pt idx="49">
                  <c:v>44662</c:v>
                </c:pt>
                <c:pt idx="50">
                  <c:v>44669</c:v>
                </c:pt>
                <c:pt idx="51">
                  <c:v>44676</c:v>
                </c:pt>
              </c:numCache>
            </c:numRef>
          </c:cat>
          <c:val>
            <c:numRef>
              <c:f>'Raw Data'!$G$160:$G$211</c:f>
              <c:numCache>
                <c:formatCode>"$"#,##0.00</c:formatCode>
                <c:ptCount val="52"/>
                <c:pt idx="0">
                  <c:v>55900</c:v>
                </c:pt>
                <c:pt idx="1">
                  <c:v>56400</c:v>
                </c:pt>
                <c:pt idx="2">
                  <c:v>56900</c:v>
                </c:pt>
                <c:pt idx="3">
                  <c:v>57400</c:v>
                </c:pt>
                <c:pt idx="4">
                  <c:v>57900</c:v>
                </c:pt>
                <c:pt idx="5">
                  <c:v>58400</c:v>
                </c:pt>
                <c:pt idx="6">
                  <c:v>58900</c:v>
                </c:pt>
                <c:pt idx="7">
                  <c:v>59400</c:v>
                </c:pt>
                <c:pt idx="8">
                  <c:v>59900</c:v>
                </c:pt>
                <c:pt idx="9">
                  <c:v>60400</c:v>
                </c:pt>
                <c:pt idx="10">
                  <c:v>60900</c:v>
                </c:pt>
                <c:pt idx="11">
                  <c:v>61400</c:v>
                </c:pt>
                <c:pt idx="12">
                  <c:v>61900</c:v>
                </c:pt>
                <c:pt idx="13">
                  <c:v>62400</c:v>
                </c:pt>
                <c:pt idx="14">
                  <c:v>62900</c:v>
                </c:pt>
                <c:pt idx="15">
                  <c:v>63400</c:v>
                </c:pt>
                <c:pt idx="16">
                  <c:v>63900</c:v>
                </c:pt>
                <c:pt idx="17">
                  <c:v>64400</c:v>
                </c:pt>
                <c:pt idx="18">
                  <c:v>64900</c:v>
                </c:pt>
                <c:pt idx="19">
                  <c:v>65400</c:v>
                </c:pt>
                <c:pt idx="20">
                  <c:v>65900</c:v>
                </c:pt>
                <c:pt idx="21">
                  <c:v>66400</c:v>
                </c:pt>
                <c:pt idx="22">
                  <c:v>66900</c:v>
                </c:pt>
                <c:pt idx="23">
                  <c:v>67400</c:v>
                </c:pt>
                <c:pt idx="24">
                  <c:v>67900</c:v>
                </c:pt>
                <c:pt idx="25">
                  <c:v>68400</c:v>
                </c:pt>
                <c:pt idx="26">
                  <c:v>68900</c:v>
                </c:pt>
                <c:pt idx="27">
                  <c:v>69400</c:v>
                </c:pt>
                <c:pt idx="28">
                  <c:v>69900</c:v>
                </c:pt>
                <c:pt idx="29">
                  <c:v>70400</c:v>
                </c:pt>
                <c:pt idx="30">
                  <c:v>70900</c:v>
                </c:pt>
                <c:pt idx="31">
                  <c:v>71400</c:v>
                </c:pt>
                <c:pt idx="32">
                  <c:v>71900</c:v>
                </c:pt>
                <c:pt idx="33">
                  <c:v>72400</c:v>
                </c:pt>
                <c:pt idx="34">
                  <c:v>72900</c:v>
                </c:pt>
                <c:pt idx="35">
                  <c:v>73400</c:v>
                </c:pt>
                <c:pt idx="36">
                  <c:v>73900</c:v>
                </c:pt>
                <c:pt idx="37">
                  <c:v>74400</c:v>
                </c:pt>
                <c:pt idx="38">
                  <c:v>74900</c:v>
                </c:pt>
                <c:pt idx="39">
                  <c:v>75400</c:v>
                </c:pt>
                <c:pt idx="40">
                  <c:v>75900</c:v>
                </c:pt>
                <c:pt idx="41">
                  <c:v>76400</c:v>
                </c:pt>
                <c:pt idx="42">
                  <c:v>76900</c:v>
                </c:pt>
                <c:pt idx="43">
                  <c:v>77400</c:v>
                </c:pt>
                <c:pt idx="44">
                  <c:v>77900</c:v>
                </c:pt>
                <c:pt idx="45">
                  <c:v>78400</c:v>
                </c:pt>
                <c:pt idx="46">
                  <c:v>78900</c:v>
                </c:pt>
                <c:pt idx="47">
                  <c:v>79400</c:v>
                </c:pt>
                <c:pt idx="48">
                  <c:v>79900</c:v>
                </c:pt>
                <c:pt idx="49">
                  <c:v>80400</c:v>
                </c:pt>
                <c:pt idx="50">
                  <c:v>81400</c:v>
                </c:pt>
                <c:pt idx="51">
                  <c:v>82400</c:v>
                </c:pt>
              </c:numCache>
            </c:numRef>
          </c:val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Data'!$F$160:$F$211</c:f>
              <c:numCache>
                <c:formatCode>m/d/yyyy</c:formatCode>
                <c:ptCount val="52"/>
                <c:pt idx="0">
                  <c:v>44319</c:v>
                </c:pt>
                <c:pt idx="1">
                  <c:v>44326</c:v>
                </c:pt>
                <c:pt idx="2">
                  <c:v>44333</c:v>
                </c:pt>
                <c:pt idx="3">
                  <c:v>44340</c:v>
                </c:pt>
                <c:pt idx="4">
                  <c:v>44347</c:v>
                </c:pt>
                <c:pt idx="5">
                  <c:v>44354</c:v>
                </c:pt>
                <c:pt idx="6">
                  <c:v>44361</c:v>
                </c:pt>
                <c:pt idx="7">
                  <c:v>44368</c:v>
                </c:pt>
                <c:pt idx="8">
                  <c:v>44375</c:v>
                </c:pt>
                <c:pt idx="9">
                  <c:v>44382</c:v>
                </c:pt>
                <c:pt idx="10">
                  <c:v>44389</c:v>
                </c:pt>
                <c:pt idx="11">
                  <c:v>44396</c:v>
                </c:pt>
                <c:pt idx="12">
                  <c:v>44403</c:v>
                </c:pt>
                <c:pt idx="13">
                  <c:v>44410</c:v>
                </c:pt>
                <c:pt idx="14">
                  <c:v>44417</c:v>
                </c:pt>
                <c:pt idx="15">
                  <c:v>44424</c:v>
                </c:pt>
                <c:pt idx="16">
                  <c:v>44431</c:v>
                </c:pt>
                <c:pt idx="17">
                  <c:v>44438</c:v>
                </c:pt>
                <c:pt idx="18">
                  <c:v>44445</c:v>
                </c:pt>
                <c:pt idx="19">
                  <c:v>44452</c:v>
                </c:pt>
                <c:pt idx="20">
                  <c:v>44459</c:v>
                </c:pt>
                <c:pt idx="21">
                  <c:v>44466</c:v>
                </c:pt>
                <c:pt idx="22">
                  <c:v>44473</c:v>
                </c:pt>
                <c:pt idx="23">
                  <c:v>44480</c:v>
                </c:pt>
                <c:pt idx="24">
                  <c:v>44487</c:v>
                </c:pt>
                <c:pt idx="25">
                  <c:v>44494</c:v>
                </c:pt>
                <c:pt idx="26">
                  <c:v>44501</c:v>
                </c:pt>
                <c:pt idx="27">
                  <c:v>44508</c:v>
                </c:pt>
                <c:pt idx="28">
                  <c:v>44515</c:v>
                </c:pt>
                <c:pt idx="29">
                  <c:v>44522</c:v>
                </c:pt>
                <c:pt idx="30">
                  <c:v>44529</c:v>
                </c:pt>
                <c:pt idx="31">
                  <c:v>44536</c:v>
                </c:pt>
                <c:pt idx="32">
                  <c:v>44543</c:v>
                </c:pt>
                <c:pt idx="33">
                  <c:v>44550</c:v>
                </c:pt>
                <c:pt idx="34">
                  <c:v>44557</c:v>
                </c:pt>
                <c:pt idx="35">
                  <c:v>44564</c:v>
                </c:pt>
                <c:pt idx="36">
                  <c:v>44571</c:v>
                </c:pt>
                <c:pt idx="37">
                  <c:v>44578</c:v>
                </c:pt>
                <c:pt idx="38">
                  <c:v>44585</c:v>
                </c:pt>
                <c:pt idx="39">
                  <c:v>44592</c:v>
                </c:pt>
                <c:pt idx="40">
                  <c:v>44599</c:v>
                </c:pt>
                <c:pt idx="41">
                  <c:v>44606</c:v>
                </c:pt>
                <c:pt idx="42">
                  <c:v>44613</c:v>
                </c:pt>
                <c:pt idx="43">
                  <c:v>44620</c:v>
                </c:pt>
                <c:pt idx="44">
                  <c:v>44627</c:v>
                </c:pt>
                <c:pt idx="45">
                  <c:v>44634</c:v>
                </c:pt>
                <c:pt idx="46">
                  <c:v>44641</c:v>
                </c:pt>
                <c:pt idx="47">
                  <c:v>44648</c:v>
                </c:pt>
                <c:pt idx="48">
                  <c:v>44655</c:v>
                </c:pt>
                <c:pt idx="49">
                  <c:v>44662</c:v>
                </c:pt>
                <c:pt idx="50">
                  <c:v>44669</c:v>
                </c:pt>
                <c:pt idx="51">
                  <c:v>44676</c:v>
                </c:pt>
              </c:numCache>
            </c:numRef>
          </c:cat>
          <c:val>
            <c:numRef>
              <c:f>'Raw Data'!$H$160:$H$211</c:f>
              <c:numCache>
                <c:formatCode>"$"#,##0.00</c:formatCode>
                <c:ptCount val="5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294656"/>
        <c:axId val="170312832"/>
      </c:barChart>
      <c:catAx>
        <c:axId val="170294656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31283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70312832"/>
        <c:scaling>
          <c:orientation val="minMax"/>
        </c:scaling>
        <c:delete val="0"/>
        <c:axPos val="t"/>
        <c:numFmt formatCode="&quot;$&quot;#,##0.00" sourceLinked="1"/>
        <c:majorTickMark val="none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29465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919210053859995"/>
          <c:y val="0.48182557659148484"/>
          <c:w val="0.13644524236983852"/>
          <c:h val="3.63496020863560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CC00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73</xdr:row>
      <xdr:rowOff>9525</xdr:rowOff>
    </xdr:to>
    <xdr:graphicFrame macro="">
      <xdr:nvGraphicFramePr>
        <xdr:cNvPr id="61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2</xdr:row>
      <xdr:rowOff>0</xdr:rowOff>
    </xdr:from>
    <xdr:to>
      <xdr:col>15</xdr:col>
      <xdr:colOff>0</xdr:colOff>
      <xdr:row>77</xdr:row>
      <xdr:rowOff>0</xdr:rowOff>
    </xdr:to>
    <xdr:graphicFrame macro="">
      <xdr:nvGraphicFramePr>
        <xdr:cNvPr id="61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73</xdr:row>
      <xdr:rowOff>9525</xdr:rowOff>
    </xdr:to>
    <xdr:graphicFrame macro="">
      <xdr:nvGraphicFramePr>
        <xdr:cNvPr id="716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2</xdr:row>
      <xdr:rowOff>0</xdr:rowOff>
    </xdr:from>
    <xdr:to>
      <xdr:col>15</xdr:col>
      <xdr:colOff>0</xdr:colOff>
      <xdr:row>77</xdr:row>
      <xdr:rowOff>114300</xdr:rowOff>
    </xdr:to>
    <xdr:graphicFrame macro="">
      <xdr:nvGraphicFramePr>
        <xdr:cNvPr id="71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73</xdr:row>
      <xdr:rowOff>9525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2</xdr:row>
      <xdr:rowOff>0</xdr:rowOff>
    </xdr:from>
    <xdr:to>
      <xdr:col>14</xdr:col>
      <xdr:colOff>561975</xdr:colOff>
      <xdr:row>77</xdr:row>
      <xdr:rowOff>123825</xdr:rowOff>
    </xdr:to>
    <xdr:graphicFrame macro="">
      <xdr:nvGraphicFramePr>
        <xdr:cNvPr id="8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73</xdr:row>
      <xdr:rowOff>9525</xdr:rowOff>
    </xdr:to>
    <xdr:graphicFrame macro="">
      <xdr:nvGraphicFramePr>
        <xdr:cNvPr id="9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2</xdr:row>
      <xdr:rowOff>0</xdr:rowOff>
    </xdr:from>
    <xdr:to>
      <xdr:col>14</xdr:col>
      <xdr:colOff>561975</xdr:colOff>
      <xdr:row>78</xdr:row>
      <xdr:rowOff>9525</xdr:rowOff>
    </xdr:to>
    <xdr:graphicFrame macro="">
      <xdr:nvGraphicFramePr>
        <xdr:cNvPr id="921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opLeftCell="A19" workbookViewId="0">
      <selection activeCell="D21" sqref="D21"/>
    </sheetView>
  </sheetViews>
  <sheetFormatPr defaultRowHeight="12.5" x14ac:dyDescent="0.25"/>
  <cols>
    <col min="1" max="1" width="2.453125" customWidth="1"/>
    <col min="2" max="2" width="2.6328125" customWidth="1"/>
  </cols>
  <sheetData>
    <row r="1" spans="1:16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ht="18" x14ac:dyDescent="0.4">
      <c r="A2" s="71" t="s">
        <v>7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12"/>
    </row>
    <row r="3" spans="1:16" ht="13" thickBot="1" x14ac:dyDescent="0.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ht="12.75" customHeight="1" x14ac:dyDescent="0.25">
      <c r="A4" s="12"/>
      <c r="B4" s="12"/>
      <c r="C4" s="12"/>
      <c r="D4" s="14"/>
      <c r="E4" s="72" t="s">
        <v>9</v>
      </c>
      <c r="F4" s="73"/>
      <c r="G4" s="73"/>
      <c r="H4" s="73"/>
      <c r="I4" s="73"/>
      <c r="J4" s="73"/>
      <c r="K4" s="73"/>
      <c r="L4" s="73"/>
      <c r="M4" s="74"/>
      <c r="N4" s="12"/>
      <c r="O4" s="12"/>
      <c r="P4" s="12"/>
    </row>
    <row r="5" spans="1:16" x14ac:dyDescent="0.25">
      <c r="A5" s="12"/>
      <c r="B5" s="12"/>
      <c r="C5" s="12"/>
      <c r="D5" s="15"/>
      <c r="E5" s="75"/>
      <c r="F5" s="76"/>
      <c r="G5" s="76"/>
      <c r="H5" s="76"/>
      <c r="I5" s="76"/>
      <c r="J5" s="76"/>
      <c r="K5" s="76"/>
      <c r="L5" s="76"/>
      <c r="M5" s="77"/>
      <c r="N5" s="12"/>
      <c r="O5" s="12"/>
      <c r="P5" s="12"/>
    </row>
    <row r="6" spans="1:16" x14ac:dyDescent="0.25">
      <c r="A6" s="12"/>
      <c r="B6" s="12"/>
      <c r="C6" s="12"/>
      <c r="D6" s="15"/>
      <c r="E6" s="75"/>
      <c r="F6" s="76"/>
      <c r="G6" s="76"/>
      <c r="H6" s="76"/>
      <c r="I6" s="76"/>
      <c r="J6" s="76"/>
      <c r="K6" s="76"/>
      <c r="L6" s="76"/>
      <c r="M6" s="77"/>
      <c r="N6" s="12"/>
      <c r="O6" s="12"/>
      <c r="P6" s="12"/>
    </row>
    <row r="7" spans="1:16" ht="13" thickBot="1" x14ac:dyDescent="0.3">
      <c r="A7" s="12"/>
      <c r="B7" s="12"/>
      <c r="C7" s="12"/>
      <c r="D7" s="15"/>
      <c r="E7" s="78"/>
      <c r="F7" s="79"/>
      <c r="G7" s="79"/>
      <c r="H7" s="79"/>
      <c r="I7" s="79"/>
      <c r="J7" s="79"/>
      <c r="K7" s="79"/>
      <c r="L7" s="79"/>
      <c r="M7" s="80"/>
      <c r="N7" s="12"/>
      <c r="O7" s="12"/>
      <c r="P7" s="12"/>
    </row>
    <row r="8" spans="1:16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spans="1:16" x14ac:dyDescent="0.25">
      <c r="A9" s="12"/>
      <c r="B9" s="13" t="s">
        <v>8</v>
      </c>
      <c r="C9" s="12" t="s">
        <v>16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16" x14ac:dyDescent="0.25">
      <c r="A10" s="12"/>
      <c r="B10" s="12"/>
      <c r="C10" s="12" t="s">
        <v>11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1:16" x14ac:dyDescent="0.25">
      <c r="A11" s="12"/>
      <c r="B11" s="12"/>
      <c r="C11" s="12" t="s">
        <v>10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pans="1:16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6" x14ac:dyDescent="0.25">
      <c r="A13" s="12"/>
      <c r="B13" s="12" t="s">
        <v>8</v>
      </c>
      <c r="C13" s="12" t="s">
        <v>42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pans="1:16" x14ac:dyDescent="0.25">
      <c r="A14" s="12"/>
      <c r="B14" s="12"/>
      <c r="C14" s="12" t="s">
        <v>43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spans="1:16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spans="1:16" ht="13" x14ac:dyDescent="0.3">
      <c r="A16" s="12"/>
      <c r="B16" s="12" t="s">
        <v>8</v>
      </c>
      <c r="C16" s="12" t="s">
        <v>27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spans="1:16" x14ac:dyDescent="0.25">
      <c r="A17" s="12"/>
      <c r="B17" s="12"/>
      <c r="C17" s="12" t="s">
        <v>26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spans="1:16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16" x14ac:dyDescent="0.25">
      <c r="A19" s="12"/>
      <c r="B19" s="12" t="s">
        <v>8</v>
      </c>
      <c r="C19" s="12" t="s">
        <v>12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1:16" x14ac:dyDescent="0.25">
      <c r="A20" s="12"/>
      <c r="B20" s="12"/>
      <c r="C20" s="12" t="s">
        <v>28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spans="1:16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1:16" x14ac:dyDescent="0.25">
      <c r="A22" s="12"/>
      <c r="B22" s="12" t="s">
        <v>8</v>
      </c>
      <c r="C22" s="12" t="s">
        <v>29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3" spans="1:16" x14ac:dyDescent="0.25">
      <c r="A23" s="12"/>
      <c r="B23" s="12"/>
      <c r="C23" s="12" t="s">
        <v>30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</row>
    <row r="24" spans="1:16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spans="1:16" x14ac:dyDescent="0.25">
      <c r="A25" s="12"/>
      <c r="B25" s="12"/>
      <c r="C25" s="12" t="s">
        <v>31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</row>
    <row r="26" spans="1:16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</row>
    <row r="27" spans="1:16" x14ac:dyDescent="0.25">
      <c r="A27" s="12"/>
      <c r="B27" s="12" t="s">
        <v>8</v>
      </c>
      <c r="C27" s="12" t="s">
        <v>45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</row>
    <row r="28" spans="1:16" x14ac:dyDescent="0.25">
      <c r="A28" s="12"/>
      <c r="B28" s="12"/>
      <c r="C28" s="12" t="s">
        <v>44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</row>
    <row r="29" spans="1:16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 spans="1:16" x14ac:dyDescent="0.25">
      <c r="A30" s="12"/>
      <c r="B30" s="12" t="s">
        <v>8</v>
      </c>
      <c r="C30" s="12" t="s">
        <v>13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</row>
    <row r="31" spans="1:16" x14ac:dyDescent="0.25">
      <c r="A31" s="12"/>
      <c r="B31" s="12"/>
      <c r="C31" s="12" t="s">
        <v>14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</row>
    <row r="32" spans="1:16" x14ac:dyDescent="0.25">
      <c r="A32" s="12"/>
      <c r="B32" s="12"/>
      <c r="C32" s="12" t="s">
        <v>40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</row>
    <row r="33" spans="1:16" x14ac:dyDescent="0.25">
      <c r="A33" s="12"/>
      <c r="B33" s="12"/>
      <c r="C33" s="12" t="s">
        <v>15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16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</row>
    <row r="40" spans="1:16" x14ac:dyDescent="0.25">
      <c r="E40" s="9"/>
    </row>
  </sheetData>
  <sheetProtection sheet="1" objects="1" scenarios="1" selectLockedCells="1"/>
  <mergeCells count="2">
    <mergeCell ref="A2:O2"/>
    <mergeCell ref="E4:M7"/>
  </mergeCells>
  <phoneticPr fontId="2" type="noConversion"/>
  <pageMargins left="0.75" right="0.75" top="1" bottom="1" header="0.5" footer="0.5"/>
  <pageSetup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B3" sqref="B3"/>
    </sheetView>
  </sheetViews>
  <sheetFormatPr defaultRowHeight="12.5" x14ac:dyDescent="0.25"/>
  <cols>
    <col min="1" max="1" width="24.36328125" customWidth="1"/>
    <col min="2" max="2" width="13.90625" customWidth="1"/>
  </cols>
  <sheetData>
    <row r="1" spans="1:12" x14ac:dyDescent="0.25">
      <c r="A1" s="70" t="s">
        <v>19</v>
      </c>
      <c r="B1" s="66">
        <f>10000</f>
        <v>10000</v>
      </c>
      <c r="D1" s="81" t="s">
        <v>32</v>
      </c>
      <c r="E1" s="81"/>
      <c r="F1" s="81"/>
      <c r="G1" s="81"/>
      <c r="H1" s="81"/>
      <c r="I1" s="81"/>
      <c r="J1" s="81"/>
      <c r="K1" s="81"/>
      <c r="L1" s="81"/>
    </row>
    <row r="2" spans="1:12" x14ac:dyDescent="0.25">
      <c r="A2" s="70" t="s">
        <v>20</v>
      </c>
      <c r="B2" s="67">
        <v>5.0000000000000001E-3</v>
      </c>
      <c r="D2" s="81" t="s">
        <v>41</v>
      </c>
      <c r="E2" s="81"/>
      <c r="F2" s="81"/>
      <c r="G2" s="81"/>
      <c r="H2" s="81"/>
      <c r="I2" s="81"/>
      <c r="J2" s="81"/>
      <c r="K2" s="81"/>
      <c r="L2" s="81"/>
    </row>
    <row r="3" spans="1:12" x14ac:dyDescent="0.25">
      <c r="A3" s="70" t="s">
        <v>21</v>
      </c>
      <c r="B3" s="68">
        <v>20</v>
      </c>
      <c r="D3" s="81" t="s">
        <v>33</v>
      </c>
      <c r="E3" s="81"/>
      <c r="F3" s="81"/>
      <c r="G3" s="81"/>
      <c r="H3" s="81"/>
      <c r="I3" s="81"/>
      <c r="J3" s="81"/>
      <c r="K3" s="81"/>
      <c r="L3" s="81"/>
    </row>
    <row r="4" spans="1:12" x14ac:dyDescent="0.25">
      <c r="A4" s="70" t="s">
        <v>24</v>
      </c>
      <c r="B4" s="68">
        <v>50</v>
      </c>
      <c r="D4" s="81" t="s">
        <v>34</v>
      </c>
      <c r="E4" s="81"/>
      <c r="F4" s="81"/>
      <c r="G4" s="81"/>
      <c r="H4" s="81"/>
      <c r="I4" s="81"/>
      <c r="J4" s="81"/>
      <c r="K4" s="81"/>
      <c r="L4" s="81"/>
    </row>
    <row r="5" spans="1:12" x14ac:dyDescent="0.25">
      <c r="A5" s="70" t="s">
        <v>22</v>
      </c>
      <c r="B5" s="69">
        <v>43227</v>
      </c>
      <c r="D5" s="81" t="s">
        <v>35</v>
      </c>
      <c r="E5" s="81"/>
      <c r="F5" s="81"/>
      <c r="G5" s="81"/>
      <c r="H5" s="81"/>
      <c r="I5" s="81"/>
      <c r="J5" s="81"/>
      <c r="K5" s="81"/>
      <c r="L5" s="81"/>
    </row>
    <row r="6" spans="1:12" x14ac:dyDescent="0.25">
      <c r="A6" s="70" t="s">
        <v>23</v>
      </c>
      <c r="B6" s="66">
        <v>50000</v>
      </c>
      <c r="D6" s="81" t="s">
        <v>36</v>
      </c>
      <c r="E6" s="81"/>
      <c r="F6" s="81"/>
      <c r="G6" s="81"/>
      <c r="H6" s="81"/>
      <c r="I6" s="81"/>
      <c r="J6" s="81"/>
      <c r="K6" s="81"/>
      <c r="L6" s="81"/>
    </row>
    <row r="7" spans="1:12" x14ac:dyDescent="0.25">
      <c r="A7" s="70" t="s">
        <v>25</v>
      </c>
      <c r="B7" s="68">
        <v>100</v>
      </c>
      <c r="D7" s="81" t="s">
        <v>37</v>
      </c>
      <c r="E7" s="81"/>
      <c r="F7" s="81"/>
      <c r="G7" s="81"/>
      <c r="H7" s="81"/>
      <c r="I7" s="81"/>
      <c r="J7" s="81"/>
      <c r="K7" s="81"/>
      <c r="L7" s="81"/>
    </row>
  </sheetData>
  <sheetProtection sheet="1" objects="1" scenarios="1" selectLockedCells="1"/>
  <mergeCells count="7">
    <mergeCell ref="D5:L5"/>
    <mergeCell ref="D6:L6"/>
    <mergeCell ref="D7:L7"/>
    <mergeCell ref="D1:L1"/>
    <mergeCell ref="D2:L2"/>
    <mergeCell ref="D3:L3"/>
    <mergeCell ref="D4:L4"/>
  </mergeCells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15"/>
  <sheetViews>
    <sheetView zoomScale="91" zoomScaleNormal="100" workbookViewId="0">
      <pane ySplit="3" topLeftCell="A4" activePane="bottomLeft" state="frozen"/>
      <selection pane="bottomLeft" activeCell="D4" sqref="D4"/>
    </sheetView>
  </sheetViews>
  <sheetFormatPr defaultRowHeight="12.5" x14ac:dyDescent="0.25"/>
  <cols>
    <col min="1" max="1" width="1.36328125" customWidth="1"/>
    <col min="2" max="2" width="13.90625" customWidth="1"/>
    <col min="3" max="3" width="7.54296875" customWidth="1"/>
    <col min="4" max="4" width="6.90625" customWidth="1"/>
    <col min="5" max="5" width="6" customWidth="1"/>
    <col min="6" max="6" width="13.08984375" customWidth="1"/>
    <col min="7" max="8" width="16.6328125" style="4" customWidth="1"/>
    <col min="9" max="9" width="14.54296875" style="10" customWidth="1"/>
    <col min="10" max="10" width="13.36328125" style="10" customWidth="1"/>
    <col min="11" max="11" width="16.90625" style="9" customWidth="1"/>
    <col min="12" max="12" width="17.08984375" style="5" customWidth="1"/>
    <col min="13" max="13" width="1.90625" customWidth="1"/>
  </cols>
  <sheetData>
    <row r="1" spans="2:12" ht="13" thickBot="1" x14ac:dyDescent="0.3"/>
    <row r="2" spans="2:12" x14ac:dyDescent="0.25">
      <c r="B2" s="82" t="s">
        <v>2</v>
      </c>
      <c r="C2" s="83"/>
      <c r="D2" s="84"/>
      <c r="F2" s="82" t="s">
        <v>3</v>
      </c>
      <c r="G2" s="85"/>
      <c r="H2" s="85"/>
      <c r="I2" s="85"/>
      <c r="J2" s="85"/>
      <c r="K2" s="85"/>
      <c r="L2" s="86"/>
    </row>
    <row r="3" spans="2:12" x14ac:dyDescent="0.25">
      <c r="B3" s="2" t="s">
        <v>4</v>
      </c>
      <c r="C3" s="1" t="s">
        <v>0</v>
      </c>
      <c r="D3" s="3" t="s">
        <v>1</v>
      </c>
      <c r="F3" s="2" t="s">
        <v>4</v>
      </c>
      <c r="G3" s="6" t="s">
        <v>38</v>
      </c>
      <c r="H3" s="6" t="s">
        <v>39</v>
      </c>
      <c r="I3" s="11" t="s">
        <v>5</v>
      </c>
      <c r="J3" s="11" t="s">
        <v>6</v>
      </c>
      <c r="K3" s="8" t="s">
        <v>17</v>
      </c>
      <c r="L3" s="7" t="s">
        <v>18</v>
      </c>
    </row>
    <row r="4" spans="2:12" x14ac:dyDescent="0.25">
      <c r="B4" s="23">
        <f>F4</f>
        <v>43227</v>
      </c>
      <c r="C4" s="53">
        <f>Parameters!$B$4</f>
        <v>50</v>
      </c>
      <c r="D4" s="63"/>
      <c r="F4" s="23">
        <f>Parameters!B5</f>
        <v>43227</v>
      </c>
      <c r="G4" s="24">
        <f>IF(Parameters!B1&lt;Parameters!B6,(Parameters!B1+(Parameters!B4*I4)),(Parameters!B1+(Parameters!B4*J4*10)))</f>
        <v>10100</v>
      </c>
      <c r="H4" s="60"/>
      <c r="I4" s="25">
        <f>IF(Parameters!B1&lt;Parameters!B6,(TRUNC((Parameters!B1*Parameters!B2)/Parameters!B3)),"")</f>
        <v>2</v>
      </c>
      <c r="J4" s="25">
        <f>MIN(IF(Parameters!B1&gt;=Parameters!B6,(TRUNC((Parameters!B1*Parameters!B2)/(Parameters!B3*10))),0),Parameters!$B$7)</f>
        <v>0</v>
      </c>
      <c r="K4" s="24">
        <f>IF(Parameters!B1&lt;Parameters!B6,I4*Parameters!B3,J4*Parameters!B3*10)</f>
        <v>40</v>
      </c>
      <c r="L4" s="26">
        <f>K4/Parameters!B1</f>
        <v>4.0000000000000001E-3</v>
      </c>
    </row>
    <row r="5" spans="2:12" x14ac:dyDescent="0.25">
      <c r="B5" s="23">
        <f>B4+7</f>
        <v>43234</v>
      </c>
      <c r="C5" s="53">
        <f>Parameters!$B$4</f>
        <v>50</v>
      </c>
      <c r="D5" s="63"/>
      <c r="F5" s="23">
        <f t="shared" ref="F5:F11" si="0">F4+7</f>
        <v>43234</v>
      </c>
      <c r="G5" s="24">
        <f>IF(G4&lt;Parameters!$B$6,(G4+(Parameters!$B$4*I5)),(G4+(Parameters!$B$4*J5*10)))</f>
        <v>10200</v>
      </c>
      <c r="H5" s="60"/>
      <c r="I5" s="25">
        <f>IF(G4&lt;Parameters!$B$6,(TRUNC((G4*Parameters!$B$2)/Parameters!$B$3)),"")</f>
        <v>2</v>
      </c>
      <c r="J5" s="25">
        <f>MIN(IF(G4&gt;=Parameters!$B$6,(TRUNC((G4*Parameters!$B$2)/(Parameters!$B$3*10))),0),Parameters!$B$7)</f>
        <v>0</v>
      </c>
      <c r="K5" s="24">
        <f>IF(G4&lt;Parameters!$B$6,I5*Parameters!$B$3,J5*Parameters!$B$3*10)</f>
        <v>40</v>
      </c>
      <c r="L5" s="26">
        <f t="shared" ref="L5:L11" si="1">K5/G4</f>
        <v>3.9603960396039604E-3</v>
      </c>
    </row>
    <row r="6" spans="2:12" x14ac:dyDescent="0.25">
      <c r="B6" s="23">
        <f t="shared" ref="B6:B55" si="2">B5+7</f>
        <v>43241</v>
      </c>
      <c r="C6" s="53">
        <f>Parameters!$B$4</f>
        <v>50</v>
      </c>
      <c r="D6" s="63"/>
      <c r="F6" s="23">
        <f t="shared" si="0"/>
        <v>43241</v>
      </c>
      <c r="G6" s="24">
        <f>IF(G5&lt;Parameters!$B$6,(G5+(Parameters!$B$4*I6)),(G5+(Parameters!$B$4*J6*10)))</f>
        <v>10300</v>
      </c>
      <c r="H6" s="60"/>
      <c r="I6" s="25">
        <f>IF(G5&lt;Parameters!$B$6,(TRUNC((G5*Parameters!$B$2)/Parameters!$B$3)),"")</f>
        <v>2</v>
      </c>
      <c r="J6" s="25">
        <f>MIN(IF(G5&gt;=Parameters!$B$6,(TRUNC((G5*Parameters!$B$2)/(Parameters!$B$3*10))),0),Parameters!$B$7)</f>
        <v>0</v>
      </c>
      <c r="K6" s="24">
        <f>IF(G5&lt;Parameters!$B$6,I6*Parameters!$B$3,J6*Parameters!$B$3*10)</f>
        <v>40</v>
      </c>
      <c r="L6" s="26">
        <f t="shared" si="1"/>
        <v>3.9215686274509803E-3</v>
      </c>
    </row>
    <row r="7" spans="2:12" x14ac:dyDescent="0.25">
      <c r="B7" s="23">
        <f t="shared" si="2"/>
        <v>43248</v>
      </c>
      <c r="C7" s="53">
        <f>Parameters!$B$4</f>
        <v>50</v>
      </c>
      <c r="D7" s="63"/>
      <c r="F7" s="23">
        <f t="shared" si="0"/>
        <v>43248</v>
      </c>
      <c r="G7" s="24">
        <f>IF(G6&lt;Parameters!$B$6,(G6+(Parameters!$B$4*I7)),(G6+(Parameters!$B$4*J7*10)))</f>
        <v>10400</v>
      </c>
      <c r="H7" s="60"/>
      <c r="I7" s="25">
        <f>IF(G6&lt;Parameters!$B$6,(TRUNC((G6*Parameters!$B$2)/Parameters!$B$3)),"")</f>
        <v>2</v>
      </c>
      <c r="J7" s="25">
        <f>MIN(IF(G6&gt;=Parameters!$B$6,(TRUNC((G6*Parameters!$B$2)/(Parameters!$B$3*10))),0),Parameters!$B$7)</f>
        <v>0</v>
      </c>
      <c r="K7" s="24">
        <f>IF(G6&lt;Parameters!$B$6,I7*Parameters!$B$3,J7*Parameters!$B$3*10)</f>
        <v>40</v>
      </c>
      <c r="L7" s="26">
        <f t="shared" si="1"/>
        <v>3.8834951456310678E-3</v>
      </c>
    </row>
    <row r="8" spans="2:12" x14ac:dyDescent="0.25">
      <c r="B8" s="23">
        <f t="shared" si="2"/>
        <v>43255</v>
      </c>
      <c r="C8" s="53">
        <f>Parameters!$B$4</f>
        <v>50</v>
      </c>
      <c r="D8" s="63"/>
      <c r="F8" s="23">
        <f t="shared" si="0"/>
        <v>43255</v>
      </c>
      <c r="G8" s="24">
        <f>IF(G7&lt;Parameters!$B$6,(G7+(Parameters!$B$4*I8)),(G7+(Parameters!$B$4*J8*10)))</f>
        <v>10500</v>
      </c>
      <c r="H8" s="60"/>
      <c r="I8" s="25">
        <f>IF(G7&lt;Parameters!$B$6,(TRUNC((G7*Parameters!$B$2)/Parameters!$B$3)),"")</f>
        <v>2</v>
      </c>
      <c r="J8" s="25">
        <f>MIN(IF(G7&gt;=Parameters!$B$6,(TRUNC((G7*Parameters!$B$2)/(Parameters!$B$3*10))),0),Parameters!$B$7)</f>
        <v>0</v>
      </c>
      <c r="K8" s="24">
        <f>IF(G7&lt;Parameters!$B$6,I8*Parameters!$B$3,J8*Parameters!$B$3*10)</f>
        <v>40</v>
      </c>
      <c r="L8" s="26">
        <f t="shared" si="1"/>
        <v>3.8461538461538464E-3</v>
      </c>
    </row>
    <row r="9" spans="2:12" x14ac:dyDescent="0.25">
      <c r="B9" s="23">
        <f t="shared" si="2"/>
        <v>43262</v>
      </c>
      <c r="C9" s="53">
        <f>Parameters!$B$4</f>
        <v>50</v>
      </c>
      <c r="D9" s="63"/>
      <c r="F9" s="23">
        <f t="shared" si="0"/>
        <v>43262</v>
      </c>
      <c r="G9" s="24">
        <f>IF(G8&lt;Parameters!$B$6,(G8+(Parameters!$B$4*I9)),(G8+(Parameters!$B$4*J9*10)))</f>
        <v>10600</v>
      </c>
      <c r="H9" s="60"/>
      <c r="I9" s="25">
        <f>IF(G8&lt;Parameters!$B$6,(TRUNC((G8*Parameters!$B$2)/Parameters!$B$3)),"")</f>
        <v>2</v>
      </c>
      <c r="J9" s="25">
        <f>MIN(IF(G8&gt;=Parameters!$B$6,(TRUNC((G8*Parameters!$B$2)/(Parameters!$B$3*10))),0),Parameters!$B$7)</f>
        <v>0</v>
      </c>
      <c r="K9" s="24">
        <f>IF(G8&lt;Parameters!$B$6,I9*Parameters!$B$3,J9*Parameters!$B$3*10)</f>
        <v>40</v>
      </c>
      <c r="L9" s="26">
        <f t="shared" si="1"/>
        <v>3.8095238095238095E-3</v>
      </c>
    </row>
    <row r="10" spans="2:12" x14ac:dyDescent="0.25">
      <c r="B10" s="23">
        <f t="shared" si="2"/>
        <v>43269</v>
      </c>
      <c r="C10" s="53">
        <f>Parameters!$B$4</f>
        <v>50</v>
      </c>
      <c r="D10" s="63"/>
      <c r="F10" s="23">
        <f t="shared" si="0"/>
        <v>43269</v>
      </c>
      <c r="G10" s="24">
        <f>IF(G9&lt;Parameters!$B$6,(G9+(Parameters!$B$4*I10)),(G9+(Parameters!$B$4*J10*10)))</f>
        <v>10700</v>
      </c>
      <c r="H10" s="60"/>
      <c r="I10" s="25">
        <f>IF(G9&lt;Parameters!$B$6,(TRUNC((G9*Parameters!$B$2)/Parameters!$B$3)),"")</f>
        <v>2</v>
      </c>
      <c r="J10" s="25">
        <f>MIN(IF(G9&gt;=Parameters!$B$6,(TRUNC((G9*Parameters!$B$2)/(Parameters!$B$3*10))),0),Parameters!$B$7)</f>
        <v>0</v>
      </c>
      <c r="K10" s="24">
        <f>IF(G9&lt;Parameters!$B$6,I10*Parameters!$B$3,J10*Parameters!$B$3*10)</f>
        <v>40</v>
      </c>
      <c r="L10" s="26">
        <f t="shared" si="1"/>
        <v>3.7735849056603774E-3</v>
      </c>
    </row>
    <row r="11" spans="2:12" x14ac:dyDescent="0.25">
      <c r="B11" s="23">
        <f t="shared" si="2"/>
        <v>43276</v>
      </c>
      <c r="C11" s="53">
        <f>Parameters!$B$4</f>
        <v>50</v>
      </c>
      <c r="D11" s="63"/>
      <c r="F11" s="23">
        <f t="shared" si="0"/>
        <v>43276</v>
      </c>
      <c r="G11" s="24">
        <f>IF(G10&lt;Parameters!$B$6,(G10+(Parameters!$B$4*I11)),(G10+(Parameters!$B$4*J11*10)))</f>
        <v>10800</v>
      </c>
      <c r="H11" s="60"/>
      <c r="I11" s="25">
        <f>IF(G10&lt;Parameters!$B$6,(TRUNC((G10*Parameters!$B$2)/Parameters!$B$3)),"")</f>
        <v>2</v>
      </c>
      <c r="J11" s="25">
        <f>MIN(IF(G10&gt;=Parameters!$B$6,(TRUNC((G10*Parameters!$B$2)/(Parameters!$B$3*10))),0),Parameters!$B$7)</f>
        <v>0</v>
      </c>
      <c r="K11" s="24">
        <f>IF(G10&lt;Parameters!$B$6,I11*Parameters!$B$3,J11*Parameters!$B$3*10)</f>
        <v>40</v>
      </c>
      <c r="L11" s="26">
        <f t="shared" si="1"/>
        <v>3.7383177570093459E-3</v>
      </c>
    </row>
    <row r="12" spans="2:12" x14ac:dyDescent="0.25">
      <c r="B12" s="23">
        <f t="shared" si="2"/>
        <v>43283</v>
      </c>
      <c r="C12" s="53">
        <f>Parameters!$B$4</f>
        <v>50</v>
      </c>
      <c r="D12" s="63"/>
      <c r="F12" s="23">
        <f t="shared" ref="F12:F26" si="3">F11+7</f>
        <v>43283</v>
      </c>
      <c r="G12" s="24">
        <f>IF(G11&lt;Parameters!$B$6,(G11+(Parameters!$B$4*I12)),(G11+(Parameters!$B$4*J12*10)))</f>
        <v>10900</v>
      </c>
      <c r="H12" s="60"/>
      <c r="I12" s="25">
        <f>IF(G11&lt;Parameters!$B$6,(TRUNC((G11*Parameters!$B$2)/Parameters!$B$3)),"")</f>
        <v>2</v>
      </c>
      <c r="J12" s="25">
        <f>MIN(IF(G11&gt;=Parameters!$B$6,(TRUNC((G11*Parameters!$B$2)/(Parameters!$B$3*10))),0),Parameters!$B$7)</f>
        <v>0</v>
      </c>
      <c r="K12" s="24">
        <f>IF(G11&lt;Parameters!$B$6,I12*Parameters!$B$3,J12*Parameters!$B$3*10)</f>
        <v>40</v>
      </c>
      <c r="L12" s="26">
        <f t="shared" ref="L12:L26" si="4">K12/G11</f>
        <v>3.7037037037037038E-3</v>
      </c>
    </row>
    <row r="13" spans="2:12" x14ac:dyDescent="0.25">
      <c r="B13" s="23">
        <f t="shared" si="2"/>
        <v>43290</v>
      </c>
      <c r="C13" s="53">
        <f>Parameters!$B$4</f>
        <v>50</v>
      </c>
      <c r="D13" s="63"/>
      <c r="F13" s="23">
        <f t="shared" si="3"/>
        <v>43290</v>
      </c>
      <c r="G13" s="24">
        <f>IF(G12&lt;Parameters!$B$6,(G12+(Parameters!$B$4*I13)),(G12+(Parameters!$B$4*J13*10)))</f>
        <v>11000</v>
      </c>
      <c r="H13" s="60"/>
      <c r="I13" s="25">
        <f>IF(G12&lt;Parameters!$B$6,(TRUNC((G12*Parameters!$B$2)/Parameters!$B$3)),"")</f>
        <v>2</v>
      </c>
      <c r="J13" s="25">
        <f>MIN(IF(G12&gt;=Parameters!$B$6,(TRUNC((G12*Parameters!$B$2)/(Parameters!$B$3*10))),0),Parameters!$B$7)</f>
        <v>0</v>
      </c>
      <c r="K13" s="24">
        <f>IF(G12&lt;Parameters!$B$6,I13*Parameters!$B$3,J13*Parameters!$B$3*10)</f>
        <v>40</v>
      </c>
      <c r="L13" s="26">
        <f t="shared" si="4"/>
        <v>3.669724770642202E-3</v>
      </c>
    </row>
    <row r="14" spans="2:12" x14ac:dyDescent="0.25">
      <c r="B14" s="23">
        <f t="shared" si="2"/>
        <v>43297</v>
      </c>
      <c r="C14" s="53">
        <f>Parameters!$B$4</f>
        <v>50</v>
      </c>
      <c r="D14" s="63"/>
      <c r="F14" s="23">
        <f t="shared" si="3"/>
        <v>43297</v>
      </c>
      <c r="G14" s="24">
        <f>IF(G13&lt;Parameters!$B$6,(G13+(Parameters!$B$4*I14)),(G13+(Parameters!$B$4*J14*10)))</f>
        <v>11100</v>
      </c>
      <c r="H14" s="60"/>
      <c r="I14" s="25">
        <f>IF(G13&lt;Parameters!$B$6,(TRUNC((G13*Parameters!$B$2)/Parameters!$B$3)),"")</f>
        <v>2</v>
      </c>
      <c r="J14" s="25">
        <f>MIN(IF(G13&gt;=Parameters!$B$6,(TRUNC((G13*Parameters!$B$2)/(Parameters!$B$3*10))),0),Parameters!$B$7)</f>
        <v>0</v>
      </c>
      <c r="K14" s="24">
        <f>IF(G13&lt;Parameters!$B$6,I14*Parameters!$B$3,J14*Parameters!$B$3*10)</f>
        <v>40</v>
      </c>
      <c r="L14" s="26">
        <f t="shared" si="4"/>
        <v>3.6363636363636364E-3</v>
      </c>
    </row>
    <row r="15" spans="2:12" x14ac:dyDescent="0.25">
      <c r="B15" s="23">
        <f t="shared" si="2"/>
        <v>43304</v>
      </c>
      <c r="C15" s="53">
        <f>Parameters!$B$4</f>
        <v>50</v>
      </c>
      <c r="D15" s="63"/>
      <c r="F15" s="23">
        <f t="shared" si="3"/>
        <v>43304</v>
      </c>
      <c r="G15" s="24">
        <f>IF(G14&lt;Parameters!$B$6,(G14+(Parameters!$B$4*I15)),(G14+(Parameters!$B$4*J15*10)))</f>
        <v>11200</v>
      </c>
      <c r="H15" s="60"/>
      <c r="I15" s="25">
        <f>IF(G14&lt;Parameters!$B$6,(TRUNC((G14*Parameters!$B$2)/Parameters!$B$3)),"")</f>
        <v>2</v>
      </c>
      <c r="J15" s="25">
        <f>MIN(IF(G14&gt;=Parameters!$B$6,(TRUNC((G14*Parameters!$B$2)/(Parameters!$B$3*10))),0),Parameters!$B$7)</f>
        <v>0</v>
      </c>
      <c r="K15" s="24">
        <f>IF(G14&lt;Parameters!$B$6,I15*Parameters!$B$3,J15*Parameters!$B$3*10)</f>
        <v>40</v>
      </c>
      <c r="L15" s="26">
        <f t="shared" si="4"/>
        <v>3.6036036036036037E-3</v>
      </c>
    </row>
    <row r="16" spans="2:12" x14ac:dyDescent="0.25">
      <c r="B16" s="23">
        <f t="shared" si="2"/>
        <v>43311</v>
      </c>
      <c r="C16" s="53">
        <f>Parameters!$B$4</f>
        <v>50</v>
      </c>
      <c r="D16" s="63"/>
      <c r="F16" s="23">
        <f t="shared" si="3"/>
        <v>43311</v>
      </c>
      <c r="G16" s="24">
        <f>IF(G15&lt;Parameters!$B$6,(G15+(Parameters!$B$4*I16)),(G15+(Parameters!$B$4*J16*10)))</f>
        <v>11300</v>
      </c>
      <c r="H16" s="60"/>
      <c r="I16" s="25">
        <f>IF(G15&lt;Parameters!$B$6,(TRUNC((G15*Parameters!$B$2)/Parameters!$B$3)),"")</f>
        <v>2</v>
      </c>
      <c r="J16" s="25">
        <f>MIN(IF(G15&gt;=Parameters!$B$6,(TRUNC((G15*Parameters!$B$2)/(Parameters!$B$3*10))),0),Parameters!$B$7)</f>
        <v>0</v>
      </c>
      <c r="K16" s="24">
        <f>IF(G15&lt;Parameters!$B$6,I16*Parameters!$B$3,J16*Parameters!$B$3*10)</f>
        <v>40</v>
      </c>
      <c r="L16" s="26">
        <f t="shared" si="4"/>
        <v>3.5714285714285713E-3</v>
      </c>
    </row>
    <row r="17" spans="2:13" x14ac:dyDescent="0.25">
      <c r="B17" s="23">
        <f t="shared" si="2"/>
        <v>43318</v>
      </c>
      <c r="C17" s="53">
        <f>Parameters!$B$4</f>
        <v>50</v>
      </c>
      <c r="D17" s="63"/>
      <c r="F17" s="23">
        <f t="shared" si="3"/>
        <v>43318</v>
      </c>
      <c r="G17" s="24">
        <f>IF(G16&lt;Parameters!$B$6,(G16+(Parameters!$B$4*I17)),(G16+(Parameters!$B$4*J17*10)))</f>
        <v>11400</v>
      </c>
      <c r="H17" s="60"/>
      <c r="I17" s="25">
        <f>IF(G16&lt;Parameters!$B$6,(TRUNC((G16*Parameters!$B$2)/Parameters!$B$3)),"")</f>
        <v>2</v>
      </c>
      <c r="J17" s="25">
        <f>MIN(IF(G16&gt;=Parameters!$B$6,(TRUNC((G16*Parameters!$B$2)/(Parameters!$B$3*10))),0),Parameters!$B$7)</f>
        <v>0</v>
      </c>
      <c r="K17" s="24">
        <f>IF(G16&lt;Parameters!$B$6,I17*Parameters!$B$3,J17*Parameters!$B$3*10)</f>
        <v>40</v>
      </c>
      <c r="L17" s="26">
        <f t="shared" si="4"/>
        <v>3.5398230088495575E-3</v>
      </c>
    </row>
    <row r="18" spans="2:13" x14ac:dyDescent="0.25">
      <c r="B18" s="23">
        <f t="shared" si="2"/>
        <v>43325</v>
      </c>
      <c r="C18" s="53">
        <f>Parameters!$B$4</f>
        <v>50</v>
      </c>
      <c r="D18" s="63"/>
      <c r="F18" s="23">
        <f t="shared" si="3"/>
        <v>43325</v>
      </c>
      <c r="G18" s="24">
        <f>IF(G17&lt;Parameters!$B$6,(G17+(Parameters!$B$4*I18)),(G17+(Parameters!$B$4*J18*10)))</f>
        <v>11500</v>
      </c>
      <c r="H18" s="60"/>
      <c r="I18" s="25">
        <f>IF(G17&lt;Parameters!$B$6,(TRUNC((G17*Parameters!$B$2)/Parameters!$B$3)),"")</f>
        <v>2</v>
      </c>
      <c r="J18" s="25">
        <f>MIN(IF(G17&gt;=Parameters!$B$6,(TRUNC((G17*Parameters!$B$2)/(Parameters!$B$3*10))),0),Parameters!$B$7)</f>
        <v>0</v>
      </c>
      <c r="K18" s="24">
        <f>IF(G17&lt;Parameters!$B$6,I18*Parameters!$B$3,J18*Parameters!$B$3*10)</f>
        <v>40</v>
      </c>
      <c r="L18" s="26">
        <f t="shared" si="4"/>
        <v>3.5087719298245615E-3</v>
      </c>
    </row>
    <row r="19" spans="2:13" x14ac:dyDescent="0.25">
      <c r="B19" s="23">
        <f t="shared" si="2"/>
        <v>43332</v>
      </c>
      <c r="C19" s="53">
        <f>Parameters!$B$4</f>
        <v>50</v>
      </c>
      <c r="D19" s="63"/>
      <c r="F19" s="23">
        <f t="shared" si="3"/>
        <v>43332</v>
      </c>
      <c r="G19" s="24">
        <f>IF(G18&lt;Parameters!$B$6,(G18+(Parameters!$B$4*I19)),(G18+(Parameters!$B$4*J19*10)))</f>
        <v>11600</v>
      </c>
      <c r="H19" s="60"/>
      <c r="I19" s="25">
        <f>IF(G18&lt;Parameters!$B$6,(TRUNC((G18*Parameters!$B$2)/Parameters!$B$3)),"")</f>
        <v>2</v>
      </c>
      <c r="J19" s="25">
        <f>MIN(IF(G18&gt;=Parameters!$B$6,(TRUNC((G18*Parameters!$B$2)/(Parameters!$B$3*10))),0),Parameters!$B$7)</f>
        <v>0</v>
      </c>
      <c r="K19" s="24">
        <f>IF(G18&lt;Parameters!$B$6,I19*Parameters!$B$3,J19*Parameters!$B$3*10)</f>
        <v>40</v>
      </c>
      <c r="L19" s="26">
        <f t="shared" si="4"/>
        <v>3.4782608695652175E-3</v>
      </c>
    </row>
    <row r="20" spans="2:13" x14ac:dyDescent="0.25">
      <c r="B20" s="23">
        <f t="shared" si="2"/>
        <v>43339</v>
      </c>
      <c r="C20" s="53">
        <f>Parameters!$B$4</f>
        <v>50</v>
      </c>
      <c r="D20" s="63"/>
      <c r="F20" s="23">
        <f t="shared" si="3"/>
        <v>43339</v>
      </c>
      <c r="G20" s="24">
        <f>IF(G19&lt;Parameters!$B$6,(G19+(Parameters!$B$4*I20)),(G19+(Parameters!$B$4*J20*10)))</f>
        <v>11700</v>
      </c>
      <c r="H20" s="60"/>
      <c r="I20" s="25">
        <f>IF(G19&lt;Parameters!$B$6,(TRUNC((G19*Parameters!$B$2)/Parameters!$B$3)),"")</f>
        <v>2</v>
      </c>
      <c r="J20" s="25">
        <f>MIN(IF(G19&gt;=Parameters!$B$6,(TRUNC((G19*Parameters!$B$2)/(Parameters!$B$3*10))),0),Parameters!$B$7)</f>
        <v>0</v>
      </c>
      <c r="K20" s="24">
        <f>IF(G19&lt;Parameters!$B$6,I20*Parameters!$B$3,J20*Parameters!$B$3*10)</f>
        <v>40</v>
      </c>
      <c r="L20" s="26">
        <f t="shared" si="4"/>
        <v>3.4482758620689655E-3</v>
      </c>
    </row>
    <row r="21" spans="2:13" x14ac:dyDescent="0.25">
      <c r="B21" s="23">
        <f t="shared" si="2"/>
        <v>43346</v>
      </c>
      <c r="C21" s="53">
        <f>Parameters!$B$4</f>
        <v>50</v>
      </c>
      <c r="D21" s="63"/>
      <c r="F21" s="23">
        <f t="shared" si="3"/>
        <v>43346</v>
      </c>
      <c r="G21" s="24">
        <f>IF(G20&lt;Parameters!$B$6,(G20+(Parameters!$B$4*I21)),(G20+(Parameters!$B$4*J21*10)))</f>
        <v>11800</v>
      </c>
      <c r="H21" s="60"/>
      <c r="I21" s="25">
        <f>IF(G20&lt;Parameters!$B$6,(TRUNC((G20*Parameters!$B$2)/Parameters!$B$3)),"")</f>
        <v>2</v>
      </c>
      <c r="J21" s="25">
        <f>MIN(IF(G20&gt;=Parameters!$B$6,(TRUNC((G20*Parameters!$B$2)/(Parameters!$B$3*10))),0),Parameters!$B$7)</f>
        <v>0</v>
      </c>
      <c r="K21" s="24">
        <f>IF(G20&lt;Parameters!$B$6,I21*Parameters!$B$3,J21*Parameters!$B$3*10)</f>
        <v>40</v>
      </c>
      <c r="L21" s="26">
        <f t="shared" si="4"/>
        <v>3.4188034188034188E-3</v>
      </c>
    </row>
    <row r="22" spans="2:13" x14ac:dyDescent="0.25">
      <c r="B22" s="23">
        <f t="shared" si="2"/>
        <v>43353</v>
      </c>
      <c r="C22" s="53">
        <f>Parameters!$B$4</f>
        <v>50</v>
      </c>
      <c r="D22" s="63"/>
      <c r="F22" s="23">
        <f t="shared" si="3"/>
        <v>43353</v>
      </c>
      <c r="G22" s="24">
        <f>IF(G21&lt;Parameters!$B$6,(G21+(Parameters!$B$4*I22)),(G21+(Parameters!$B$4*J22*10)))</f>
        <v>11900</v>
      </c>
      <c r="H22" s="60"/>
      <c r="I22" s="25">
        <f>IF(G21&lt;Parameters!$B$6,(TRUNC((G21*Parameters!$B$2)/Parameters!$B$3)),"")</f>
        <v>2</v>
      </c>
      <c r="J22" s="25">
        <f>MIN(IF(G21&gt;=Parameters!$B$6,(TRUNC((G21*Parameters!$B$2)/(Parameters!$B$3*10))),0),Parameters!$B$7)</f>
        <v>0</v>
      </c>
      <c r="K22" s="24">
        <f>IF(G21&lt;Parameters!$B$6,I22*Parameters!$B$3,J22*Parameters!$B$3*10)</f>
        <v>40</v>
      </c>
      <c r="L22" s="26">
        <f t="shared" si="4"/>
        <v>3.3898305084745762E-3</v>
      </c>
    </row>
    <row r="23" spans="2:13" x14ac:dyDescent="0.25">
      <c r="B23" s="23">
        <f t="shared" si="2"/>
        <v>43360</v>
      </c>
      <c r="C23" s="53">
        <f>Parameters!$B$4</f>
        <v>50</v>
      </c>
      <c r="D23" s="63"/>
      <c r="F23" s="23">
        <f t="shared" si="3"/>
        <v>43360</v>
      </c>
      <c r="G23" s="24">
        <f>IF(G22&lt;Parameters!$B$6,(G22+(Parameters!$B$4*I23)),(G22+(Parameters!$B$4*J23*10)))</f>
        <v>12000</v>
      </c>
      <c r="H23" s="60"/>
      <c r="I23" s="25">
        <f>IF(G22&lt;Parameters!$B$6,(TRUNC((G22*Parameters!$B$2)/Parameters!$B$3)),"")</f>
        <v>2</v>
      </c>
      <c r="J23" s="25">
        <f>MIN(IF(G22&gt;=Parameters!$B$6,(TRUNC((G22*Parameters!$B$2)/(Parameters!$B$3*10))),0),Parameters!$B$7)</f>
        <v>0</v>
      </c>
      <c r="K23" s="24">
        <f>IF(G22&lt;Parameters!$B$6,I23*Parameters!$B$3,J23*Parameters!$B$3*10)</f>
        <v>40</v>
      </c>
      <c r="L23" s="26">
        <f t="shared" si="4"/>
        <v>3.3613445378151263E-3</v>
      </c>
    </row>
    <row r="24" spans="2:13" x14ac:dyDescent="0.25">
      <c r="B24" s="23">
        <f t="shared" si="2"/>
        <v>43367</v>
      </c>
      <c r="C24" s="53">
        <f>Parameters!$B$4</f>
        <v>50</v>
      </c>
      <c r="D24" s="63"/>
      <c r="F24" s="23">
        <f t="shared" si="3"/>
        <v>43367</v>
      </c>
      <c r="G24" s="24">
        <f>IF(G23&lt;Parameters!$B$6,(G23+(Parameters!$B$4*I24)),(G23+(Parameters!$B$4*J24*10)))</f>
        <v>12150</v>
      </c>
      <c r="H24" s="60"/>
      <c r="I24" s="25">
        <f>IF(G23&lt;Parameters!$B$6,(TRUNC((G23*Parameters!$B$2)/Parameters!$B$3)),"")</f>
        <v>3</v>
      </c>
      <c r="J24" s="25">
        <f>MIN(IF(G23&gt;=Parameters!$B$6,(TRUNC((G23*Parameters!$B$2)/(Parameters!$B$3*10))),0),Parameters!$B$7)</f>
        <v>0</v>
      </c>
      <c r="K24" s="24">
        <f>IF(G23&lt;Parameters!$B$6,I24*Parameters!$B$3,J24*Parameters!$B$3*10)</f>
        <v>60</v>
      </c>
      <c r="L24" s="26">
        <f t="shared" si="4"/>
        <v>5.0000000000000001E-3</v>
      </c>
    </row>
    <row r="25" spans="2:13" x14ac:dyDescent="0.25">
      <c r="B25" s="23">
        <f t="shared" si="2"/>
        <v>43374</v>
      </c>
      <c r="C25" s="53">
        <f>Parameters!$B$4</f>
        <v>50</v>
      </c>
      <c r="D25" s="63"/>
      <c r="F25" s="23">
        <f t="shared" si="3"/>
        <v>43374</v>
      </c>
      <c r="G25" s="24">
        <f>IF(G24&lt;Parameters!$B$6,(G24+(Parameters!$B$4*I25)),(G24+(Parameters!$B$4*J25*10)))</f>
        <v>12300</v>
      </c>
      <c r="H25" s="60"/>
      <c r="I25" s="25">
        <f>IF(G24&lt;Parameters!$B$6,(TRUNC((G24*Parameters!$B$2)/Parameters!$B$3)),"")</f>
        <v>3</v>
      </c>
      <c r="J25" s="25">
        <f>MIN(IF(G24&gt;=Parameters!$B$6,(TRUNC((G24*Parameters!$B$2)/(Parameters!$B$3*10))),0),Parameters!$B$7)</f>
        <v>0</v>
      </c>
      <c r="K25" s="24">
        <f>IF(G24&lt;Parameters!$B$6,I25*Parameters!$B$3,J25*Parameters!$B$3*10)</f>
        <v>60</v>
      </c>
      <c r="L25" s="26">
        <f t="shared" si="4"/>
        <v>4.9382716049382715E-3</v>
      </c>
    </row>
    <row r="26" spans="2:13" x14ac:dyDescent="0.25">
      <c r="B26" s="23">
        <f t="shared" si="2"/>
        <v>43381</v>
      </c>
      <c r="C26" s="53">
        <f>Parameters!$B$4</f>
        <v>50</v>
      </c>
      <c r="D26" s="63"/>
      <c r="F26" s="23">
        <f t="shared" si="3"/>
        <v>43381</v>
      </c>
      <c r="G26" s="24">
        <f>IF(G25&lt;Parameters!$B$6,(G25+(Parameters!$B$4*I26)),(G25+(Parameters!$B$4*J26*10)))</f>
        <v>12450</v>
      </c>
      <c r="H26" s="60"/>
      <c r="I26" s="25">
        <f>IF(G25&lt;Parameters!$B$6,(TRUNC((G25*Parameters!$B$2)/Parameters!$B$3)),"")</f>
        <v>3</v>
      </c>
      <c r="J26" s="25">
        <f>MIN(IF(G25&gt;=Parameters!$B$6,(TRUNC((G25*Parameters!$B$2)/(Parameters!$B$3*10))),0),Parameters!$B$7)</f>
        <v>0</v>
      </c>
      <c r="K26" s="24">
        <f>IF(G25&lt;Parameters!$B$6,I26*Parameters!$B$3,J26*Parameters!$B$3*10)</f>
        <v>60</v>
      </c>
      <c r="L26" s="26">
        <f t="shared" si="4"/>
        <v>4.8780487804878049E-3</v>
      </c>
    </row>
    <row r="27" spans="2:13" x14ac:dyDescent="0.25">
      <c r="B27" s="23">
        <f t="shared" si="2"/>
        <v>43388</v>
      </c>
      <c r="C27" s="53">
        <f>Parameters!$B$4</f>
        <v>50</v>
      </c>
      <c r="D27" s="63"/>
      <c r="F27" s="23">
        <f>F26+7</f>
        <v>43388</v>
      </c>
      <c r="G27" s="24">
        <f>IF(G26&lt;Parameters!$B$6,(G26+(Parameters!$B$4*I27)),(G26+(Parameters!$B$4*J27*10)))</f>
        <v>12600</v>
      </c>
      <c r="H27" s="60"/>
      <c r="I27" s="25">
        <f>IF(G26&lt;Parameters!$B$6,(TRUNC((G26*Parameters!$B$2)/Parameters!$B$3)),"")</f>
        <v>3</v>
      </c>
      <c r="J27" s="25">
        <f>MIN(IF(G26&gt;=Parameters!$B$6,(TRUNC((G26*Parameters!$B$2)/(Parameters!$B$3*10))),0),Parameters!$B$7)</f>
        <v>0</v>
      </c>
      <c r="K27" s="24">
        <f>IF(G26&lt;Parameters!$B$6,I27*Parameters!$B$3,J27*Parameters!$B$3*10)</f>
        <v>60</v>
      </c>
      <c r="L27" s="26">
        <f>K27/G26</f>
        <v>4.8192771084337354E-3</v>
      </c>
    </row>
    <row r="28" spans="2:13" x14ac:dyDescent="0.25">
      <c r="B28" s="23">
        <f t="shared" si="2"/>
        <v>43395</v>
      </c>
      <c r="C28" s="53">
        <f>Parameters!$B$4</f>
        <v>50</v>
      </c>
      <c r="D28" s="63"/>
      <c r="F28" s="23">
        <f>F27+7</f>
        <v>43395</v>
      </c>
      <c r="G28" s="24">
        <f>IF(G27&lt;Parameters!$B$6,(G27+(Parameters!$B$4*I28)),(G27+(Parameters!$B$4*J28*10)))</f>
        <v>12750</v>
      </c>
      <c r="H28" s="60"/>
      <c r="I28" s="25">
        <f>IF(G27&lt;Parameters!$B$6,(TRUNC((G27*Parameters!$B$2)/Parameters!$B$3)),"")</f>
        <v>3</v>
      </c>
      <c r="J28" s="25">
        <f>MIN(IF(G27&gt;=Parameters!$B$6,(TRUNC((G27*Parameters!$B$2)/(Parameters!$B$3*10))),0),Parameters!$B$7)</f>
        <v>0</v>
      </c>
      <c r="K28" s="24">
        <f>IF(G27&lt;Parameters!$B$6,I28*Parameters!$B$3,J28*Parameters!$B$3*10)</f>
        <v>60</v>
      </c>
      <c r="L28" s="26">
        <f>K28/G27</f>
        <v>4.7619047619047623E-3</v>
      </c>
    </row>
    <row r="29" spans="2:13" x14ac:dyDescent="0.25">
      <c r="B29" s="23">
        <f t="shared" si="2"/>
        <v>43402</v>
      </c>
      <c r="C29" s="53">
        <f>Parameters!$B$4</f>
        <v>50</v>
      </c>
      <c r="D29" s="63"/>
      <c r="F29" s="23">
        <f>F28+7</f>
        <v>43402</v>
      </c>
      <c r="G29" s="24">
        <f>IF(G28&lt;Parameters!$B$6,(G28+(Parameters!$B$4*I29)),(G28+(Parameters!$B$4*J29*10)))</f>
        <v>12900</v>
      </c>
      <c r="H29" s="60"/>
      <c r="I29" s="25">
        <f>IF(G28&lt;Parameters!$B$6,(TRUNC((G28*Parameters!$B$2)/Parameters!$B$3)),"")</f>
        <v>3</v>
      </c>
      <c r="J29" s="25">
        <f>MIN(IF(G28&gt;=Parameters!$B$6,(TRUNC((G28*Parameters!$B$2)/(Parameters!$B$3*10))),0),Parameters!$B$7)</f>
        <v>0</v>
      </c>
      <c r="K29" s="24">
        <f>IF(G28&lt;Parameters!$B$6,I29*Parameters!$B$3,J29*Parameters!$B$3*10)</f>
        <v>60</v>
      </c>
      <c r="L29" s="26">
        <f>K29/G28</f>
        <v>4.7058823529411761E-3</v>
      </c>
    </row>
    <row r="30" spans="2:13" x14ac:dyDescent="0.25">
      <c r="B30" s="23">
        <f t="shared" si="2"/>
        <v>43409</v>
      </c>
      <c r="C30" s="53">
        <f>Parameters!$B$4</f>
        <v>50</v>
      </c>
      <c r="D30" s="63"/>
      <c r="F30" s="23">
        <f t="shared" ref="F30:F36" si="5">F29+7</f>
        <v>43409</v>
      </c>
      <c r="G30" s="24">
        <f>IF(G29&lt;Parameters!$B$6,(G29+(Parameters!$B$4*I30)),(G29+(Parameters!$B$4*J30*10)))</f>
        <v>13050</v>
      </c>
      <c r="H30" s="60"/>
      <c r="I30" s="25">
        <f>IF(G29&lt;Parameters!$B$6,(TRUNC((G29*Parameters!$B$2)/Parameters!$B$3)),"")</f>
        <v>3</v>
      </c>
      <c r="J30" s="25">
        <f>MIN(IF(G29&gt;=Parameters!$B$6,(TRUNC((G29*Parameters!$B$2)/(Parameters!$B$3*10))),0),Parameters!$B$7)</f>
        <v>0</v>
      </c>
      <c r="K30" s="24">
        <f>IF(G29&lt;Parameters!$B$6,I30*Parameters!$B$3,J30*Parameters!$B$3*10)</f>
        <v>60</v>
      </c>
      <c r="L30" s="26">
        <f t="shared" ref="L30:L36" si="6">K30/G29</f>
        <v>4.6511627906976744E-3</v>
      </c>
    </row>
    <row r="31" spans="2:13" x14ac:dyDescent="0.25">
      <c r="B31" s="23">
        <f t="shared" si="2"/>
        <v>43416</v>
      </c>
      <c r="C31" s="53">
        <f>Parameters!$B$4</f>
        <v>50</v>
      </c>
      <c r="D31" s="63"/>
      <c r="F31" s="23">
        <f t="shared" si="5"/>
        <v>43416</v>
      </c>
      <c r="G31" s="24">
        <f>IF(G30&lt;Parameters!$B$6,(G30+(Parameters!$B$4*I31)),(G30+(Parameters!$B$4*J31*10)))</f>
        <v>13200</v>
      </c>
      <c r="H31" s="60"/>
      <c r="I31" s="25">
        <f>IF(G30&lt;Parameters!$B$6,(TRUNC((G30*Parameters!$B$2)/Parameters!$B$3)),"")</f>
        <v>3</v>
      </c>
      <c r="J31" s="25">
        <f>MIN(IF(G30&gt;=Parameters!$B$6,(TRUNC((G30*Parameters!$B$2)/(Parameters!$B$3*10))),0),Parameters!$B$7)</f>
        <v>0</v>
      </c>
      <c r="K31" s="24">
        <f>IF(G30&lt;Parameters!$B$6,I31*Parameters!$B$3,J31*Parameters!$B$3*10)</f>
        <v>60</v>
      </c>
      <c r="L31" s="26">
        <f t="shared" si="6"/>
        <v>4.5977011494252873E-3</v>
      </c>
    </row>
    <row r="32" spans="2:13" x14ac:dyDescent="0.25">
      <c r="B32" s="23">
        <f t="shared" si="2"/>
        <v>43423</v>
      </c>
      <c r="C32" s="53">
        <f>Parameters!$B$4</f>
        <v>50</v>
      </c>
      <c r="D32" s="63"/>
      <c r="F32" s="23">
        <f t="shared" si="5"/>
        <v>43423</v>
      </c>
      <c r="G32" s="24">
        <f>IF(G31&lt;Parameters!$B$6,(G31+(Parameters!$B$4*I32)),(G31+(Parameters!$B$4*J32*10)))</f>
        <v>13350</v>
      </c>
      <c r="H32" s="60"/>
      <c r="I32" s="25">
        <f>IF(G31&lt;Parameters!$B$6,(TRUNC((G31*Parameters!$B$2)/Parameters!$B$3)),"")</f>
        <v>3</v>
      </c>
      <c r="J32" s="25">
        <f>MIN(IF(G31&gt;=Parameters!$B$6,(TRUNC((G31*Parameters!$B$2)/(Parameters!$B$3*10))),0),Parameters!$B$7)</f>
        <v>0</v>
      </c>
      <c r="K32" s="24">
        <f>IF(G31&lt;Parameters!$B$6,I32*Parameters!$B$3,J32*Parameters!$B$3*10)</f>
        <v>60</v>
      </c>
      <c r="L32" s="26">
        <f t="shared" si="6"/>
        <v>4.5454545454545452E-3</v>
      </c>
      <c r="M32" s="4"/>
    </row>
    <row r="33" spans="2:12" x14ac:dyDescent="0.25">
      <c r="B33" s="23">
        <f t="shared" si="2"/>
        <v>43430</v>
      </c>
      <c r="C33" s="53">
        <f>Parameters!$B$4</f>
        <v>50</v>
      </c>
      <c r="D33" s="63"/>
      <c r="F33" s="23">
        <f t="shared" si="5"/>
        <v>43430</v>
      </c>
      <c r="G33" s="24">
        <f>IF(G32&lt;Parameters!$B$6,(G32+(Parameters!$B$4*I33)),(G32+(Parameters!$B$4*J33*10)))</f>
        <v>13500</v>
      </c>
      <c r="H33" s="60"/>
      <c r="I33" s="25">
        <f>IF(G32&lt;Parameters!$B$6,(TRUNC((G32*Parameters!$B$2)/Parameters!$B$3)),"")</f>
        <v>3</v>
      </c>
      <c r="J33" s="25">
        <f>MIN(IF(G32&gt;=Parameters!$B$6,(TRUNC((G32*Parameters!$B$2)/(Parameters!$B$3*10))),0),Parameters!$B$7)</f>
        <v>0</v>
      </c>
      <c r="K33" s="24">
        <f>IF(G32&lt;Parameters!$B$6,I33*Parameters!$B$3,J33*Parameters!$B$3*10)</f>
        <v>60</v>
      </c>
      <c r="L33" s="26">
        <f t="shared" si="6"/>
        <v>4.4943820224719105E-3</v>
      </c>
    </row>
    <row r="34" spans="2:12" x14ac:dyDescent="0.25">
      <c r="B34" s="23">
        <f t="shared" si="2"/>
        <v>43437</v>
      </c>
      <c r="C34" s="53">
        <f>Parameters!$B$4</f>
        <v>50</v>
      </c>
      <c r="D34" s="63"/>
      <c r="F34" s="23">
        <f t="shared" si="5"/>
        <v>43437</v>
      </c>
      <c r="G34" s="24">
        <f>IF(G33&lt;Parameters!$B$6,(G33+(Parameters!$B$4*I34)),(G33+(Parameters!$B$4*J34*10)))</f>
        <v>13650</v>
      </c>
      <c r="H34" s="60"/>
      <c r="I34" s="25">
        <f>IF(G33&lt;Parameters!$B$6,(TRUNC((G33*Parameters!$B$2)/Parameters!$B$3)),"")</f>
        <v>3</v>
      </c>
      <c r="J34" s="25">
        <f>MIN(IF(G33&gt;=Parameters!$B$6,(TRUNC((G33*Parameters!$B$2)/(Parameters!$B$3*10))),0),Parameters!$B$7)</f>
        <v>0</v>
      </c>
      <c r="K34" s="24">
        <f>IF(G33&lt;Parameters!$B$6,I34*Parameters!$B$3,J34*Parameters!$B$3*10)</f>
        <v>60</v>
      </c>
      <c r="L34" s="26">
        <f t="shared" si="6"/>
        <v>4.4444444444444444E-3</v>
      </c>
    </row>
    <row r="35" spans="2:12" x14ac:dyDescent="0.25">
      <c r="B35" s="23">
        <f t="shared" si="2"/>
        <v>43444</v>
      </c>
      <c r="C35" s="53">
        <f>Parameters!$B$4</f>
        <v>50</v>
      </c>
      <c r="D35" s="63"/>
      <c r="F35" s="23">
        <f t="shared" si="5"/>
        <v>43444</v>
      </c>
      <c r="G35" s="24">
        <f>IF(G34&lt;Parameters!$B$6,(G34+(Parameters!$B$4*I35)),(G34+(Parameters!$B$4*J35*10)))</f>
        <v>13800</v>
      </c>
      <c r="H35" s="60"/>
      <c r="I35" s="25">
        <f>IF(G34&lt;Parameters!$B$6,(TRUNC((G34*Parameters!$B$2)/Parameters!$B$3)),"")</f>
        <v>3</v>
      </c>
      <c r="J35" s="25">
        <f>MIN(IF(G34&gt;=Parameters!$B$6,(TRUNC((G34*Parameters!$B$2)/(Parameters!$B$3*10))),0),Parameters!$B$7)</f>
        <v>0</v>
      </c>
      <c r="K35" s="24">
        <f>IF(G34&lt;Parameters!$B$6,I35*Parameters!$B$3,J35*Parameters!$B$3*10)</f>
        <v>60</v>
      </c>
      <c r="L35" s="26">
        <f t="shared" si="6"/>
        <v>4.3956043956043956E-3</v>
      </c>
    </row>
    <row r="36" spans="2:12" x14ac:dyDescent="0.25">
      <c r="B36" s="23">
        <f t="shared" si="2"/>
        <v>43451</v>
      </c>
      <c r="C36" s="53">
        <f>Parameters!$B$4</f>
        <v>50</v>
      </c>
      <c r="D36" s="63"/>
      <c r="F36" s="23">
        <f t="shared" si="5"/>
        <v>43451</v>
      </c>
      <c r="G36" s="24">
        <f>IF(G35&lt;Parameters!$B$6,(G35+(Parameters!$B$4*I36)),(G35+(Parameters!$B$4*J36*10)))</f>
        <v>13950</v>
      </c>
      <c r="H36" s="60"/>
      <c r="I36" s="25">
        <f>IF(G35&lt;Parameters!$B$6,(TRUNC((G35*Parameters!$B$2)/Parameters!$B$3)),"")</f>
        <v>3</v>
      </c>
      <c r="J36" s="25">
        <f>MIN(IF(G35&gt;=Parameters!$B$6,(TRUNC((G35*Parameters!$B$2)/(Parameters!$B$3*10))),0),Parameters!$B$7)</f>
        <v>0</v>
      </c>
      <c r="K36" s="24">
        <f>IF(G35&lt;Parameters!$B$6,I36*Parameters!$B$3,J36*Parameters!$B$3*10)</f>
        <v>60</v>
      </c>
      <c r="L36" s="26">
        <f t="shared" si="6"/>
        <v>4.3478260869565218E-3</v>
      </c>
    </row>
    <row r="37" spans="2:12" x14ac:dyDescent="0.25">
      <c r="B37" s="23">
        <f t="shared" si="2"/>
        <v>43458</v>
      </c>
      <c r="C37" s="53">
        <f>Parameters!$B$4</f>
        <v>50</v>
      </c>
      <c r="D37" s="63"/>
      <c r="F37" s="23">
        <f t="shared" ref="F37:F52" si="7">F36+7</f>
        <v>43458</v>
      </c>
      <c r="G37" s="24">
        <f>IF(G36&lt;Parameters!$B$6,(G36+(Parameters!$B$4*I37)),(G36+(Parameters!$B$4*J37*10)))</f>
        <v>14100</v>
      </c>
      <c r="H37" s="60"/>
      <c r="I37" s="25">
        <f>IF(G36&lt;Parameters!$B$6,(TRUNC((G36*Parameters!$B$2)/Parameters!$B$3)),"")</f>
        <v>3</v>
      </c>
      <c r="J37" s="25">
        <f>MIN(IF(G36&gt;=Parameters!$B$6,(TRUNC((G36*Parameters!$B$2)/(Parameters!$B$3*10))),0),Parameters!$B$7)</f>
        <v>0</v>
      </c>
      <c r="K37" s="24">
        <f>IF(G36&lt;Parameters!$B$6,I37*Parameters!$B$3,J37*Parameters!$B$3*10)</f>
        <v>60</v>
      </c>
      <c r="L37" s="26">
        <f t="shared" ref="L37:L52" si="8">K37/G36</f>
        <v>4.3010752688172043E-3</v>
      </c>
    </row>
    <row r="38" spans="2:12" x14ac:dyDescent="0.25">
      <c r="B38" s="23">
        <f t="shared" si="2"/>
        <v>43465</v>
      </c>
      <c r="C38" s="53">
        <f>Parameters!$B$4</f>
        <v>50</v>
      </c>
      <c r="D38" s="63"/>
      <c r="F38" s="23">
        <f t="shared" si="7"/>
        <v>43465</v>
      </c>
      <c r="G38" s="24">
        <f>IF(G37&lt;Parameters!$B$6,(G37+(Parameters!$B$4*I38)),(G37+(Parameters!$B$4*J38*10)))</f>
        <v>14250</v>
      </c>
      <c r="H38" s="60"/>
      <c r="I38" s="25">
        <f>IF(G37&lt;Parameters!$B$6,(TRUNC((G37*Parameters!$B$2)/Parameters!$B$3)),"")</f>
        <v>3</v>
      </c>
      <c r="J38" s="25">
        <f>MIN(IF(G37&gt;=Parameters!$B$6,(TRUNC((G37*Parameters!$B$2)/(Parameters!$B$3*10))),0),Parameters!$B$7)</f>
        <v>0</v>
      </c>
      <c r="K38" s="24">
        <f>IF(G37&lt;Parameters!$B$6,I38*Parameters!$B$3,J38*Parameters!$B$3*10)</f>
        <v>60</v>
      </c>
      <c r="L38" s="26">
        <f t="shared" si="8"/>
        <v>4.2553191489361703E-3</v>
      </c>
    </row>
    <row r="39" spans="2:12" x14ac:dyDescent="0.25">
      <c r="B39" s="23">
        <f t="shared" si="2"/>
        <v>43472</v>
      </c>
      <c r="C39" s="53">
        <f>Parameters!$B$4</f>
        <v>50</v>
      </c>
      <c r="D39" s="63"/>
      <c r="F39" s="23">
        <f t="shared" si="7"/>
        <v>43472</v>
      </c>
      <c r="G39" s="24">
        <f>IF(G38&lt;Parameters!$B$6,(G38+(Parameters!$B$4*I39)),(G38+(Parameters!$B$4*J39*10)))</f>
        <v>14400</v>
      </c>
      <c r="H39" s="60"/>
      <c r="I39" s="25">
        <f>IF(G38&lt;Parameters!$B$6,(TRUNC((G38*Parameters!$B$2)/Parameters!$B$3)),"")</f>
        <v>3</v>
      </c>
      <c r="J39" s="25">
        <f>MIN(IF(G38&gt;=Parameters!$B$6,(TRUNC((G38*Parameters!$B$2)/(Parameters!$B$3*10))),0),Parameters!$B$7)</f>
        <v>0</v>
      </c>
      <c r="K39" s="24">
        <f>IF(G38&lt;Parameters!$B$6,I39*Parameters!$B$3,J39*Parameters!$B$3*10)</f>
        <v>60</v>
      </c>
      <c r="L39" s="26">
        <f t="shared" si="8"/>
        <v>4.2105263157894736E-3</v>
      </c>
    </row>
    <row r="40" spans="2:12" x14ac:dyDescent="0.25">
      <c r="B40" s="23">
        <f t="shared" si="2"/>
        <v>43479</v>
      </c>
      <c r="C40" s="53">
        <f>Parameters!$B$4</f>
        <v>50</v>
      </c>
      <c r="D40" s="63"/>
      <c r="F40" s="23">
        <f t="shared" si="7"/>
        <v>43479</v>
      </c>
      <c r="G40" s="24">
        <f>IF(G39&lt;Parameters!$B$6,(G39+(Parameters!$B$4*I40)),(G39+(Parameters!$B$4*J40*10)))</f>
        <v>14550</v>
      </c>
      <c r="H40" s="60"/>
      <c r="I40" s="25">
        <f>IF(G39&lt;Parameters!$B$6,(TRUNC((G39*Parameters!$B$2)/Parameters!$B$3)),"")</f>
        <v>3</v>
      </c>
      <c r="J40" s="25">
        <f>MIN(IF(G39&gt;=Parameters!$B$6,(TRUNC((G39*Parameters!$B$2)/(Parameters!$B$3*10))),0),Parameters!$B$7)</f>
        <v>0</v>
      </c>
      <c r="K40" s="24">
        <f>IF(G39&lt;Parameters!$B$6,I40*Parameters!$B$3,J40*Parameters!$B$3*10)</f>
        <v>60</v>
      </c>
      <c r="L40" s="26">
        <f t="shared" si="8"/>
        <v>4.1666666666666666E-3</v>
      </c>
    </row>
    <row r="41" spans="2:12" x14ac:dyDescent="0.25">
      <c r="B41" s="23">
        <f t="shared" si="2"/>
        <v>43486</v>
      </c>
      <c r="C41" s="53">
        <f>Parameters!$B$4</f>
        <v>50</v>
      </c>
      <c r="D41" s="63"/>
      <c r="F41" s="23">
        <f t="shared" si="7"/>
        <v>43486</v>
      </c>
      <c r="G41" s="24">
        <f>IF(G40&lt;Parameters!$B$6,(G40+(Parameters!$B$4*I41)),(G40+(Parameters!$B$4*J41*10)))</f>
        <v>14700</v>
      </c>
      <c r="H41" s="60"/>
      <c r="I41" s="25">
        <f>IF(G40&lt;Parameters!$B$6,(TRUNC((G40*Parameters!$B$2)/Parameters!$B$3)),"")</f>
        <v>3</v>
      </c>
      <c r="J41" s="25">
        <f>MIN(IF(G40&gt;=Parameters!$B$6,(TRUNC((G40*Parameters!$B$2)/(Parameters!$B$3*10))),0),Parameters!$B$7)</f>
        <v>0</v>
      </c>
      <c r="K41" s="24">
        <f>IF(G40&lt;Parameters!$B$6,I41*Parameters!$B$3,J41*Parameters!$B$3*10)</f>
        <v>60</v>
      </c>
      <c r="L41" s="26">
        <f t="shared" si="8"/>
        <v>4.1237113402061857E-3</v>
      </c>
    </row>
    <row r="42" spans="2:12" x14ac:dyDescent="0.25">
      <c r="B42" s="23">
        <f t="shared" si="2"/>
        <v>43493</v>
      </c>
      <c r="C42" s="53">
        <f>Parameters!$B$4</f>
        <v>50</v>
      </c>
      <c r="D42" s="63"/>
      <c r="F42" s="23">
        <f t="shared" si="7"/>
        <v>43493</v>
      </c>
      <c r="G42" s="24">
        <f>IF(G41&lt;Parameters!$B$6,(G41+(Parameters!$B$4*I42)),(G41+(Parameters!$B$4*J42*10)))</f>
        <v>14850</v>
      </c>
      <c r="H42" s="60"/>
      <c r="I42" s="25">
        <f>IF(G41&lt;Parameters!$B$6,(TRUNC((G41*Parameters!$B$2)/Parameters!$B$3)),"")</f>
        <v>3</v>
      </c>
      <c r="J42" s="25">
        <f>MIN(IF(G41&gt;=Parameters!$B$6,(TRUNC((G41*Parameters!$B$2)/(Parameters!$B$3*10))),0),Parameters!$B$7)</f>
        <v>0</v>
      </c>
      <c r="K42" s="24">
        <f>IF(G41&lt;Parameters!$B$6,I42*Parameters!$B$3,J42*Parameters!$B$3*10)</f>
        <v>60</v>
      </c>
      <c r="L42" s="26">
        <f t="shared" si="8"/>
        <v>4.0816326530612249E-3</v>
      </c>
    </row>
    <row r="43" spans="2:12" x14ac:dyDescent="0.25">
      <c r="B43" s="23">
        <f t="shared" si="2"/>
        <v>43500</v>
      </c>
      <c r="C43" s="53">
        <f>Parameters!$B$4</f>
        <v>50</v>
      </c>
      <c r="D43" s="63"/>
      <c r="F43" s="23">
        <f t="shared" si="7"/>
        <v>43500</v>
      </c>
      <c r="G43" s="24">
        <f>IF(G42&lt;Parameters!$B$6,(G42+(Parameters!$B$4*I43)),(G42+(Parameters!$B$4*J43*10)))</f>
        <v>15000</v>
      </c>
      <c r="H43" s="60"/>
      <c r="I43" s="25">
        <f>IF(G42&lt;Parameters!$B$6,(TRUNC((G42*Parameters!$B$2)/Parameters!$B$3)),"")</f>
        <v>3</v>
      </c>
      <c r="J43" s="25">
        <f>MIN(IF(G42&gt;=Parameters!$B$6,(TRUNC((G42*Parameters!$B$2)/(Parameters!$B$3*10))),0),Parameters!$B$7)</f>
        <v>0</v>
      </c>
      <c r="K43" s="24">
        <f>IF(G42&lt;Parameters!$B$6,I43*Parameters!$B$3,J43*Parameters!$B$3*10)</f>
        <v>60</v>
      </c>
      <c r="L43" s="26">
        <f t="shared" si="8"/>
        <v>4.0404040404040404E-3</v>
      </c>
    </row>
    <row r="44" spans="2:12" x14ac:dyDescent="0.25">
      <c r="B44" s="23">
        <f t="shared" si="2"/>
        <v>43507</v>
      </c>
      <c r="C44" s="53">
        <f>Parameters!$B$4</f>
        <v>50</v>
      </c>
      <c r="D44" s="63"/>
      <c r="F44" s="23">
        <f t="shared" si="7"/>
        <v>43507</v>
      </c>
      <c r="G44" s="24">
        <f>IF(G43&lt;Parameters!$B$6,(G43+(Parameters!$B$4*I44)),(G43+(Parameters!$B$4*J44*10)))</f>
        <v>15150</v>
      </c>
      <c r="H44" s="60"/>
      <c r="I44" s="25">
        <f>IF(G43&lt;Parameters!$B$6,(TRUNC((G43*Parameters!$B$2)/Parameters!$B$3)),"")</f>
        <v>3</v>
      </c>
      <c r="J44" s="25">
        <f>MIN(IF(G43&gt;=Parameters!$B$6,(TRUNC((G43*Parameters!$B$2)/(Parameters!$B$3*10))),0),Parameters!$B$7)</f>
        <v>0</v>
      </c>
      <c r="K44" s="24">
        <f>IF(G43&lt;Parameters!$B$6,I44*Parameters!$B$3,J44*Parameters!$B$3*10)</f>
        <v>60</v>
      </c>
      <c r="L44" s="26">
        <f t="shared" si="8"/>
        <v>4.0000000000000001E-3</v>
      </c>
    </row>
    <row r="45" spans="2:12" x14ac:dyDescent="0.25">
      <c r="B45" s="23">
        <f t="shared" si="2"/>
        <v>43514</v>
      </c>
      <c r="C45" s="53">
        <f>Parameters!$B$4</f>
        <v>50</v>
      </c>
      <c r="D45" s="63"/>
      <c r="F45" s="23">
        <f t="shared" si="7"/>
        <v>43514</v>
      </c>
      <c r="G45" s="24">
        <f>IF(G44&lt;Parameters!$B$6,(G44+(Parameters!$B$4*I45)),(G44+(Parameters!$B$4*J45*10)))</f>
        <v>15300</v>
      </c>
      <c r="H45" s="60"/>
      <c r="I45" s="25">
        <f>IF(G44&lt;Parameters!$B$6,(TRUNC((G44*Parameters!$B$2)/Parameters!$B$3)),"")</f>
        <v>3</v>
      </c>
      <c r="J45" s="25">
        <f>MIN(IF(G44&gt;=Parameters!$B$6,(TRUNC((G44*Parameters!$B$2)/(Parameters!$B$3*10))),0),Parameters!$B$7)</f>
        <v>0</v>
      </c>
      <c r="K45" s="24">
        <f>IF(G44&lt;Parameters!$B$6,I45*Parameters!$B$3,J45*Parameters!$B$3*10)</f>
        <v>60</v>
      </c>
      <c r="L45" s="26">
        <f t="shared" si="8"/>
        <v>3.9603960396039604E-3</v>
      </c>
    </row>
    <row r="46" spans="2:12" x14ac:dyDescent="0.25">
      <c r="B46" s="23">
        <f t="shared" si="2"/>
        <v>43521</v>
      </c>
      <c r="C46" s="53">
        <f>Parameters!$B$4</f>
        <v>50</v>
      </c>
      <c r="D46" s="63"/>
      <c r="F46" s="23">
        <f t="shared" si="7"/>
        <v>43521</v>
      </c>
      <c r="G46" s="24">
        <f>IF(G45&lt;Parameters!$B$6,(G45+(Parameters!$B$4*I46)),(G45+(Parameters!$B$4*J46*10)))</f>
        <v>15450</v>
      </c>
      <c r="H46" s="60"/>
      <c r="I46" s="25">
        <f>IF(G45&lt;Parameters!$B$6,(TRUNC((G45*Parameters!$B$2)/Parameters!$B$3)),"")</f>
        <v>3</v>
      </c>
      <c r="J46" s="25">
        <f>MIN(IF(G45&gt;=Parameters!$B$6,(TRUNC((G45*Parameters!$B$2)/(Parameters!$B$3*10))),0),Parameters!$B$7)</f>
        <v>0</v>
      </c>
      <c r="K46" s="24">
        <f>IF(G45&lt;Parameters!$B$6,I46*Parameters!$B$3,J46*Parameters!$B$3*10)</f>
        <v>60</v>
      </c>
      <c r="L46" s="26">
        <f t="shared" si="8"/>
        <v>3.9215686274509803E-3</v>
      </c>
    </row>
    <row r="47" spans="2:12" x14ac:dyDescent="0.25">
      <c r="B47" s="23">
        <f t="shared" si="2"/>
        <v>43528</v>
      </c>
      <c r="C47" s="53">
        <f>Parameters!$B$4</f>
        <v>50</v>
      </c>
      <c r="D47" s="63"/>
      <c r="F47" s="23">
        <f t="shared" si="7"/>
        <v>43528</v>
      </c>
      <c r="G47" s="24">
        <f>IF(G46&lt;Parameters!$B$6,(G46+(Parameters!$B$4*I47)),(G46+(Parameters!$B$4*J47*10)))</f>
        <v>15600</v>
      </c>
      <c r="H47" s="60"/>
      <c r="I47" s="25">
        <f>IF(G46&lt;Parameters!$B$6,(TRUNC((G46*Parameters!$B$2)/Parameters!$B$3)),"")</f>
        <v>3</v>
      </c>
      <c r="J47" s="25">
        <f>MIN(IF(G46&gt;=Parameters!$B$6,(TRUNC((G46*Parameters!$B$2)/(Parameters!$B$3*10))),0),Parameters!$B$7)</f>
        <v>0</v>
      </c>
      <c r="K47" s="24">
        <f>IF(G46&lt;Parameters!$B$6,I47*Parameters!$B$3,J47*Parameters!$B$3*10)</f>
        <v>60</v>
      </c>
      <c r="L47" s="26">
        <f t="shared" si="8"/>
        <v>3.8834951456310678E-3</v>
      </c>
    </row>
    <row r="48" spans="2:12" x14ac:dyDescent="0.25">
      <c r="B48" s="23">
        <f t="shared" si="2"/>
        <v>43535</v>
      </c>
      <c r="C48" s="53">
        <f>Parameters!$B$4</f>
        <v>50</v>
      </c>
      <c r="D48" s="63"/>
      <c r="F48" s="23">
        <f t="shared" si="7"/>
        <v>43535</v>
      </c>
      <c r="G48" s="24">
        <f>IF(G47&lt;Parameters!$B$6,(G47+(Parameters!$B$4*I48)),(G47+(Parameters!$B$4*J48*10)))</f>
        <v>15750</v>
      </c>
      <c r="H48" s="60"/>
      <c r="I48" s="25">
        <f>IF(G47&lt;Parameters!$B$6,(TRUNC((G47*Parameters!$B$2)/Parameters!$B$3)),"")</f>
        <v>3</v>
      </c>
      <c r="J48" s="25">
        <f>MIN(IF(G47&gt;=Parameters!$B$6,(TRUNC((G47*Parameters!$B$2)/(Parameters!$B$3*10))),0),Parameters!$B$7)</f>
        <v>0</v>
      </c>
      <c r="K48" s="24">
        <f>IF(G47&lt;Parameters!$B$6,I48*Parameters!$B$3,J48*Parameters!$B$3*10)</f>
        <v>60</v>
      </c>
      <c r="L48" s="26">
        <f t="shared" si="8"/>
        <v>3.8461538461538464E-3</v>
      </c>
    </row>
    <row r="49" spans="2:12" x14ac:dyDescent="0.25">
      <c r="B49" s="23">
        <f t="shared" si="2"/>
        <v>43542</v>
      </c>
      <c r="C49" s="53">
        <f>Parameters!$B$4</f>
        <v>50</v>
      </c>
      <c r="D49" s="63"/>
      <c r="F49" s="23">
        <f t="shared" si="7"/>
        <v>43542</v>
      </c>
      <c r="G49" s="24">
        <f>IF(G48&lt;Parameters!$B$6,(G48+(Parameters!$B$4*I49)),(G48+(Parameters!$B$4*J49*10)))</f>
        <v>15900</v>
      </c>
      <c r="H49" s="60"/>
      <c r="I49" s="25">
        <f>IF(G48&lt;Parameters!$B$6,(TRUNC((G48*Parameters!$B$2)/Parameters!$B$3)),"")</f>
        <v>3</v>
      </c>
      <c r="J49" s="25">
        <f>MIN(IF(G48&gt;=Parameters!$B$6,(TRUNC((G48*Parameters!$B$2)/(Parameters!$B$3*10))),0),Parameters!$B$7)</f>
        <v>0</v>
      </c>
      <c r="K49" s="24">
        <f>IF(G48&lt;Parameters!$B$6,I49*Parameters!$B$3,J49*Parameters!$B$3*10)</f>
        <v>60</v>
      </c>
      <c r="L49" s="26">
        <f t="shared" si="8"/>
        <v>3.8095238095238095E-3</v>
      </c>
    </row>
    <row r="50" spans="2:12" x14ac:dyDescent="0.25">
      <c r="B50" s="23">
        <f t="shared" si="2"/>
        <v>43549</v>
      </c>
      <c r="C50" s="53">
        <f>Parameters!$B$4</f>
        <v>50</v>
      </c>
      <c r="D50" s="63"/>
      <c r="F50" s="23">
        <f t="shared" si="7"/>
        <v>43549</v>
      </c>
      <c r="G50" s="24">
        <f>IF(G49&lt;Parameters!$B$6,(G49+(Parameters!$B$4*I50)),(G49+(Parameters!$B$4*J50*10)))</f>
        <v>16050</v>
      </c>
      <c r="H50" s="60"/>
      <c r="I50" s="25">
        <f>IF(G49&lt;Parameters!$B$6,(TRUNC((G49*Parameters!$B$2)/Parameters!$B$3)),"")</f>
        <v>3</v>
      </c>
      <c r="J50" s="25">
        <f>MIN(IF(G49&gt;=Parameters!$B$6,(TRUNC((G49*Parameters!$B$2)/(Parameters!$B$3*10))),0),Parameters!$B$7)</f>
        <v>0</v>
      </c>
      <c r="K50" s="24">
        <f>IF(G49&lt;Parameters!$B$6,I50*Parameters!$B$3,J50*Parameters!$B$3*10)</f>
        <v>60</v>
      </c>
      <c r="L50" s="26">
        <f t="shared" si="8"/>
        <v>3.7735849056603774E-3</v>
      </c>
    </row>
    <row r="51" spans="2:12" x14ac:dyDescent="0.25">
      <c r="B51" s="23">
        <f t="shared" si="2"/>
        <v>43556</v>
      </c>
      <c r="C51" s="53">
        <f>Parameters!$B$4</f>
        <v>50</v>
      </c>
      <c r="D51" s="63"/>
      <c r="F51" s="23">
        <f t="shared" si="7"/>
        <v>43556</v>
      </c>
      <c r="G51" s="24">
        <f>IF(G50&lt;Parameters!$B$6,(G50+(Parameters!$B$4*I51)),(G50+(Parameters!$B$4*J51*10)))</f>
        <v>16250</v>
      </c>
      <c r="H51" s="60"/>
      <c r="I51" s="25">
        <f>IF(G50&lt;Parameters!$B$6,(TRUNC((G50*Parameters!$B$2)/Parameters!$B$3)),"")</f>
        <v>4</v>
      </c>
      <c r="J51" s="25">
        <f>MIN(IF(G50&gt;=Parameters!$B$6,(TRUNC((G50*Parameters!$B$2)/(Parameters!$B$3*10))),0),Parameters!$B$7)</f>
        <v>0</v>
      </c>
      <c r="K51" s="24">
        <f>IF(G50&lt;Parameters!$B$6,I51*Parameters!$B$3,J51*Parameters!$B$3*10)</f>
        <v>80</v>
      </c>
      <c r="L51" s="26">
        <f t="shared" si="8"/>
        <v>4.9844236760124613E-3</v>
      </c>
    </row>
    <row r="52" spans="2:12" x14ac:dyDescent="0.25">
      <c r="B52" s="23">
        <f t="shared" si="2"/>
        <v>43563</v>
      </c>
      <c r="C52" s="53">
        <f>Parameters!$B$4</f>
        <v>50</v>
      </c>
      <c r="D52" s="63"/>
      <c r="F52" s="23">
        <f t="shared" si="7"/>
        <v>43563</v>
      </c>
      <c r="G52" s="24">
        <f>IF(G51&lt;Parameters!$B$6,(G51+(Parameters!$B$4*I52)),(G51+(Parameters!$B$4*J52*10)))</f>
        <v>16450</v>
      </c>
      <c r="H52" s="60"/>
      <c r="I52" s="25">
        <f>IF(G51&lt;Parameters!$B$6,(TRUNC((G51*Parameters!$B$2)/Parameters!$B$3)),"")</f>
        <v>4</v>
      </c>
      <c r="J52" s="25">
        <f>MIN(IF(G51&gt;=Parameters!$B$6,(TRUNC((G51*Parameters!$B$2)/(Parameters!$B$3*10))),0),Parameters!$B$7)</f>
        <v>0</v>
      </c>
      <c r="K52" s="24">
        <f>IF(G51&lt;Parameters!$B$6,I52*Parameters!$B$3,J52*Parameters!$B$3*10)</f>
        <v>80</v>
      </c>
      <c r="L52" s="26">
        <f t="shared" si="8"/>
        <v>4.9230769230769232E-3</v>
      </c>
    </row>
    <row r="53" spans="2:12" x14ac:dyDescent="0.25">
      <c r="B53" s="23">
        <f t="shared" si="2"/>
        <v>43570</v>
      </c>
      <c r="C53" s="53">
        <f>Parameters!$B$4</f>
        <v>50</v>
      </c>
      <c r="D53" s="63"/>
      <c r="F53" s="23">
        <f t="shared" ref="F53:F116" si="9">F52+7</f>
        <v>43570</v>
      </c>
      <c r="G53" s="24">
        <f>IF(G52&lt;Parameters!$B$6,(G52+(Parameters!$B$4*I53)),(G52+(Parameters!$B$4*J53*10)))</f>
        <v>16650</v>
      </c>
      <c r="H53" s="60"/>
      <c r="I53" s="25">
        <f>IF(G52&lt;Parameters!$B$6,(TRUNC((G52*Parameters!$B$2)/Parameters!$B$3)),"")</f>
        <v>4</v>
      </c>
      <c r="J53" s="25">
        <f>MIN(IF(G52&gt;=Parameters!$B$6,(TRUNC((G52*Parameters!$B$2)/(Parameters!$B$3*10))),0),Parameters!$B$7)</f>
        <v>0</v>
      </c>
      <c r="K53" s="24">
        <f>IF(G52&lt;Parameters!$B$6,I53*Parameters!$B$3,J53*Parameters!$B$3*10)</f>
        <v>80</v>
      </c>
      <c r="L53" s="26">
        <f t="shared" ref="L53:L116" si="10">K53/G52</f>
        <v>4.8632218844984806E-3</v>
      </c>
    </row>
    <row r="54" spans="2:12" x14ac:dyDescent="0.25">
      <c r="B54" s="23">
        <f t="shared" si="2"/>
        <v>43577</v>
      </c>
      <c r="C54" s="53">
        <f>Parameters!$B$4</f>
        <v>50</v>
      </c>
      <c r="D54" s="63"/>
      <c r="F54" s="23">
        <f t="shared" si="9"/>
        <v>43577</v>
      </c>
      <c r="G54" s="24">
        <f>IF(G53&lt;Parameters!$B$6,(G53+(Parameters!$B$4*I54)),(G53+(Parameters!$B$4*J54*10)))</f>
        <v>16850</v>
      </c>
      <c r="H54" s="60"/>
      <c r="I54" s="25">
        <f>IF(G53&lt;Parameters!$B$6,(TRUNC((G53*Parameters!$B$2)/Parameters!$B$3)),"")</f>
        <v>4</v>
      </c>
      <c r="J54" s="25">
        <f>MIN(IF(G53&gt;=Parameters!$B$6,(TRUNC((G53*Parameters!$B$2)/(Parameters!$B$3*10))),0),Parameters!$B$7)</f>
        <v>0</v>
      </c>
      <c r="K54" s="24">
        <f>IF(G53&lt;Parameters!$B$6,I54*Parameters!$B$3,J54*Parameters!$B$3*10)</f>
        <v>80</v>
      </c>
      <c r="L54" s="26">
        <f t="shared" si="10"/>
        <v>4.8048048048048046E-3</v>
      </c>
    </row>
    <row r="55" spans="2:12" ht="13" thickBot="1" x14ac:dyDescent="0.3">
      <c r="B55" s="27">
        <f t="shared" si="2"/>
        <v>43584</v>
      </c>
      <c r="C55" s="59">
        <f>Parameters!$B$4</f>
        <v>50</v>
      </c>
      <c r="D55" s="63"/>
      <c r="F55" s="27">
        <f t="shared" si="9"/>
        <v>43584</v>
      </c>
      <c r="G55" s="24">
        <f>IF(G54&lt;Parameters!$B$6,(G54+(Parameters!$B$4*I55)),(G54+(Parameters!$B$4*J55*10)))</f>
        <v>17050</v>
      </c>
      <c r="H55" s="60"/>
      <c r="I55" s="25">
        <f>IF(G54&lt;Parameters!$B$6,(TRUNC((G54*Parameters!$B$2)/Parameters!$B$3)),"")</f>
        <v>4</v>
      </c>
      <c r="J55" s="25">
        <f>MIN(IF(G54&gt;=Parameters!$B$6,(TRUNC((G54*Parameters!$B$2)/(Parameters!$B$3*10))),0),Parameters!$B$7)</f>
        <v>0</v>
      </c>
      <c r="K55" s="24">
        <f>IF(G54&lt;Parameters!$B$6,I55*Parameters!$B$3,J55*Parameters!$B$3*10)</f>
        <v>80</v>
      </c>
      <c r="L55" s="26">
        <f t="shared" si="10"/>
        <v>4.747774480712166E-3</v>
      </c>
    </row>
    <row r="56" spans="2:12" x14ac:dyDescent="0.25">
      <c r="B56" s="28">
        <f t="shared" ref="B56:B119" si="11">B55+7</f>
        <v>43591</v>
      </c>
      <c r="C56" s="54">
        <f>Parameters!$B$4</f>
        <v>50</v>
      </c>
      <c r="D56" s="64"/>
      <c r="F56" s="28">
        <f t="shared" si="9"/>
        <v>43591</v>
      </c>
      <c r="G56" s="29">
        <f>IF(G55&lt;Parameters!$B$6,(G55+(Parameters!$B$4*I56)),(G55+(Parameters!$B$4*J56*10)))</f>
        <v>17250</v>
      </c>
      <c r="H56" s="61"/>
      <c r="I56" s="30">
        <f>IF(G55&lt;Parameters!$B$6,(TRUNC((G55*Parameters!$B$2)/Parameters!$B$3)),"")</f>
        <v>4</v>
      </c>
      <c r="J56" s="30">
        <f>MIN(IF(G55&gt;=Parameters!$B$6,(TRUNC((G55*Parameters!$B$2)/(Parameters!$B$3*10))),0),Parameters!$B$7)</f>
        <v>0</v>
      </c>
      <c r="K56" s="29">
        <f>IF(G55&lt;Parameters!$B$6,I56*Parameters!$B$3,J56*Parameters!$B$3*10)</f>
        <v>80</v>
      </c>
      <c r="L56" s="31">
        <f t="shared" si="10"/>
        <v>4.6920821114369501E-3</v>
      </c>
    </row>
    <row r="57" spans="2:12" x14ac:dyDescent="0.25">
      <c r="B57" s="28">
        <f t="shared" si="11"/>
        <v>43598</v>
      </c>
      <c r="C57" s="54">
        <f>Parameters!$B$4</f>
        <v>50</v>
      </c>
      <c r="D57" s="63"/>
      <c r="F57" s="28">
        <f t="shared" si="9"/>
        <v>43598</v>
      </c>
      <c r="G57" s="32">
        <f>IF(G56&lt;Parameters!$B$6,(G56+(Parameters!$B$4*I57)),(G56+(Parameters!$B$4*J57*10)))</f>
        <v>17450</v>
      </c>
      <c r="H57" s="60"/>
      <c r="I57" s="33">
        <f>IF(G56&lt;Parameters!$B$6,(TRUNC((G56*Parameters!$B$2)/Parameters!$B$3)),"")</f>
        <v>4</v>
      </c>
      <c r="J57" s="33">
        <f>MIN(IF(G56&gt;=Parameters!$B$6,(TRUNC((G56*Parameters!$B$2)/(Parameters!$B$3*10))),0),Parameters!$B$7)</f>
        <v>0</v>
      </c>
      <c r="K57" s="32">
        <f>IF(G56&lt;Parameters!$B$6,I57*Parameters!$B$3,J57*Parameters!$B$3*10)</f>
        <v>80</v>
      </c>
      <c r="L57" s="34">
        <f t="shared" si="10"/>
        <v>4.6376811594202897E-3</v>
      </c>
    </row>
    <row r="58" spans="2:12" x14ac:dyDescent="0.25">
      <c r="B58" s="28">
        <f t="shared" si="11"/>
        <v>43605</v>
      </c>
      <c r="C58" s="54">
        <f>Parameters!$B$4</f>
        <v>50</v>
      </c>
      <c r="D58" s="63"/>
      <c r="F58" s="28">
        <f t="shared" si="9"/>
        <v>43605</v>
      </c>
      <c r="G58" s="32">
        <f>IF(G57&lt;Parameters!$B$6,(G57+(Parameters!$B$4*I58)),(G57+(Parameters!$B$4*J58*10)))</f>
        <v>17650</v>
      </c>
      <c r="H58" s="60"/>
      <c r="I58" s="33">
        <f>IF(G57&lt;Parameters!$B$6,(TRUNC((G57*Parameters!$B$2)/Parameters!$B$3)),"")</f>
        <v>4</v>
      </c>
      <c r="J58" s="33">
        <f>MIN(IF(G57&gt;=Parameters!$B$6,(TRUNC((G57*Parameters!$B$2)/(Parameters!$B$3*10))),0),Parameters!$B$7)</f>
        <v>0</v>
      </c>
      <c r="K58" s="32">
        <f>IF(G57&lt;Parameters!$B$6,I58*Parameters!$B$3,J58*Parameters!$B$3*10)</f>
        <v>80</v>
      </c>
      <c r="L58" s="34">
        <f t="shared" si="10"/>
        <v>4.5845272206303722E-3</v>
      </c>
    </row>
    <row r="59" spans="2:12" x14ac:dyDescent="0.25">
      <c r="B59" s="28">
        <f t="shared" si="11"/>
        <v>43612</v>
      </c>
      <c r="C59" s="54">
        <f>Parameters!$B$4</f>
        <v>50</v>
      </c>
      <c r="D59" s="63"/>
      <c r="F59" s="28">
        <f t="shared" si="9"/>
        <v>43612</v>
      </c>
      <c r="G59" s="32">
        <f>IF(G58&lt;Parameters!$B$6,(G58+(Parameters!$B$4*I59)),(G58+(Parameters!$B$4*J59*10)))</f>
        <v>17850</v>
      </c>
      <c r="H59" s="60"/>
      <c r="I59" s="33">
        <f>IF(G58&lt;Parameters!$B$6,(TRUNC((G58*Parameters!$B$2)/Parameters!$B$3)),"")</f>
        <v>4</v>
      </c>
      <c r="J59" s="33">
        <f>MIN(IF(G58&gt;=Parameters!$B$6,(TRUNC((G58*Parameters!$B$2)/(Parameters!$B$3*10))),0),Parameters!$B$7)</f>
        <v>0</v>
      </c>
      <c r="K59" s="32">
        <f>IF(G58&lt;Parameters!$B$6,I59*Parameters!$B$3,J59*Parameters!$B$3*10)</f>
        <v>80</v>
      </c>
      <c r="L59" s="34">
        <f t="shared" si="10"/>
        <v>4.5325779036827192E-3</v>
      </c>
    </row>
    <row r="60" spans="2:12" x14ac:dyDescent="0.25">
      <c r="B60" s="28">
        <f t="shared" si="11"/>
        <v>43619</v>
      </c>
      <c r="C60" s="54">
        <f>Parameters!$B$4</f>
        <v>50</v>
      </c>
      <c r="D60" s="63"/>
      <c r="F60" s="28">
        <f t="shared" si="9"/>
        <v>43619</v>
      </c>
      <c r="G60" s="32">
        <f>IF(G59&lt;Parameters!$B$6,(G59+(Parameters!$B$4*I60)),(G59+(Parameters!$B$4*J60*10)))</f>
        <v>18050</v>
      </c>
      <c r="H60" s="60"/>
      <c r="I60" s="33">
        <f>IF(G59&lt;Parameters!$B$6,(TRUNC((G59*Parameters!$B$2)/Parameters!$B$3)),"")</f>
        <v>4</v>
      </c>
      <c r="J60" s="33">
        <f>MIN(IF(G59&gt;=Parameters!$B$6,(TRUNC((G59*Parameters!$B$2)/(Parameters!$B$3*10))),0),Parameters!$B$7)</f>
        <v>0</v>
      </c>
      <c r="K60" s="32">
        <f>IF(G59&lt;Parameters!$B$6,I60*Parameters!$B$3,J60*Parameters!$B$3*10)</f>
        <v>80</v>
      </c>
      <c r="L60" s="34">
        <f t="shared" si="10"/>
        <v>4.4817927170868344E-3</v>
      </c>
    </row>
    <row r="61" spans="2:12" x14ac:dyDescent="0.25">
      <c r="B61" s="28">
        <f t="shared" si="11"/>
        <v>43626</v>
      </c>
      <c r="C61" s="54">
        <f>Parameters!$B$4</f>
        <v>50</v>
      </c>
      <c r="D61" s="63"/>
      <c r="F61" s="28">
        <f t="shared" si="9"/>
        <v>43626</v>
      </c>
      <c r="G61" s="32">
        <f>IF(G60&lt;Parameters!$B$6,(G60+(Parameters!$B$4*I61)),(G60+(Parameters!$B$4*J61*10)))</f>
        <v>18250</v>
      </c>
      <c r="H61" s="60"/>
      <c r="I61" s="33">
        <f>IF(G60&lt;Parameters!$B$6,(TRUNC((G60*Parameters!$B$2)/Parameters!$B$3)),"")</f>
        <v>4</v>
      </c>
      <c r="J61" s="33">
        <f>MIN(IF(G60&gt;=Parameters!$B$6,(TRUNC((G60*Parameters!$B$2)/(Parameters!$B$3*10))),0),Parameters!$B$7)</f>
        <v>0</v>
      </c>
      <c r="K61" s="32">
        <f>IF(G60&lt;Parameters!$B$6,I61*Parameters!$B$3,J61*Parameters!$B$3*10)</f>
        <v>80</v>
      </c>
      <c r="L61" s="34">
        <f t="shared" si="10"/>
        <v>4.43213296398892E-3</v>
      </c>
    </row>
    <row r="62" spans="2:12" x14ac:dyDescent="0.25">
      <c r="B62" s="28">
        <f t="shared" si="11"/>
        <v>43633</v>
      </c>
      <c r="C62" s="54">
        <f>Parameters!$B$4</f>
        <v>50</v>
      </c>
      <c r="D62" s="63"/>
      <c r="F62" s="28">
        <f t="shared" si="9"/>
        <v>43633</v>
      </c>
      <c r="G62" s="32">
        <f>IF(G61&lt;Parameters!$B$6,(G61+(Parameters!$B$4*I62)),(G61+(Parameters!$B$4*J62*10)))</f>
        <v>18450</v>
      </c>
      <c r="H62" s="60"/>
      <c r="I62" s="33">
        <f>IF(G61&lt;Parameters!$B$6,(TRUNC((G61*Parameters!$B$2)/Parameters!$B$3)),"")</f>
        <v>4</v>
      </c>
      <c r="J62" s="33">
        <f>MIN(IF(G61&gt;=Parameters!$B$6,(TRUNC((G61*Parameters!$B$2)/(Parameters!$B$3*10))),0),Parameters!$B$7)</f>
        <v>0</v>
      </c>
      <c r="K62" s="32">
        <f>IF(G61&lt;Parameters!$B$6,I62*Parameters!$B$3,J62*Parameters!$B$3*10)</f>
        <v>80</v>
      </c>
      <c r="L62" s="34">
        <f t="shared" si="10"/>
        <v>4.3835616438356161E-3</v>
      </c>
    </row>
    <row r="63" spans="2:12" x14ac:dyDescent="0.25">
      <c r="B63" s="28">
        <f t="shared" si="11"/>
        <v>43640</v>
      </c>
      <c r="C63" s="54">
        <f>Parameters!$B$4</f>
        <v>50</v>
      </c>
      <c r="D63" s="63"/>
      <c r="F63" s="28">
        <f t="shared" si="9"/>
        <v>43640</v>
      </c>
      <c r="G63" s="32">
        <f>IF(G62&lt;Parameters!$B$6,(G62+(Parameters!$B$4*I63)),(G62+(Parameters!$B$4*J63*10)))</f>
        <v>18650</v>
      </c>
      <c r="H63" s="60"/>
      <c r="I63" s="33">
        <f>IF(G62&lt;Parameters!$B$6,(TRUNC((G62*Parameters!$B$2)/Parameters!$B$3)),"")</f>
        <v>4</v>
      </c>
      <c r="J63" s="33">
        <f>MIN(IF(G62&gt;=Parameters!$B$6,(TRUNC((G62*Parameters!$B$2)/(Parameters!$B$3*10))),0),Parameters!$B$7)</f>
        <v>0</v>
      </c>
      <c r="K63" s="32">
        <f>IF(G62&lt;Parameters!$B$6,I63*Parameters!$B$3,J63*Parameters!$B$3*10)</f>
        <v>80</v>
      </c>
      <c r="L63" s="34">
        <f t="shared" si="10"/>
        <v>4.3360433604336043E-3</v>
      </c>
    </row>
    <row r="64" spans="2:12" x14ac:dyDescent="0.25">
      <c r="B64" s="28">
        <f t="shared" si="11"/>
        <v>43647</v>
      </c>
      <c r="C64" s="54">
        <f>Parameters!$B$4</f>
        <v>50</v>
      </c>
      <c r="D64" s="63"/>
      <c r="F64" s="28">
        <f t="shared" si="9"/>
        <v>43647</v>
      </c>
      <c r="G64" s="32">
        <f>IF(G63&lt;Parameters!$B$6,(G63+(Parameters!$B$4*I64)),(G63+(Parameters!$B$4*J64*10)))</f>
        <v>18850</v>
      </c>
      <c r="H64" s="60"/>
      <c r="I64" s="33">
        <f>IF(G63&lt;Parameters!$B$6,(TRUNC((G63*Parameters!$B$2)/Parameters!$B$3)),"")</f>
        <v>4</v>
      </c>
      <c r="J64" s="33">
        <f>MIN(IF(G63&gt;=Parameters!$B$6,(TRUNC((G63*Parameters!$B$2)/(Parameters!$B$3*10))),0),Parameters!$B$7)</f>
        <v>0</v>
      </c>
      <c r="K64" s="32">
        <f>IF(G63&lt;Parameters!$B$6,I64*Parameters!$B$3,J64*Parameters!$B$3*10)</f>
        <v>80</v>
      </c>
      <c r="L64" s="34">
        <f t="shared" si="10"/>
        <v>4.2895442359249334E-3</v>
      </c>
    </row>
    <row r="65" spans="2:12" x14ac:dyDescent="0.25">
      <c r="B65" s="28">
        <f t="shared" si="11"/>
        <v>43654</v>
      </c>
      <c r="C65" s="54">
        <f>Parameters!$B$4</f>
        <v>50</v>
      </c>
      <c r="D65" s="63"/>
      <c r="F65" s="28">
        <f t="shared" si="9"/>
        <v>43654</v>
      </c>
      <c r="G65" s="32">
        <f>IF(G64&lt;Parameters!$B$6,(G64+(Parameters!$B$4*I65)),(G64+(Parameters!$B$4*J65*10)))</f>
        <v>19050</v>
      </c>
      <c r="H65" s="60"/>
      <c r="I65" s="33">
        <f>IF(G64&lt;Parameters!$B$6,(TRUNC((G64*Parameters!$B$2)/Parameters!$B$3)),"")</f>
        <v>4</v>
      </c>
      <c r="J65" s="33">
        <f>MIN(IF(G64&gt;=Parameters!$B$6,(TRUNC((G64*Parameters!$B$2)/(Parameters!$B$3*10))),0),Parameters!$B$7)</f>
        <v>0</v>
      </c>
      <c r="K65" s="32">
        <f>IF(G64&lt;Parameters!$B$6,I65*Parameters!$B$3,J65*Parameters!$B$3*10)</f>
        <v>80</v>
      </c>
      <c r="L65" s="34">
        <f t="shared" si="10"/>
        <v>4.2440318302387264E-3</v>
      </c>
    </row>
    <row r="66" spans="2:12" x14ac:dyDescent="0.25">
      <c r="B66" s="28">
        <f t="shared" si="11"/>
        <v>43661</v>
      </c>
      <c r="C66" s="54">
        <f>Parameters!$B$4</f>
        <v>50</v>
      </c>
      <c r="D66" s="63"/>
      <c r="F66" s="28">
        <f t="shared" si="9"/>
        <v>43661</v>
      </c>
      <c r="G66" s="32">
        <f>IF(G65&lt;Parameters!$B$6,(G65+(Parameters!$B$4*I66)),(G65+(Parameters!$B$4*J66*10)))</f>
        <v>19250</v>
      </c>
      <c r="H66" s="60"/>
      <c r="I66" s="33">
        <f>IF(G65&lt;Parameters!$B$6,(TRUNC((G65*Parameters!$B$2)/Parameters!$B$3)),"")</f>
        <v>4</v>
      </c>
      <c r="J66" s="33">
        <f>MIN(IF(G65&gt;=Parameters!$B$6,(TRUNC((G65*Parameters!$B$2)/(Parameters!$B$3*10))),0),Parameters!$B$7)</f>
        <v>0</v>
      </c>
      <c r="K66" s="32">
        <f>IF(G65&lt;Parameters!$B$6,I66*Parameters!$B$3,J66*Parameters!$B$3*10)</f>
        <v>80</v>
      </c>
      <c r="L66" s="34">
        <f t="shared" si="10"/>
        <v>4.1994750656167978E-3</v>
      </c>
    </row>
    <row r="67" spans="2:12" x14ac:dyDescent="0.25">
      <c r="B67" s="28">
        <f t="shared" si="11"/>
        <v>43668</v>
      </c>
      <c r="C67" s="54">
        <f>Parameters!$B$4</f>
        <v>50</v>
      </c>
      <c r="D67" s="63"/>
      <c r="F67" s="28">
        <f t="shared" si="9"/>
        <v>43668</v>
      </c>
      <c r="G67" s="32">
        <f>IF(G66&lt;Parameters!$B$6,(G66+(Parameters!$B$4*I67)),(G66+(Parameters!$B$4*J67*10)))</f>
        <v>19450</v>
      </c>
      <c r="H67" s="60"/>
      <c r="I67" s="33">
        <f>IF(G66&lt;Parameters!$B$6,(TRUNC((G66*Parameters!$B$2)/Parameters!$B$3)),"")</f>
        <v>4</v>
      </c>
      <c r="J67" s="33">
        <f>MIN(IF(G66&gt;=Parameters!$B$6,(TRUNC((G66*Parameters!$B$2)/(Parameters!$B$3*10))),0),Parameters!$B$7)</f>
        <v>0</v>
      </c>
      <c r="K67" s="32">
        <f>IF(G66&lt;Parameters!$B$6,I67*Parameters!$B$3,J67*Parameters!$B$3*10)</f>
        <v>80</v>
      </c>
      <c r="L67" s="34">
        <f t="shared" si="10"/>
        <v>4.1558441558441558E-3</v>
      </c>
    </row>
    <row r="68" spans="2:12" x14ac:dyDescent="0.25">
      <c r="B68" s="28">
        <f t="shared" si="11"/>
        <v>43675</v>
      </c>
      <c r="C68" s="54">
        <f>Parameters!$B$4</f>
        <v>50</v>
      </c>
      <c r="D68" s="63"/>
      <c r="F68" s="28">
        <f t="shared" si="9"/>
        <v>43675</v>
      </c>
      <c r="G68" s="32">
        <f>IF(G67&lt;Parameters!$B$6,(G67+(Parameters!$B$4*I68)),(G67+(Parameters!$B$4*J68*10)))</f>
        <v>19650</v>
      </c>
      <c r="H68" s="60"/>
      <c r="I68" s="33">
        <f>IF(G67&lt;Parameters!$B$6,(TRUNC((G67*Parameters!$B$2)/Parameters!$B$3)),"")</f>
        <v>4</v>
      </c>
      <c r="J68" s="33">
        <f>MIN(IF(G67&gt;=Parameters!$B$6,(TRUNC((G67*Parameters!$B$2)/(Parameters!$B$3*10))),0),Parameters!$B$7)</f>
        <v>0</v>
      </c>
      <c r="K68" s="32">
        <f>IF(G67&lt;Parameters!$B$6,I68*Parameters!$B$3,J68*Parameters!$B$3*10)</f>
        <v>80</v>
      </c>
      <c r="L68" s="34">
        <f t="shared" si="10"/>
        <v>4.1131105398457581E-3</v>
      </c>
    </row>
    <row r="69" spans="2:12" x14ac:dyDescent="0.25">
      <c r="B69" s="28">
        <f t="shared" si="11"/>
        <v>43682</v>
      </c>
      <c r="C69" s="54">
        <f>Parameters!$B$4</f>
        <v>50</v>
      </c>
      <c r="D69" s="63"/>
      <c r="F69" s="28">
        <f t="shared" si="9"/>
        <v>43682</v>
      </c>
      <c r="G69" s="32">
        <f>IF(G68&lt;Parameters!$B$6,(G68+(Parameters!$B$4*I69)),(G68+(Parameters!$B$4*J69*10)))</f>
        <v>19850</v>
      </c>
      <c r="H69" s="60"/>
      <c r="I69" s="33">
        <f>IF(G68&lt;Parameters!$B$6,(TRUNC((G68*Parameters!$B$2)/Parameters!$B$3)),"")</f>
        <v>4</v>
      </c>
      <c r="J69" s="33">
        <f>MIN(IF(G68&gt;=Parameters!$B$6,(TRUNC((G68*Parameters!$B$2)/(Parameters!$B$3*10))),0),Parameters!$B$7)</f>
        <v>0</v>
      </c>
      <c r="K69" s="32">
        <f>IF(G68&lt;Parameters!$B$6,I69*Parameters!$B$3,J69*Parameters!$B$3*10)</f>
        <v>80</v>
      </c>
      <c r="L69" s="34">
        <f t="shared" si="10"/>
        <v>4.0712468193384223E-3</v>
      </c>
    </row>
    <row r="70" spans="2:12" x14ac:dyDescent="0.25">
      <c r="B70" s="28">
        <f t="shared" si="11"/>
        <v>43689</v>
      </c>
      <c r="C70" s="54">
        <f>Parameters!$B$4</f>
        <v>50</v>
      </c>
      <c r="D70" s="63"/>
      <c r="F70" s="28">
        <f t="shared" si="9"/>
        <v>43689</v>
      </c>
      <c r="G70" s="32">
        <f>IF(G69&lt;Parameters!$B$6,(G69+(Parameters!$B$4*I70)),(G69+(Parameters!$B$4*J70*10)))</f>
        <v>20050</v>
      </c>
      <c r="H70" s="60"/>
      <c r="I70" s="33">
        <f>IF(G69&lt;Parameters!$B$6,(TRUNC((G69*Parameters!$B$2)/Parameters!$B$3)),"")</f>
        <v>4</v>
      </c>
      <c r="J70" s="33">
        <f>MIN(IF(G69&gt;=Parameters!$B$6,(TRUNC((G69*Parameters!$B$2)/(Parameters!$B$3*10))),0),Parameters!$B$7)</f>
        <v>0</v>
      </c>
      <c r="K70" s="32">
        <f>IF(G69&lt;Parameters!$B$6,I70*Parameters!$B$3,J70*Parameters!$B$3*10)</f>
        <v>80</v>
      </c>
      <c r="L70" s="34">
        <f t="shared" si="10"/>
        <v>4.0302267002518891E-3</v>
      </c>
    </row>
    <row r="71" spans="2:12" x14ac:dyDescent="0.25">
      <c r="B71" s="28">
        <f t="shared" si="11"/>
        <v>43696</v>
      </c>
      <c r="C71" s="54">
        <f>Parameters!$B$4</f>
        <v>50</v>
      </c>
      <c r="D71" s="63"/>
      <c r="F71" s="28">
        <f t="shared" si="9"/>
        <v>43696</v>
      </c>
      <c r="G71" s="32">
        <f>IF(G70&lt;Parameters!$B$6,(G70+(Parameters!$B$4*I71)),(G70+(Parameters!$B$4*J71*10)))</f>
        <v>20300</v>
      </c>
      <c r="H71" s="60"/>
      <c r="I71" s="33">
        <f>IF(G70&lt;Parameters!$B$6,(TRUNC((G70*Parameters!$B$2)/Parameters!$B$3)),"")</f>
        <v>5</v>
      </c>
      <c r="J71" s="33">
        <f>MIN(IF(G70&gt;=Parameters!$B$6,(TRUNC((G70*Parameters!$B$2)/(Parameters!$B$3*10))),0),Parameters!$B$7)</f>
        <v>0</v>
      </c>
      <c r="K71" s="32">
        <f>IF(G70&lt;Parameters!$B$6,I71*Parameters!$B$3,J71*Parameters!$B$3*10)</f>
        <v>100</v>
      </c>
      <c r="L71" s="34">
        <f t="shared" si="10"/>
        <v>4.9875311720698253E-3</v>
      </c>
    </row>
    <row r="72" spans="2:12" x14ac:dyDescent="0.25">
      <c r="B72" s="28">
        <f t="shared" si="11"/>
        <v>43703</v>
      </c>
      <c r="C72" s="54">
        <f>Parameters!$B$4</f>
        <v>50</v>
      </c>
      <c r="D72" s="63"/>
      <c r="F72" s="28">
        <f t="shared" si="9"/>
        <v>43703</v>
      </c>
      <c r="G72" s="32">
        <f>IF(G71&lt;Parameters!$B$6,(G71+(Parameters!$B$4*I72)),(G71+(Parameters!$B$4*J72*10)))</f>
        <v>20550</v>
      </c>
      <c r="H72" s="60"/>
      <c r="I72" s="33">
        <f>IF(G71&lt;Parameters!$B$6,(TRUNC((G71*Parameters!$B$2)/Parameters!$B$3)),"")</f>
        <v>5</v>
      </c>
      <c r="J72" s="33">
        <f>MIN(IF(G71&gt;=Parameters!$B$6,(TRUNC((G71*Parameters!$B$2)/(Parameters!$B$3*10))),0),Parameters!$B$7)</f>
        <v>0</v>
      </c>
      <c r="K72" s="32">
        <f>IF(G71&lt;Parameters!$B$6,I72*Parameters!$B$3,J72*Parameters!$B$3*10)</f>
        <v>100</v>
      </c>
      <c r="L72" s="34">
        <f t="shared" si="10"/>
        <v>4.9261083743842365E-3</v>
      </c>
    </row>
    <row r="73" spans="2:12" x14ac:dyDescent="0.25">
      <c r="B73" s="28">
        <f t="shared" si="11"/>
        <v>43710</v>
      </c>
      <c r="C73" s="54">
        <f>Parameters!$B$4</f>
        <v>50</v>
      </c>
      <c r="D73" s="63"/>
      <c r="F73" s="28">
        <f t="shared" si="9"/>
        <v>43710</v>
      </c>
      <c r="G73" s="32">
        <f>IF(G72&lt;Parameters!$B$6,(G72+(Parameters!$B$4*I73)),(G72+(Parameters!$B$4*J73*10)))</f>
        <v>20800</v>
      </c>
      <c r="H73" s="60"/>
      <c r="I73" s="33">
        <f>IF(G72&lt;Parameters!$B$6,(TRUNC((G72*Parameters!$B$2)/Parameters!$B$3)),"")</f>
        <v>5</v>
      </c>
      <c r="J73" s="33">
        <f>MIN(IF(G72&gt;=Parameters!$B$6,(TRUNC((G72*Parameters!$B$2)/(Parameters!$B$3*10))),0),Parameters!$B$7)</f>
        <v>0</v>
      </c>
      <c r="K73" s="32">
        <f>IF(G72&lt;Parameters!$B$6,I73*Parameters!$B$3,J73*Parameters!$B$3*10)</f>
        <v>100</v>
      </c>
      <c r="L73" s="34">
        <f t="shared" si="10"/>
        <v>4.8661800486618006E-3</v>
      </c>
    </row>
    <row r="74" spans="2:12" x14ac:dyDescent="0.25">
      <c r="B74" s="28">
        <f t="shared" si="11"/>
        <v>43717</v>
      </c>
      <c r="C74" s="54">
        <f>Parameters!$B$4</f>
        <v>50</v>
      </c>
      <c r="D74" s="63"/>
      <c r="F74" s="28">
        <f t="shared" si="9"/>
        <v>43717</v>
      </c>
      <c r="G74" s="32">
        <f>IF(G73&lt;Parameters!$B$6,(G73+(Parameters!$B$4*I74)),(G73+(Parameters!$B$4*J74*10)))</f>
        <v>21050</v>
      </c>
      <c r="H74" s="60"/>
      <c r="I74" s="33">
        <f>IF(G73&lt;Parameters!$B$6,(TRUNC((G73*Parameters!$B$2)/Parameters!$B$3)),"")</f>
        <v>5</v>
      </c>
      <c r="J74" s="33">
        <f>MIN(IF(G73&gt;=Parameters!$B$6,(TRUNC((G73*Parameters!$B$2)/(Parameters!$B$3*10))),0),Parameters!$B$7)</f>
        <v>0</v>
      </c>
      <c r="K74" s="32">
        <f>IF(G73&lt;Parameters!$B$6,I74*Parameters!$B$3,J74*Parameters!$B$3*10)</f>
        <v>100</v>
      </c>
      <c r="L74" s="34">
        <f t="shared" si="10"/>
        <v>4.807692307692308E-3</v>
      </c>
    </row>
    <row r="75" spans="2:12" x14ac:dyDescent="0.25">
      <c r="B75" s="28">
        <f t="shared" si="11"/>
        <v>43724</v>
      </c>
      <c r="C75" s="54">
        <f>Parameters!$B$4</f>
        <v>50</v>
      </c>
      <c r="D75" s="63"/>
      <c r="F75" s="28">
        <f t="shared" si="9"/>
        <v>43724</v>
      </c>
      <c r="G75" s="32">
        <f>IF(G74&lt;Parameters!$B$6,(G74+(Parameters!$B$4*I75)),(G74+(Parameters!$B$4*J75*10)))</f>
        <v>21300</v>
      </c>
      <c r="H75" s="60"/>
      <c r="I75" s="33">
        <f>IF(G74&lt;Parameters!$B$6,(TRUNC((G74*Parameters!$B$2)/Parameters!$B$3)),"")</f>
        <v>5</v>
      </c>
      <c r="J75" s="33">
        <f>MIN(IF(G74&gt;=Parameters!$B$6,(TRUNC((G74*Parameters!$B$2)/(Parameters!$B$3*10))),0),Parameters!$B$7)</f>
        <v>0</v>
      </c>
      <c r="K75" s="32">
        <f>IF(G74&lt;Parameters!$B$6,I75*Parameters!$B$3,J75*Parameters!$B$3*10)</f>
        <v>100</v>
      </c>
      <c r="L75" s="34">
        <f t="shared" si="10"/>
        <v>4.7505938242280287E-3</v>
      </c>
    </row>
    <row r="76" spans="2:12" x14ac:dyDescent="0.25">
      <c r="B76" s="28">
        <f t="shared" si="11"/>
        <v>43731</v>
      </c>
      <c r="C76" s="54">
        <f>Parameters!$B$4</f>
        <v>50</v>
      </c>
      <c r="D76" s="63"/>
      <c r="F76" s="28">
        <f t="shared" si="9"/>
        <v>43731</v>
      </c>
      <c r="G76" s="32">
        <f>IF(G75&lt;Parameters!$B$6,(G75+(Parameters!$B$4*I76)),(G75+(Parameters!$B$4*J76*10)))</f>
        <v>21550</v>
      </c>
      <c r="H76" s="60"/>
      <c r="I76" s="33">
        <f>IF(G75&lt;Parameters!$B$6,(TRUNC((G75*Parameters!$B$2)/Parameters!$B$3)),"")</f>
        <v>5</v>
      </c>
      <c r="J76" s="33">
        <f>MIN(IF(G75&gt;=Parameters!$B$6,(TRUNC((G75*Parameters!$B$2)/(Parameters!$B$3*10))),0),Parameters!$B$7)</f>
        <v>0</v>
      </c>
      <c r="K76" s="32">
        <f>IF(G75&lt;Parameters!$B$6,I76*Parameters!$B$3,J76*Parameters!$B$3*10)</f>
        <v>100</v>
      </c>
      <c r="L76" s="34">
        <f t="shared" si="10"/>
        <v>4.6948356807511738E-3</v>
      </c>
    </row>
    <row r="77" spans="2:12" x14ac:dyDescent="0.25">
      <c r="B77" s="28">
        <f t="shared" si="11"/>
        <v>43738</v>
      </c>
      <c r="C77" s="54">
        <f>Parameters!$B$4</f>
        <v>50</v>
      </c>
      <c r="D77" s="63"/>
      <c r="F77" s="28">
        <f t="shared" si="9"/>
        <v>43738</v>
      </c>
      <c r="G77" s="32">
        <f>IF(G76&lt;Parameters!$B$6,(G76+(Parameters!$B$4*I77)),(G76+(Parameters!$B$4*J77*10)))</f>
        <v>21800</v>
      </c>
      <c r="H77" s="60"/>
      <c r="I77" s="33">
        <f>IF(G76&lt;Parameters!$B$6,(TRUNC((G76*Parameters!$B$2)/Parameters!$B$3)),"")</f>
        <v>5</v>
      </c>
      <c r="J77" s="33">
        <f>MIN(IF(G76&gt;=Parameters!$B$6,(TRUNC((G76*Parameters!$B$2)/(Parameters!$B$3*10))),0),Parameters!$B$7)</f>
        <v>0</v>
      </c>
      <c r="K77" s="32">
        <f>IF(G76&lt;Parameters!$B$6,I77*Parameters!$B$3,J77*Parameters!$B$3*10)</f>
        <v>100</v>
      </c>
      <c r="L77" s="34">
        <f t="shared" si="10"/>
        <v>4.6403712296983757E-3</v>
      </c>
    </row>
    <row r="78" spans="2:12" x14ac:dyDescent="0.25">
      <c r="B78" s="28">
        <f t="shared" si="11"/>
        <v>43745</v>
      </c>
      <c r="C78" s="54">
        <f>Parameters!$B$4</f>
        <v>50</v>
      </c>
      <c r="D78" s="63"/>
      <c r="F78" s="28">
        <f t="shared" si="9"/>
        <v>43745</v>
      </c>
      <c r="G78" s="32">
        <f>IF(G77&lt;Parameters!$B$6,(G77+(Parameters!$B$4*I78)),(G77+(Parameters!$B$4*J78*10)))</f>
        <v>22050</v>
      </c>
      <c r="H78" s="60"/>
      <c r="I78" s="33">
        <f>IF(G77&lt;Parameters!$B$6,(TRUNC((G77*Parameters!$B$2)/Parameters!$B$3)),"")</f>
        <v>5</v>
      </c>
      <c r="J78" s="33">
        <f>MIN(IF(G77&gt;=Parameters!$B$6,(TRUNC((G77*Parameters!$B$2)/(Parameters!$B$3*10))),0),Parameters!$B$7)</f>
        <v>0</v>
      </c>
      <c r="K78" s="32">
        <f>IF(G77&lt;Parameters!$B$6,I78*Parameters!$B$3,J78*Parameters!$B$3*10)</f>
        <v>100</v>
      </c>
      <c r="L78" s="34">
        <f t="shared" si="10"/>
        <v>4.5871559633027525E-3</v>
      </c>
    </row>
    <row r="79" spans="2:12" x14ac:dyDescent="0.25">
      <c r="B79" s="28">
        <f t="shared" si="11"/>
        <v>43752</v>
      </c>
      <c r="C79" s="54">
        <f>Parameters!$B$4</f>
        <v>50</v>
      </c>
      <c r="D79" s="63"/>
      <c r="F79" s="28">
        <f t="shared" si="9"/>
        <v>43752</v>
      </c>
      <c r="G79" s="32">
        <f>IF(G78&lt;Parameters!$B$6,(G78+(Parameters!$B$4*I79)),(G78+(Parameters!$B$4*J79*10)))</f>
        <v>22300</v>
      </c>
      <c r="H79" s="60"/>
      <c r="I79" s="33">
        <f>IF(G78&lt;Parameters!$B$6,(TRUNC((G78*Parameters!$B$2)/Parameters!$B$3)),"")</f>
        <v>5</v>
      </c>
      <c r="J79" s="33">
        <f>MIN(IF(G78&gt;=Parameters!$B$6,(TRUNC((G78*Parameters!$B$2)/(Parameters!$B$3*10))),0),Parameters!$B$7)</f>
        <v>0</v>
      </c>
      <c r="K79" s="32">
        <f>IF(G78&lt;Parameters!$B$6,I79*Parameters!$B$3,J79*Parameters!$B$3*10)</f>
        <v>100</v>
      </c>
      <c r="L79" s="34">
        <f t="shared" si="10"/>
        <v>4.5351473922902496E-3</v>
      </c>
    </row>
    <row r="80" spans="2:12" x14ac:dyDescent="0.25">
      <c r="B80" s="28">
        <f t="shared" si="11"/>
        <v>43759</v>
      </c>
      <c r="C80" s="54">
        <f>Parameters!$B$4</f>
        <v>50</v>
      </c>
      <c r="D80" s="63"/>
      <c r="F80" s="28">
        <f t="shared" si="9"/>
        <v>43759</v>
      </c>
      <c r="G80" s="32">
        <f>IF(G79&lt;Parameters!$B$6,(G79+(Parameters!$B$4*I80)),(G79+(Parameters!$B$4*J80*10)))</f>
        <v>22550</v>
      </c>
      <c r="H80" s="60"/>
      <c r="I80" s="33">
        <f>IF(G79&lt;Parameters!$B$6,(TRUNC((G79*Parameters!$B$2)/Parameters!$B$3)),"")</f>
        <v>5</v>
      </c>
      <c r="J80" s="33">
        <f>MIN(IF(G79&gt;=Parameters!$B$6,(TRUNC((G79*Parameters!$B$2)/(Parameters!$B$3*10))),0),Parameters!$B$7)</f>
        <v>0</v>
      </c>
      <c r="K80" s="32">
        <f>IF(G79&lt;Parameters!$B$6,I80*Parameters!$B$3,J80*Parameters!$B$3*10)</f>
        <v>100</v>
      </c>
      <c r="L80" s="34">
        <f t="shared" si="10"/>
        <v>4.4843049327354259E-3</v>
      </c>
    </row>
    <row r="81" spans="2:12" x14ac:dyDescent="0.25">
      <c r="B81" s="28">
        <f t="shared" si="11"/>
        <v>43766</v>
      </c>
      <c r="C81" s="54">
        <f>Parameters!$B$4</f>
        <v>50</v>
      </c>
      <c r="D81" s="63"/>
      <c r="F81" s="28">
        <f t="shared" si="9"/>
        <v>43766</v>
      </c>
      <c r="G81" s="32">
        <f>IF(G80&lt;Parameters!$B$6,(G80+(Parameters!$B$4*I81)),(G80+(Parameters!$B$4*J81*10)))</f>
        <v>22800</v>
      </c>
      <c r="H81" s="60"/>
      <c r="I81" s="33">
        <f>IF(G80&lt;Parameters!$B$6,(TRUNC((G80*Parameters!$B$2)/Parameters!$B$3)),"")</f>
        <v>5</v>
      </c>
      <c r="J81" s="33">
        <f>MIN(IF(G80&gt;=Parameters!$B$6,(TRUNC((G80*Parameters!$B$2)/(Parameters!$B$3*10))),0),Parameters!$B$7)</f>
        <v>0</v>
      </c>
      <c r="K81" s="32">
        <f>IF(G80&lt;Parameters!$B$6,I81*Parameters!$B$3,J81*Parameters!$B$3*10)</f>
        <v>100</v>
      </c>
      <c r="L81" s="34">
        <f t="shared" si="10"/>
        <v>4.434589800443459E-3</v>
      </c>
    </row>
    <row r="82" spans="2:12" x14ac:dyDescent="0.25">
      <c r="B82" s="28">
        <f t="shared" si="11"/>
        <v>43773</v>
      </c>
      <c r="C82" s="54">
        <f>Parameters!$B$4</f>
        <v>50</v>
      </c>
      <c r="D82" s="63"/>
      <c r="F82" s="28">
        <f t="shared" si="9"/>
        <v>43773</v>
      </c>
      <c r="G82" s="32">
        <f>IF(G81&lt;Parameters!$B$6,(G81+(Parameters!$B$4*I82)),(G81+(Parameters!$B$4*J82*10)))</f>
        <v>23050</v>
      </c>
      <c r="H82" s="60"/>
      <c r="I82" s="33">
        <f>IF(G81&lt;Parameters!$B$6,(TRUNC((G81*Parameters!$B$2)/Parameters!$B$3)),"")</f>
        <v>5</v>
      </c>
      <c r="J82" s="33">
        <f>MIN(IF(G81&gt;=Parameters!$B$6,(TRUNC((G81*Parameters!$B$2)/(Parameters!$B$3*10))),0),Parameters!$B$7)</f>
        <v>0</v>
      </c>
      <c r="K82" s="32">
        <f>IF(G81&lt;Parameters!$B$6,I82*Parameters!$B$3,J82*Parameters!$B$3*10)</f>
        <v>100</v>
      </c>
      <c r="L82" s="34">
        <f t="shared" si="10"/>
        <v>4.3859649122807015E-3</v>
      </c>
    </row>
    <row r="83" spans="2:12" x14ac:dyDescent="0.25">
      <c r="B83" s="28">
        <f t="shared" si="11"/>
        <v>43780</v>
      </c>
      <c r="C83" s="54">
        <f>Parameters!$B$4</f>
        <v>50</v>
      </c>
      <c r="D83" s="63"/>
      <c r="F83" s="28">
        <f t="shared" si="9"/>
        <v>43780</v>
      </c>
      <c r="G83" s="32">
        <f>IF(G82&lt;Parameters!$B$6,(G82+(Parameters!$B$4*I83)),(G82+(Parameters!$B$4*J83*10)))</f>
        <v>23300</v>
      </c>
      <c r="H83" s="60"/>
      <c r="I83" s="33">
        <f>IF(G82&lt;Parameters!$B$6,(TRUNC((G82*Parameters!$B$2)/Parameters!$B$3)),"")</f>
        <v>5</v>
      </c>
      <c r="J83" s="33">
        <f>MIN(IF(G82&gt;=Parameters!$B$6,(TRUNC((G82*Parameters!$B$2)/(Parameters!$B$3*10))),0),Parameters!$B$7)</f>
        <v>0</v>
      </c>
      <c r="K83" s="32">
        <f>IF(G82&lt;Parameters!$B$6,I83*Parameters!$B$3,J83*Parameters!$B$3*10)</f>
        <v>100</v>
      </c>
      <c r="L83" s="34">
        <f t="shared" si="10"/>
        <v>4.3383947939262474E-3</v>
      </c>
    </row>
    <row r="84" spans="2:12" x14ac:dyDescent="0.25">
      <c r="B84" s="28">
        <f t="shared" si="11"/>
        <v>43787</v>
      </c>
      <c r="C84" s="54">
        <f>Parameters!$B$4</f>
        <v>50</v>
      </c>
      <c r="D84" s="63"/>
      <c r="F84" s="28">
        <f t="shared" si="9"/>
        <v>43787</v>
      </c>
      <c r="G84" s="32">
        <f>IF(G83&lt;Parameters!$B$6,(G83+(Parameters!$B$4*I84)),(G83+(Parameters!$B$4*J84*10)))</f>
        <v>23550</v>
      </c>
      <c r="H84" s="60"/>
      <c r="I84" s="33">
        <f>IF(G83&lt;Parameters!$B$6,(TRUNC((G83*Parameters!$B$2)/Parameters!$B$3)),"")</f>
        <v>5</v>
      </c>
      <c r="J84" s="33">
        <f>MIN(IF(G83&gt;=Parameters!$B$6,(TRUNC((G83*Parameters!$B$2)/(Parameters!$B$3*10))),0),Parameters!$B$7)</f>
        <v>0</v>
      </c>
      <c r="K84" s="32">
        <f>IF(G83&lt;Parameters!$B$6,I84*Parameters!$B$3,J84*Parameters!$B$3*10)</f>
        <v>100</v>
      </c>
      <c r="L84" s="34">
        <f t="shared" si="10"/>
        <v>4.2918454935622317E-3</v>
      </c>
    </row>
    <row r="85" spans="2:12" x14ac:dyDescent="0.25">
      <c r="B85" s="28">
        <f t="shared" si="11"/>
        <v>43794</v>
      </c>
      <c r="C85" s="54">
        <f>Parameters!$B$4</f>
        <v>50</v>
      </c>
      <c r="D85" s="63"/>
      <c r="F85" s="28">
        <f t="shared" si="9"/>
        <v>43794</v>
      </c>
      <c r="G85" s="32">
        <f>IF(G84&lt;Parameters!$B$6,(G84+(Parameters!$B$4*I85)),(G84+(Parameters!$B$4*J85*10)))</f>
        <v>23800</v>
      </c>
      <c r="H85" s="60"/>
      <c r="I85" s="33">
        <f>IF(G84&lt;Parameters!$B$6,(TRUNC((G84*Parameters!$B$2)/Parameters!$B$3)),"")</f>
        <v>5</v>
      </c>
      <c r="J85" s="33">
        <f>MIN(IF(G84&gt;=Parameters!$B$6,(TRUNC((G84*Parameters!$B$2)/(Parameters!$B$3*10))),0),Parameters!$B$7)</f>
        <v>0</v>
      </c>
      <c r="K85" s="32">
        <f>IF(G84&lt;Parameters!$B$6,I85*Parameters!$B$3,J85*Parameters!$B$3*10)</f>
        <v>100</v>
      </c>
      <c r="L85" s="34">
        <f t="shared" si="10"/>
        <v>4.246284501061571E-3</v>
      </c>
    </row>
    <row r="86" spans="2:12" x14ac:dyDescent="0.25">
      <c r="B86" s="28">
        <f t="shared" si="11"/>
        <v>43801</v>
      </c>
      <c r="C86" s="54">
        <f>Parameters!$B$4</f>
        <v>50</v>
      </c>
      <c r="D86" s="63"/>
      <c r="F86" s="28">
        <f t="shared" si="9"/>
        <v>43801</v>
      </c>
      <c r="G86" s="32">
        <f>IF(G85&lt;Parameters!$B$6,(G85+(Parameters!$B$4*I86)),(G85+(Parameters!$B$4*J86*10)))</f>
        <v>24050</v>
      </c>
      <c r="H86" s="60"/>
      <c r="I86" s="33">
        <f>IF(G85&lt;Parameters!$B$6,(TRUNC((G85*Parameters!$B$2)/Parameters!$B$3)),"")</f>
        <v>5</v>
      </c>
      <c r="J86" s="33">
        <f>MIN(IF(G85&gt;=Parameters!$B$6,(TRUNC((G85*Parameters!$B$2)/(Parameters!$B$3*10))),0),Parameters!$B$7)</f>
        <v>0</v>
      </c>
      <c r="K86" s="32">
        <f>IF(G85&lt;Parameters!$B$6,I86*Parameters!$B$3,J86*Parameters!$B$3*10)</f>
        <v>100</v>
      </c>
      <c r="L86" s="34">
        <f t="shared" si="10"/>
        <v>4.2016806722689074E-3</v>
      </c>
    </row>
    <row r="87" spans="2:12" x14ac:dyDescent="0.25">
      <c r="B87" s="28">
        <f t="shared" si="11"/>
        <v>43808</v>
      </c>
      <c r="C87" s="54">
        <f>Parameters!$B$4</f>
        <v>50</v>
      </c>
      <c r="D87" s="63"/>
      <c r="F87" s="28">
        <f t="shared" si="9"/>
        <v>43808</v>
      </c>
      <c r="G87" s="32">
        <f>IF(G86&lt;Parameters!$B$6,(G86+(Parameters!$B$4*I87)),(G86+(Parameters!$B$4*J87*10)))</f>
        <v>24350</v>
      </c>
      <c r="H87" s="60"/>
      <c r="I87" s="33">
        <f>IF(G86&lt;Parameters!$B$6,(TRUNC((G86*Parameters!$B$2)/Parameters!$B$3)),"")</f>
        <v>6</v>
      </c>
      <c r="J87" s="33">
        <f>MIN(IF(G86&gt;=Parameters!$B$6,(TRUNC((G86*Parameters!$B$2)/(Parameters!$B$3*10))),0),Parameters!$B$7)</f>
        <v>0</v>
      </c>
      <c r="K87" s="32">
        <f>IF(G86&lt;Parameters!$B$6,I87*Parameters!$B$3,J87*Parameters!$B$3*10)</f>
        <v>120</v>
      </c>
      <c r="L87" s="34">
        <f t="shared" si="10"/>
        <v>4.9896049896049899E-3</v>
      </c>
    </row>
    <row r="88" spans="2:12" x14ac:dyDescent="0.25">
      <c r="B88" s="28">
        <f t="shared" si="11"/>
        <v>43815</v>
      </c>
      <c r="C88" s="54">
        <f>Parameters!$B$4</f>
        <v>50</v>
      </c>
      <c r="D88" s="63"/>
      <c r="F88" s="28">
        <f t="shared" si="9"/>
        <v>43815</v>
      </c>
      <c r="G88" s="32">
        <f>IF(G87&lt;Parameters!$B$6,(G87+(Parameters!$B$4*I88)),(G87+(Parameters!$B$4*J88*10)))</f>
        <v>24650</v>
      </c>
      <c r="H88" s="60"/>
      <c r="I88" s="33">
        <f>IF(G87&lt;Parameters!$B$6,(TRUNC((G87*Parameters!$B$2)/Parameters!$B$3)),"")</f>
        <v>6</v>
      </c>
      <c r="J88" s="33">
        <f>MIN(IF(G87&gt;=Parameters!$B$6,(TRUNC((G87*Parameters!$B$2)/(Parameters!$B$3*10))),0),Parameters!$B$7)</f>
        <v>0</v>
      </c>
      <c r="K88" s="32">
        <f>IF(G87&lt;Parameters!$B$6,I88*Parameters!$B$3,J88*Parameters!$B$3*10)</f>
        <v>120</v>
      </c>
      <c r="L88" s="34">
        <f t="shared" si="10"/>
        <v>4.9281314168377827E-3</v>
      </c>
    </row>
    <row r="89" spans="2:12" x14ac:dyDescent="0.25">
      <c r="B89" s="28">
        <f t="shared" si="11"/>
        <v>43822</v>
      </c>
      <c r="C89" s="54">
        <f>Parameters!$B$4</f>
        <v>50</v>
      </c>
      <c r="D89" s="63"/>
      <c r="F89" s="28">
        <f t="shared" si="9"/>
        <v>43822</v>
      </c>
      <c r="G89" s="32">
        <f>IF(G88&lt;Parameters!$B$6,(G88+(Parameters!$B$4*I89)),(G88+(Parameters!$B$4*J89*10)))</f>
        <v>24950</v>
      </c>
      <c r="H89" s="60"/>
      <c r="I89" s="33">
        <f>IF(G88&lt;Parameters!$B$6,(TRUNC((G88*Parameters!$B$2)/Parameters!$B$3)),"")</f>
        <v>6</v>
      </c>
      <c r="J89" s="33">
        <f>MIN(IF(G88&gt;=Parameters!$B$6,(TRUNC((G88*Parameters!$B$2)/(Parameters!$B$3*10))),0),Parameters!$B$7)</f>
        <v>0</v>
      </c>
      <c r="K89" s="32">
        <f>IF(G88&lt;Parameters!$B$6,I89*Parameters!$B$3,J89*Parameters!$B$3*10)</f>
        <v>120</v>
      </c>
      <c r="L89" s="34">
        <f t="shared" si="10"/>
        <v>4.8681541582150101E-3</v>
      </c>
    </row>
    <row r="90" spans="2:12" x14ac:dyDescent="0.25">
      <c r="B90" s="28">
        <f t="shared" si="11"/>
        <v>43829</v>
      </c>
      <c r="C90" s="54">
        <f>Parameters!$B$4</f>
        <v>50</v>
      </c>
      <c r="D90" s="63"/>
      <c r="F90" s="28">
        <f t="shared" si="9"/>
        <v>43829</v>
      </c>
      <c r="G90" s="32">
        <f>IF(G89&lt;Parameters!$B$6,(G89+(Parameters!$B$4*I90)),(G89+(Parameters!$B$4*J90*10)))</f>
        <v>25250</v>
      </c>
      <c r="H90" s="60"/>
      <c r="I90" s="33">
        <f>IF(G89&lt;Parameters!$B$6,(TRUNC((G89*Parameters!$B$2)/Parameters!$B$3)),"")</f>
        <v>6</v>
      </c>
      <c r="J90" s="33">
        <f>MIN(IF(G89&gt;=Parameters!$B$6,(TRUNC((G89*Parameters!$B$2)/(Parameters!$B$3*10))),0),Parameters!$B$7)</f>
        <v>0</v>
      </c>
      <c r="K90" s="32">
        <f>IF(G89&lt;Parameters!$B$6,I90*Parameters!$B$3,J90*Parameters!$B$3*10)</f>
        <v>120</v>
      </c>
      <c r="L90" s="34">
        <f t="shared" si="10"/>
        <v>4.8096192384769537E-3</v>
      </c>
    </row>
    <row r="91" spans="2:12" x14ac:dyDescent="0.25">
      <c r="B91" s="28">
        <f t="shared" si="11"/>
        <v>43836</v>
      </c>
      <c r="C91" s="54">
        <f>Parameters!$B$4</f>
        <v>50</v>
      </c>
      <c r="D91" s="63"/>
      <c r="F91" s="28">
        <f t="shared" si="9"/>
        <v>43836</v>
      </c>
      <c r="G91" s="32">
        <f>IF(G90&lt;Parameters!$B$6,(G90+(Parameters!$B$4*I91)),(G90+(Parameters!$B$4*J91*10)))</f>
        <v>25550</v>
      </c>
      <c r="H91" s="60"/>
      <c r="I91" s="33">
        <f>IF(G90&lt;Parameters!$B$6,(TRUNC((G90*Parameters!$B$2)/Parameters!$B$3)),"")</f>
        <v>6</v>
      </c>
      <c r="J91" s="33">
        <f>MIN(IF(G90&gt;=Parameters!$B$6,(TRUNC((G90*Parameters!$B$2)/(Parameters!$B$3*10))),0),Parameters!$B$7)</f>
        <v>0</v>
      </c>
      <c r="K91" s="32">
        <f>IF(G90&lt;Parameters!$B$6,I91*Parameters!$B$3,J91*Parameters!$B$3*10)</f>
        <v>120</v>
      </c>
      <c r="L91" s="34">
        <f t="shared" si="10"/>
        <v>4.7524752475247524E-3</v>
      </c>
    </row>
    <row r="92" spans="2:12" x14ac:dyDescent="0.25">
      <c r="B92" s="28">
        <f t="shared" si="11"/>
        <v>43843</v>
      </c>
      <c r="C92" s="54">
        <f>Parameters!$B$4</f>
        <v>50</v>
      </c>
      <c r="D92" s="63"/>
      <c r="F92" s="28">
        <f t="shared" si="9"/>
        <v>43843</v>
      </c>
      <c r="G92" s="32">
        <f>IF(G91&lt;Parameters!$B$6,(G91+(Parameters!$B$4*I92)),(G91+(Parameters!$B$4*J92*10)))</f>
        <v>25850</v>
      </c>
      <c r="H92" s="60"/>
      <c r="I92" s="33">
        <f>IF(G91&lt;Parameters!$B$6,(TRUNC((G91*Parameters!$B$2)/Parameters!$B$3)),"")</f>
        <v>6</v>
      </c>
      <c r="J92" s="33">
        <f>MIN(IF(G91&gt;=Parameters!$B$6,(TRUNC((G91*Parameters!$B$2)/(Parameters!$B$3*10))),0),Parameters!$B$7)</f>
        <v>0</v>
      </c>
      <c r="K92" s="32">
        <f>IF(G91&lt;Parameters!$B$6,I92*Parameters!$B$3,J92*Parameters!$B$3*10)</f>
        <v>120</v>
      </c>
      <c r="L92" s="34">
        <f t="shared" si="10"/>
        <v>4.6966731898238747E-3</v>
      </c>
    </row>
    <row r="93" spans="2:12" x14ac:dyDescent="0.25">
      <c r="B93" s="28">
        <f t="shared" si="11"/>
        <v>43850</v>
      </c>
      <c r="C93" s="54">
        <f>Parameters!$B$4</f>
        <v>50</v>
      </c>
      <c r="D93" s="63"/>
      <c r="F93" s="28">
        <f t="shared" si="9"/>
        <v>43850</v>
      </c>
      <c r="G93" s="32">
        <f>IF(G92&lt;Parameters!$B$6,(G92+(Parameters!$B$4*I93)),(G92+(Parameters!$B$4*J93*10)))</f>
        <v>26150</v>
      </c>
      <c r="H93" s="60"/>
      <c r="I93" s="33">
        <f>IF(G92&lt;Parameters!$B$6,(TRUNC((G92*Parameters!$B$2)/Parameters!$B$3)),"")</f>
        <v>6</v>
      </c>
      <c r="J93" s="33">
        <f>MIN(IF(G92&gt;=Parameters!$B$6,(TRUNC((G92*Parameters!$B$2)/(Parameters!$B$3*10))),0),Parameters!$B$7)</f>
        <v>0</v>
      </c>
      <c r="K93" s="32">
        <f>IF(G92&lt;Parameters!$B$6,I93*Parameters!$B$3,J93*Parameters!$B$3*10)</f>
        <v>120</v>
      </c>
      <c r="L93" s="34">
        <f t="shared" si="10"/>
        <v>4.6421663442940036E-3</v>
      </c>
    </row>
    <row r="94" spans="2:12" x14ac:dyDescent="0.25">
      <c r="B94" s="28">
        <f t="shared" si="11"/>
        <v>43857</v>
      </c>
      <c r="C94" s="54">
        <f>Parameters!$B$4</f>
        <v>50</v>
      </c>
      <c r="D94" s="63"/>
      <c r="F94" s="28">
        <f t="shared" si="9"/>
        <v>43857</v>
      </c>
      <c r="G94" s="32">
        <f>IF(G93&lt;Parameters!$B$6,(G93+(Parameters!$B$4*I94)),(G93+(Parameters!$B$4*J94*10)))</f>
        <v>26450</v>
      </c>
      <c r="H94" s="60"/>
      <c r="I94" s="33">
        <f>IF(G93&lt;Parameters!$B$6,(TRUNC((G93*Parameters!$B$2)/Parameters!$B$3)),"")</f>
        <v>6</v>
      </c>
      <c r="J94" s="33">
        <f>MIN(IF(G93&gt;=Parameters!$B$6,(TRUNC((G93*Parameters!$B$2)/(Parameters!$B$3*10))),0),Parameters!$B$7)</f>
        <v>0</v>
      </c>
      <c r="K94" s="32">
        <f>IF(G93&lt;Parameters!$B$6,I94*Parameters!$B$3,J94*Parameters!$B$3*10)</f>
        <v>120</v>
      </c>
      <c r="L94" s="34">
        <f t="shared" si="10"/>
        <v>4.5889101338432124E-3</v>
      </c>
    </row>
    <row r="95" spans="2:12" x14ac:dyDescent="0.25">
      <c r="B95" s="28">
        <f t="shared" si="11"/>
        <v>43864</v>
      </c>
      <c r="C95" s="54">
        <f>Parameters!$B$4</f>
        <v>50</v>
      </c>
      <c r="D95" s="63"/>
      <c r="F95" s="28">
        <f t="shared" si="9"/>
        <v>43864</v>
      </c>
      <c r="G95" s="32">
        <f>IF(G94&lt;Parameters!$B$6,(G94+(Parameters!$B$4*I95)),(G94+(Parameters!$B$4*J95*10)))</f>
        <v>26750</v>
      </c>
      <c r="H95" s="60"/>
      <c r="I95" s="33">
        <f>IF(G94&lt;Parameters!$B$6,(TRUNC((G94*Parameters!$B$2)/Parameters!$B$3)),"")</f>
        <v>6</v>
      </c>
      <c r="J95" s="33">
        <f>MIN(IF(G94&gt;=Parameters!$B$6,(TRUNC((G94*Parameters!$B$2)/(Parameters!$B$3*10))),0),Parameters!$B$7)</f>
        <v>0</v>
      </c>
      <c r="K95" s="32">
        <f>IF(G94&lt;Parameters!$B$6,I95*Parameters!$B$3,J95*Parameters!$B$3*10)</f>
        <v>120</v>
      </c>
      <c r="L95" s="34">
        <f t="shared" si="10"/>
        <v>4.5368620037807179E-3</v>
      </c>
    </row>
    <row r="96" spans="2:12" x14ac:dyDescent="0.25">
      <c r="B96" s="28">
        <f t="shared" si="11"/>
        <v>43871</v>
      </c>
      <c r="C96" s="54">
        <f>Parameters!$B$4</f>
        <v>50</v>
      </c>
      <c r="D96" s="63"/>
      <c r="F96" s="28">
        <f t="shared" si="9"/>
        <v>43871</v>
      </c>
      <c r="G96" s="32">
        <f>IF(G95&lt;Parameters!$B$6,(G95+(Parameters!$B$4*I96)),(G95+(Parameters!$B$4*J96*10)))</f>
        <v>27050</v>
      </c>
      <c r="H96" s="60"/>
      <c r="I96" s="33">
        <f>IF(G95&lt;Parameters!$B$6,(TRUNC((G95*Parameters!$B$2)/Parameters!$B$3)),"")</f>
        <v>6</v>
      </c>
      <c r="J96" s="33">
        <f>MIN(IF(G95&gt;=Parameters!$B$6,(TRUNC((G95*Parameters!$B$2)/(Parameters!$B$3*10))),0),Parameters!$B$7)</f>
        <v>0</v>
      </c>
      <c r="K96" s="32">
        <f>IF(G95&lt;Parameters!$B$6,I96*Parameters!$B$3,J96*Parameters!$B$3*10)</f>
        <v>120</v>
      </c>
      <c r="L96" s="34">
        <f t="shared" si="10"/>
        <v>4.485981308411215E-3</v>
      </c>
    </row>
    <row r="97" spans="2:12" x14ac:dyDescent="0.25">
      <c r="B97" s="28">
        <f t="shared" si="11"/>
        <v>43878</v>
      </c>
      <c r="C97" s="54">
        <f>Parameters!$B$4</f>
        <v>50</v>
      </c>
      <c r="D97" s="63"/>
      <c r="F97" s="28">
        <f t="shared" si="9"/>
        <v>43878</v>
      </c>
      <c r="G97" s="32">
        <f>IF(G96&lt;Parameters!$B$6,(G96+(Parameters!$B$4*I97)),(G96+(Parameters!$B$4*J97*10)))</f>
        <v>27350</v>
      </c>
      <c r="H97" s="60"/>
      <c r="I97" s="33">
        <f>IF(G96&lt;Parameters!$B$6,(TRUNC((G96*Parameters!$B$2)/Parameters!$B$3)),"")</f>
        <v>6</v>
      </c>
      <c r="J97" s="33">
        <f>MIN(IF(G96&gt;=Parameters!$B$6,(TRUNC((G96*Parameters!$B$2)/(Parameters!$B$3*10))),0),Parameters!$B$7)</f>
        <v>0</v>
      </c>
      <c r="K97" s="32">
        <f>IF(G96&lt;Parameters!$B$6,I97*Parameters!$B$3,J97*Parameters!$B$3*10)</f>
        <v>120</v>
      </c>
      <c r="L97" s="34">
        <f t="shared" si="10"/>
        <v>4.4362292051756003E-3</v>
      </c>
    </row>
    <row r="98" spans="2:12" x14ac:dyDescent="0.25">
      <c r="B98" s="28">
        <f t="shared" si="11"/>
        <v>43885</v>
      </c>
      <c r="C98" s="54">
        <f>Parameters!$B$4</f>
        <v>50</v>
      </c>
      <c r="D98" s="63"/>
      <c r="F98" s="28">
        <f t="shared" si="9"/>
        <v>43885</v>
      </c>
      <c r="G98" s="32">
        <f>IF(G97&lt;Parameters!$B$6,(G97+(Parameters!$B$4*I98)),(G97+(Parameters!$B$4*J98*10)))</f>
        <v>27650</v>
      </c>
      <c r="H98" s="60"/>
      <c r="I98" s="33">
        <f>IF(G97&lt;Parameters!$B$6,(TRUNC((G97*Parameters!$B$2)/Parameters!$B$3)),"")</f>
        <v>6</v>
      </c>
      <c r="J98" s="33">
        <f>MIN(IF(G97&gt;=Parameters!$B$6,(TRUNC((G97*Parameters!$B$2)/(Parameters!$B$3*10))),0),Parameters!$B$7)</f>
        <v>0</v>
      </c>
      <c r="K98" s="32">
        <f>IF(G97&lt;Parameters!$B$6,I98*Parameters!$B$3,J98*Parameters!$B$3*10)</f>
        <v>120</v>
      </c>
      <c r="L98" s="34">
        <f t="shared" si="10"/>
        <v>4.3875685557586835E-3</v>
      </c>
    </row>
    <row r="99" spans="2:12" x14ac:dyDescent="0.25">
      <c r="B99" s="28">
        <f t="shared" si="11"/>
        <v>43892</v>
      </c>
      <c r="C99" s="54">
        <f>Parameters!$B$4</f>
        <v>50</v>
      </c>
      <c r="D99" s="63"/>
      <c r="F99" s="28">
        <f t="shared" si="9"/>
        <v>43892</v>
      </c>
      <c r="G99" s="32">
        <f>IF(G98&lt;Parameters!$B$6,(G98+(Parameters!$B$4*I99)),(G98+(Parameters!$B$4*J99*10)))</f>
        <v>27950</v>
      </c>
      <c r="H99" s="60"/>
      <c r="I99" s="33">
        <f>IF(G98&lt;Parameters!$B$6,(TRUNC((G98*Parameters!$B$2)/Parameters!$B$3)),"")</f>
        <v>6</v>
      </c>
      <c r="J99" s="33">
        <f>MIN(IF(G98&gt;=Parameters!$B$6,(TRUNC((G98*Parameters!$B$2)/(Parameters!$B$3*10))),0),Parameters!$B$7)</f>
        <v>0</v>
      </c>
      <c r="K99" s="32">
        <f>IF(G98&lt;Parameters!$B$6,I99*Parameters!$B$3,J99*Parameters!$B$3*10)</f>
        <v>120</v>
      </c>
      <c r="L99" s="34">
        <f t="shared" si="10"/>
        <v>4.3399638336347199E-3</v>
      </c>
    </row>
    <row r="100" spans="2:12" x14ac:dyDescent="0.25">
      <c r="B100" s="28">
        <f t="shared" si="11"/>
        <v>43899</v>
      </c>
      <c r="C100" s="54">
        <f>Parameters!$B$4</f>
        <v>50</v>
      </c>
      <c r="D100" s="63"/>
      <c r="F100" s="28">
        <f t="shared" si="9"/>
        <v>43899</v>
      </c>
      <c r="G100" s="32">
        <f>IF(G99&lt;Parameters!$B$6,(G99+(Parameters!$B$4*I100)),(G99+(Parameters!$B$4*J100*10)))</f>
        <v>28250</v>
      </c>
      <c r="H100" s="60"/>
      <c r="I100" s="33">
        <f>IF(G99&lt;Parameters!$B$6,(TRUNC((G99*Parameters!$B$2)/Parameters!$B$3)),"")</f>
        <v>6</v>
      </c>
      <c r="J100" s="33">
        <f>MIN(IF(G99&gt;=Parameters!$B$6,(TRUNC((G99*Parameters!$B$2)/(Parameters!$B$3*10))),0),Parameters!$B$7)</f>
        <v>0</v>
      </c>
      <c r="K100" s="32">
        <f>IF(G99&lt;Parameters!$B$6,I100*Parameters!$B$3,J100*Parameters!$B$3*10)</f>
        <v>120</v>
      </c>
      <c r="L100" s="34">
        <f t="shared" si="10"/>
        <v>4.2933810375670838E-3</v>
      </c>
    </row>
    <row r="101" spans="2:12" x14ac:dyDescent="0.25">
      <c r="B101" s="28">
        <f t="shared" si="11"/>
        <v>43906</v>
      </c>
      <c r="C101" s="54">
        <f>Parameters!$B$4</f>
        <v>50</v>
      </c>
      <c r="D101" s="63"/>
      <c r="F101" s="28">
        <f t="shared" si="9"/>
        <v>43906</v>
      </c>
      <c r="G101" s="32">
        <f>IF(G100&lt;Parameters!$B$6,(G100+(Parameters!$B$4*I101)),(G100+(Parameters!$B$4*J101*10)))</f>
        <v>28600</v>
      </c>
      <c r="H101" s="60"/>
      <c r="I101" s="33">
        <f>IF(G100&lt;Parameters!$B$6,(TRUNC((G100*Parameters!$B$2)/Parameters!$B$3)),"")</f>
        <v>7</v>
      </c>
      <c r="J101" s="33">
        <f>MIN(IF(G100&gt;=Parameters!$B$6,(TRUNC((G100*Parameters!$B$2)/(Parameters!$B$3*10))),0),Parameters!$B$7)</f>
        <v>0</v>
      </c>
      <c r="K101" s="32">
        <f>IF(G100&lt;Parameters!$B$6,I101*Parameters!$B$3,J101*Parameters!$B$3*10)</f>
        <v>140</v>
      </c>
      <c r="L101" s="34">
        <f t="shared" si="10"/>
        <v>4.9557522123893803E-3</v>
      </c>
    </row>
    <row r="102" spans="2:12" x14ac:dyDescent="0.25">
      <c r="B102" s="28">
        <f t="shared" si="11"/>
        <v>43913</v>
      </c>
      <c r="C102" s="54">
        <f>Parameters!$B$4</f>
        <v>50</v>
      </c>
      <c r="D102" s="63"/>
      <c r="F102" s="28">
        <f t="shared" si="9"/>
        <v>43913</v>
      </c>
      <c r="G102" s="32">
        <f>IF(G101&lt;Parameters!$B$6,(G101+(Parameters!$B$4*I102)),(G101+(Parameters!$B$4*J102*10)))</f>
        <v>28950</v>
      </c>
      <c r="H102" s="60"/>
      <c r="I102" s="33">
        <f>IF(G101&lt;Parameters!$B$6,(TRUNC((G101*Parameters!$B$2)/Parameters!$B$3)),"")</f>
        <v>7</v>
      </c>
      <c r="J102" s="33">
        <f>MIN(IF(G101&gt;=Parameters!$B$6,(TRUNC((G101*Parameters!$B$2)/(Parameters!$B$3*10))),0),Parameters!$B$7)</f>
        <v>0</v>
      </c>
      <c r="K102" s="32">
        <f>IF(G101&lt;Parameters!$B$6,I102*Parameters!$B$3,J102*Parameters!$B$3*10)</f>
        <v>140</v>
      </c>
      <c r="L102" s="34">
        <f t="shared" si="10"/>
        <v>4.8951048951048955E-3</v>
      </c>
    </row>
    <row r="103" spans="2:12" x14ac:dyDescent="0.25">
      <c r="B103" s="28">
        <f t="shared" si="11"/>
        <v>43920</v>
      </c>
      <c r="C103" s="54">
        <f>Parameters!$B$4</f>
        <v>50</v>
      </c>
      <c r="D103" s="63"/>
      <c r="F103" s="28">
        <f t="shared" si="9"/>
        <v>43920</v>
      </c>
      <c r="G103" s="32">
        <f>IF(G102&lt;Parameters!$B$6,(G102+(Parameters!$B$4*I103)),(G102+(Parameters!$B$4*J103*10)))</f>
        <v>29300</v>
      </c>
      <c r="H103" s="60"/>
      <c r="I103" s="33">
        <f>IF(G102&lt;Parameters!$B$6,(TRUNC((G102*Parameters!$B$2)/Parameters!$B$3)),"")</f>
        <v>7</v>
      </c>
      <c r="J103" s="33">
        <f>MIN(IF(G102&gt;=Parameters!$B$6,(TRUNC((G102*Parameters!$B$2)/(Parameters!$B$3*10))),0),Parameters!$B$7)</f>
        <v>0</v>
      </c>
      <c r="K103" s="32">
        <f>IF(G102&lt;Parameters!$B$6,I103*Parameters!$B$3,J103*Parameters!$B$3*10)</f>
        <v>140</v>
      </c>
      <c r="L103" s="34">
        <f t="shared" si="10"/>
        <v>4.8359240069084626E-3</v>
      </c>
    </row>
    <row r="104" spans="2:12" x14ac:dyDescent="0.25">
      <c r="B104" s="28">
        <f t="shared" si="11"/>
        <v>43927</v>
      </c>
      <c r="C104" s="54">
        <f>Parameters!$B$4</f>
        <v>50</v>
      </c>
      <c r="D104" s="63"/>
      <c r="F104" s="28">
        <f t="shared" si="9"/>
        <v>43927</v>
      </c>
      <c r="G104" s="32">
        <f>IF(G103&lt;Parameters!$B$6,(G103+(Parameters!$B$4*I104)),(G103+(Parameters!$B$4*J104*10)))</f>
        <v>29650</v>
      </c>
      <c r="H104" s="60"/>
      <c r="I104" s="33">
        <f>IF(G103&lt;Parameters!$B$6,(TRUNC((G103*Parameters!$B$2)/Parameters!$B$3)),"")</f>
        <v>7</v>
      </c>
      <c r="J104" s="33">
        <f>MIN(IF(G103&gt;=Parameters!$B$6,(TRUNC((G103*Parameters!$B$2)/(Parameters!$B$3*10))),0),Parameters!$B$7)</f>
        <v>0</v>
      </c>
      <c r="K104" s="32">
        <f>IF(G103&lt;Parameters!$B$6,I104*Parameters!$B$3,J104*Parameters!$B$3*10)</f>
        <v>140</v>
      </c>
      <c r="L104" s="34">
        <f t="shared" si="10"/>
        <v>4.7781569965870303E-3</v>
      </c>
    </row>
    <row r="105" spans="2:12" x14ac:dyDescent="0.25">
      <c r="B105" s="28">
        <f t="shared" si="11"/>
        <v>43934</v>
      </c>
      <c r="C105" s="54">
        <f>Parameters!$B$4</f>
        <v>50</v>
      </c>
      <c r="D105" s="63"/>
      <c r="F105" s="28">
        <f t="shared" si="9"/>
        <v>43934</v>
      </c>
      <c r="G105" s="32">
        <f>IF(G104&lt;Parameters!$B$6,(G104+(Parameters!$B$4*I105)),(G104+(Parameters!$B$4*J105*10)))</f>
        <v>30000</v>
      </c>
      <c r="H105" s="60"/>
      <c r="I105" s="33">
        <f>IF(G104&lt;Parameters!$B$6,(TRUNC((G104*Parameters!$B$2)/Parameters!$B$3)),"")</f>
        <v>7</v>
      </c>
      <c r="J105" s="33">
        <f>MIN(IF(G104&gt;=Parameters!$B$6,(TRUNC((G104*Parameters!$B$2)/(Parameters!$B$3*10))),0),Parameters!$B$7)</f>
        <v>0</v>
      </c>
      <c r="K105" s="32">
        <f>IF(G104&lt;Parameters!$B$6,I105*Parameters!$B$3,J105*Parameters!$B$3*10)</f>
        <v>140</v>
      </c>
      <c r="L105" s="34">
        <f t="shared" si="10"/>
        <v>4.7217537942664421E-3</v>
      </c>
    </row>
    <row r="106" spans="2:12" x14ac:dyDescent="0.25">
      <c r="B106" s="28">
        <f t="shared" si="11"/>
        <v>43941</v>
      </c>
      <c r="C106" s="54">
        <f>Parameters!$B$4</f>
        <v>50</v>
      </c>
      <c r="D106" s="63"/>
      <c r="F106" s="28">
        <f t="shared" si="9"/>
        <v>43941</v>
      </c>
      <c r="G106" s="32">
        <f>IF(G105&lt;Parameters!$B$6,(G105+(Parameters!$B$4*I106)),(G105+(Parameters!$B$4*J106*10)))</f>
        <v>30350</v>
      </c>
      <c r="H106" s="60"/>
      <c r="I106" s="33">
        <f>IF(G105&lt;Parameters!$B$6,(TRUNC((G105*Parameters!$B$2)/Parameters!$B$3)),"")</f>
        <v>7</v>
      </c>
      <c r="J106" s="33">
        <f>MIN(IF(G105&gt;=Parameters!$B$6,(TRUNC((G105*Parameters!$B$2)/(Parameters!$B$3*10))),0),Parameters!$B$7)</f>
        <v>0</v>
      </c>
      <c r="K106" s="32">
        <f>IF(G105&lt;Parameters!$B$6,I106*Parameters!$B$3,J106*Parameters!$B$3*10)</f>
        <v>140</v>
      </c>
      <c r="L106" s="34">
        <f t="shared" si="10"/>
        <v>4.6666666666666671E-3</v>
      </c>
    </row>
    <row r="107" spans="2:12" ht="13" thickBot="1" x14ac:dyDescent="0.3">
      <c r="B107" s="35">
        <f t="shared" si="11"/>
        <v>43948</v>
      </c>
      <c r="C107" s="58">
        <f>Parameters!$B$4</f>
        <v>50</v>
      </c>
      <c r="D107" s="63"/>
      <c r="F107" s="35">
        <f t="shared" si="9"/>
        <v>43948</v>
      </c>
      <c r="G107" s="36">
        <f>IF(G106&lt;Parameters!$B$6,(G106+(Parameters!$B$4*I107)),(G106+(Parameters!$B$4*J107*10)))</f>
        <v>30700</v>
      </c>
      <c r="H107" s="60"/>
      <c r="I107" s="33">
        <f>IF(G106&lt;Parameters!$B$6,(TRUNC((G106*Parameters!$B$2)/Parameters!$B$3)),"")</f>
        <v>7</v>
      </c>
      <c r="J107" s="33">
        <f>MIN(IF(G106&gt;=Parameters!$B$6,(TRUNC((G106*Parameters!$B$2)/(Parameters!$B$3*10))),0),Parameters!$B$7)</f>
        <v>0</v>
      </c>
      <c r="K107" s="32">
        <f>IF(G106&lt;Parameters!$B$6,I107*Parameters!$B$3,J107*Parameters!$B$3*10)</f>
        <v>140</v>
      </c>
      <c r="L107" s="34">
        <f t="shared" si="10"/>
        <v>4.6128500823723233E-3</v>
      </c>
    </row>
    <row r="108" spans="2:12" x14ac:dyDescent="0.25">
      <c r="B108" s="18">
        <f t="shared" si="11"/>
        <v>43955</v>
      </c>
      <c r="C108" s="55">
        <f>Parameters!$B$4</f>
        <v>50</v>
      </c>
      <c r="D108" s="64"/>
      <c r="F108" s="18">
        <f t="shared" si="9"/>
        <v>43955</v>
      </c>
      <c r="G108" s="19">
        <f>IF(G107&lt;Parameters!$B$6,(G107+(Parameters!$B$4*I108)),(G107+(Parameters!$B$4*J108*10)))</f>
        <v>31050</v>
      </c>
      <c r="H108" s="61"/>
      <c r="I108" s="38">
        <f>IF(G107&lt;Parameters!$B$6,(TRUNC((G107*Parameters!$B$2)/Parameters!$B$3)),"")</f>
        <v>7</v>
      </c>
      <c r="J108" s="38">
        <f>MIN(IF(G107&gt;=Parameters!$B$6,(TRUNC((G107*Parameters!$B$2)/(Parameters!$B$3*10))),0),Parameters!$B$7)</f>
        <v>0</v>
      </c>
      <c r="K108" s="37">
        <f>IF(G107&lt;Parameters!$B$6,I108*Parameters!$B$3,J108*Parameters!$B$3*10)</f>
        <v>140</v>
      </c>
      <c r="L108" s="39">
        <f t="shared" si="10"/>
        <v>4.560260586319218E-3</v>
      </c>
    </row>
    <row r="109" spans="2:12" x14ac:dyDescent="0.25">
      <c r="B109" s="18">
        <f t="shared" si="11"/>
        <v>43962</v>
      </c>
      <c r="C109" s="55">
        <f>Parameters!$B$4</f>
        <v>50</v>
      </c>
      <c r="D109" s="63"/>
      <c r="F109" s="18">
        <f t="shared" si="9"/>
        <v>43962</v>
      </c>
      <c r="G109" s="19">
        <f>IF(G108&lt;Parameters!$B$6,(G108+(Parameters!$B$4*I109)),(G108+(Parameters!$B$4*J109*10)))</f>
        <v>31400</v>
      </c>
      <c r="H109" s="60"/>
      <c r="I109" s="20">
        <f>IF(G108&lt;Parameters!$B$6,(TRUNC((G108*Parameters!$B$2)/Parameters!$B$3)),"")</f>
        <v>7</v>
      </c>
      <c r="J109" s="20">
        <f>MIN(IF(G108&gt;=Parameters!$B$6,(TRUNC((G108*Parameters!$B$2)/(Parameters!$B$3*10))),0),Parameters!$B$7)</f>
        <v>0</v>
      </c>
      <c r="K109" s="19">
        <f>IF(G108&lt;Parameters!$B$6,I109*Parameters!$B$3,J109*Parameters!$B$3*10)</f>
        <v>140</v>
      </c>
      <c r="L109" s="21">
        <f t="shared" si="10"/>
        <v>4.5088566827697265E-3</v>
      </c>
    </row>
    <row r="110" spans="2:12" x14ac:dyDescent="0.25">
      <c r="B110" s="18">
        <f t="shared" si="11"/>
        <v>43969</v>
      </c>
      <c r="C110" s="55">
        <f>Parameters!$B$4</f>
        <v>50</v>
      </c>
      <c r="D110" s="63"/>
      <c r="F110" s="18">
        <f t="shared" si="9"/>
        <v>43969</v>
      </c>
      <c r="G110" s="19">
        <f>IF(G109&lt;Parameters!$B$6,(G109+(Parameters!$B$4*I110)),(G109+(Parameters!$B$4*J110*10)))</f>
        <v>31750</v>
      </c>
      <c r="H110" s="60"/>
      <c r="I110" s="20">
        <f>IF(G109&lt;Parameters!$B$6,(TRUNC((G109*Parameters!$B$2)/Parameters!$B$3)),"")</f>
        <v>7</v>
      </c>
      <c r="J110" s="20">
        <f>MIN(IF(G109&gt;=Parameters!$B$6,(TRUNC((G109*Parameters!$B$2)/(Parameters!$B$3*10))),0),Parameters!$B$7)</f>
        <v>0</v>
      </c>
      <c r="K110" s="19">
        <f>IF(G109&lt;Parameters!$B$6,I110*Parameters!$B$3,J110*Parameters!$B$3*10)</f>
        <v>140</v>
      </c>
      <c r="L110" s="21">
        <f t="shared" si="10"/>
        <v>4.4585987261146496E-3</v>
      </c>
    </row>
    <row r="111" spans="2:12" x14ac:dyDescent="0.25">
      <c r="B111" s="18">
        <f t="shared" si="11"/>
        <v>43976</v>
      </c>
      <c r="C111" s="55">
        <f>Parameters!$B$4</f>
        <v>50</v>
      </c>
      <c r="D111" s="63"/>
      <c r="F111" s="18">
        <f t="shared" si="9"/>
        <v>43976</v>
      </c>
      <c r="G111" s="19">
        <f>IF(G110&lt;Parameters!$B$6,(G110+(Parameters!$B$4*I111)),(G110+(Parameters!$B$4*J111*10)))</f>
        <v>32100</v>
      </c>
      <c r="H111" s="60"/>
      <c r="I111" s="20">
        <f>IF(G110&lt;Parameters!$B$6,(TRUNC((G110*Parameters!$B$2)/Parameters!$B$3)),"")</f>
        <v>7</v>
      </c>
      <c r="J111" s="20">
        <f>MIN(IF(G110&gt;=Parameters!$B$6,(TRUNC((G110*Parameters!$B$2)/(Parameters!$B$3*10))),0),Parameters!$B$7)</f>
        <v>0</v>
      </c>
      <c r="K111" s="19">
        <f>IF(G110&lt;Parameters!$B$6,I111*Parameters!$B$3,J111*Parameters!$B$3*10)</f>
        <v>140</v>
      </c>
      <c r="L111" s="21">
        <f t="shared" si="10"/>
        <v>4.4094488188976379E-3</v>
      </c>
    </row>
    <row r="112" spans="2:12" x14ac:dyDescent="0.25">
      <c r="B112" s="18">
        <f t="shared" si="11"/>
        <v>43983</v>
      </c>
      <c r="C112" s="55">
        <f>Parameters!$B$4</f>
        <v>50</v>
      </c>
      <c r="D112" s="63"/>
      <c r="F112" s="18">
        <f t="shared" si="9"/>
        <v>43983</v>
      </c>
      <c r="G112" s="19">
        <f>IF(G111&lt;Parameters!$B$6,(G111+(Parameters!$B$4*I112)),(G111+(Parameters!$B$4*J112*10)))</f>
        <v>32500</v>
      </c>
      <c r="H112" s="60"/>
      <c r="I112" s="20">
        <f>IF(G111&lt;Parameters!$B$6,(TRUNC((G111*Parameters!$B$2)/Parameters!$B$3)),"")</f>
        <v>8</v>
      </c>
      <c r="J112" s="20">
        <f>MIN(IF(G111&gt;=Parameters!$B$6,(TRUNC((G111*Parameters!$B$2)/(Parameters!$B$3*10))),0),Parameters!$B$7)</f>
        <v>0</v>
      </c>
      <c r="K112" s="19">
        <f>IF(G111&lt;Parameters!$B$6,I112*Parameters!$B$3,J112*Parameters!$B$3*10)</f>
        <v>160</v>
      </c>
      <c r="L112" s="21">
        <f t="shared" si="10"/>
        <v>4.9844236760124613E-3</v>
      </c>
    </row>
    <row r="113" spans="2:12" x14ac:dyDescent="0.25">
      <c r="B113" s="18">
        <f t="shared" si="11"/>
        <v>43990</v>
      </c>
      <c r="C113" s="55">
        <f>Parameters!$B$4</f>
        <v>50</v>
      </c>
      <c r="D113" s="63"/>
      <c r="F113" s="18">
        <f t="shared" si="9"/>
        <v>43990</v>
      </c>
      <c r="G113" s="19">
        <f>IF(G112&lt;Parameters!$B$6,(G112+(Parameters!$B$4*I113)),(G112+(Parameters!$B$4*J113*10)))</f>
        <v>32900</v>
      </c>
      <c r="H113" s="60"/>
      <c r="I113" s="20">
        <f>IF(G112&lt;Parameters!$B$6,(TRUNC((G112*Parameters!$B$2)/Parameters!$B$3)),"")</f>
        <v>8</v>
      </c>
      <c r="J113" s="20">
        <f>MIN(IF(G112&gt;=Parameters!$B$6,(TRUNC((G112*Parameters!$B$2)/(Parameters!$B$3*10))),0),Parameters!$B$7)</f>
        <v>0</v>
      </c>
      <c r="K113" s="19">
        <f>IF(G112&lt;Parameters!$B$6,I113*Parameters!$B$3,J113*Parameters!$B$3*10)</f>
        <v>160</v>
      </c>
      <c r="L113" s="21">
        <f t="shared" si="10"/>
        <v>4.9230769230769232E-3</v>
      </c>
    </row>
    <row r="114" spans="2:12" x14ac:dyDescent="0.25">
      <c r="B114" s="18">
        <f t="shared" si="11"/>
        <v>43997</v>
      </c>
      <c r="C114" s="55">
        <f>Parameters!$B$4</f>
        <v>50</v>
      </c>
      <c r="D114" s="63"/>
      <c r="F114" s="18">
        <f t="shared" si="9"/>
        <v>43997</v>
      </c>
      <c r="G114" s="19">
        <f>IF(G113&lt;Parameters!$B$6,(G113+(Parameters!$B$4*I114)),(G113+(Parameters!$B$4*J114*10)))</f>
        <v>33300</v>
      </c>
      <c r="H114" s="60"/>
      <c r="I114" s="20">
        <f>IF(G113&lt;Parameters!$B$6,(TRUNC((G113*Parameters!$B$2)/Parameters!$B$3)),"")</f>
        <v>8</v>
      </c>
      <c r="J114" s="20">
        <f>MIN(IF(G113&gt;=Parameters!$B$6,(TRUNC((G113*Parameters!$B$2)/(Parameters!$B$3*10))),0),Parameters!$B$7)</f>
        <v>0</v>
      </c>
      <c r="K114" s="19">
        <f>IF(G113&lt;Parameters!$B$6,I114*Parameters!$B$3,J114*Parameters!$B$3*10)</f>
        <v>160</v>
      </c>
      <c r="L114" s="21">
        <f t="shared" si="10"/>
        <v>4.8632218844984806E-3</v>
      </c>
    </row>
    <row r="115" spans="2:12" x14ac:dyDescent="0.25">
      <c r="B115" s="18">
        <f t="shared" si="11"/>
        <v>44004</v>
      </c>
      <c r="C115" s="55">
        <f>Parameters!$B$4</f>
        <v>50</v>
      </c>
      <c r="D115" s="63"/>
      <c r="F115" s="18">
        <f t="shared" si="9"/>
        <v>44004</v>
      </c>
      <c r="G115" s="19">
        <f>IF(G114&lt;Parameters!$B$6,(G114+(Parameters!$B$4*I115)),(G114+(Parameters!$B$4*J115*10)))</f>
        <v>33700</v>
      </c>
      <c r="H115" s="60"/>
      <c r="I115" s="20">
        <f>IF(G114&lt;Parameters!$B$6,(TRUNC((G114*Parameters!$B$2)/Parameters!$B$3)),"")</f>
        <v>8</v>
      </c>
      <c r="J115" s="20">
        <f>MIN(IF(G114&gt;=Parameters!$B$6,(TRUNC((G114*Parameters!$B$2)/(Parameters!$B$3*10))),0),Parameters!$B$7)</f>
        <v>0</v>
      </c>
      <c r="K115" s="19">
        <f>IF(G114&lt;Parameters!$B$6,I115*Parameters!$B$3,J115*Parameters!$B$3*10)</f>
        <v>160</v>
      </c>
      <c r="L115" s="21">
        <f t="shared" si="10"/>
        <v>4.8048048048048046E-3</v>
      </c>
    </row>
    <row r="116" spans="2:12" x14ac:dyDescent="0.25">
      <c r="B116" s="18">
        <f t="shared" si="11"/>
        <v>44011</v>
      </c>
      <c r="C116" s="55">
        <f>Parameters!$B$4</f>
        <v>50</v>
      </c>
      <c r="D116" s="63"/>
      <c r="F116" s="18">
        <f t="shared" si="9"/>
        <v>44011</v>
      </c>
      <c r="G116" s="19">
        <f>IF(G115&lt;Parameters!$B$6,(G115+(Parameters!$B$4*I116)),(G115+(Parameters!$B$4*J116*10)))</f>
        <v>34100</v>
      </c>
      <c r="H116" s="60"/>
      <c r="I116" s="20">
        <f>IF(G115&lt;Parameters!$B$6,(TRUNC((G115*Parameters!$B$2)/Parameters!$B$3)),"")</f>
        <v>8</v>
      </c>
      <c r="J116" s="20">
        <f>MIN(IF(G115&gt;=Parameters!$B$6,(TRUNC((G115*Parameters!$B$2)/(Parameters!$B$3*10))),0),Parameters!$B$7)</f>
        <v>0</v>
      </c>
      <c r="K116" s="19">
        <f>IF(G115&lt;Parameters!$B$6,I116*Parameters!$B$3,J116*Parameters!$B$3*10)</f>
        <v>160</v>
      </c>
      <c r="L116" s="21">
        <f t="shared" si="10"/>
        <v>4.747774480712166E-3</v>
      </c>
    </row>
    <row r="117" spans="2:12" x14ac:dyDescent="0.25">
      <c r="B117" s="18">
        <f t="shared" si="11"/>
        <v>44018</v>
      </c>
      <c r="C117" s="55">
        <f>Parameters!$B$4</f>
        <v>50</v>
      </c>
      <c r="D117" s="63"/>
      <c r="F117" s="18">
        <f t="shared" ref="F117:F180" si="12">F116+7</f>
        <v>44018</v>
      </c>
      <c r="G117" s="19">
        <f>IF(G116&lt;Parameters!$B$6,(G116+(Parameters!$B$4*I117)),(G116+(Parameters!$B$4*J117*10)))</f>
        <v>34500</v>
      </c>
      <c r="H117" s="60"/>
      <c r="I117" s="20">
        <f>IF(G116&lt;Parameters!$B$6,(TRUNC((G116*Parameters!$B$2)/Parameters!$B$3)),"")</f>
        <v>8</v>
      </c>
      <c r="J117" s="20">
        <f>MIN(IF(G116&gt;=Parameters!$B$6,(TRUNC((G116*Parameters!$B$2)/(Parameters!$B$3*10))),0),Parameters!$B$7)</f>
        <v>0</v>
      </c>
      <c r="K117" s="19">
        <f>IF(G116&lt;Parameters!$B$6,I117*Parameters!$B$3,J117*Parameters!$B$3*10)</f>
        <v>160</v>
      </c>
      <c r="L117" s="21">
        <f t="shared" ref="L117:L180" si="13">K117/G116</f>
        <v>4.6920821114369501E-3</v>
      </c>
    </row>
    <row r="118" spans="2:12" x14ac:dyDescent="0.25">
      <c r="B118" s="18">
        <f t="shared" si="11"/>
        <v>44025</v>
      </c>
      <c r="C118" s="55">
        <f>Parameters!$B$4</f>
        <v>50</v>
      </c>
      <c r="D118" s="63"/>
      <c r="F118" s="18">
        <f t="shared" si="12"/>
        <v>44025</v>
      </c>
      <c r="G118" s="19">
        <f>IF(G117&lt;Parameters!$B$6,(G117+(Parameters!$B$4*I118)),(G117+(Parameters!$B$4*J118*10)))</f>
        <v>34900</v>
      </c>
      <c r="H118" s="60"/>
      <c r="I118" s="20">
        <f>IF(G117&lt;Parameters!$B$6,(TRUNC((G117*Parameters!$B$2)/Parameters!$B$3)),"")</f>
        <v>8</v>
      </c>
      <c r="J118" s="20">
        <f>MIN(IF(G117&gt;=Parameters!$B$6,(TRUNC((G117*Parameters!$B$2)/(Parameters!$B$3*10))),0),Parameters!$B$7)</f>
        <v>0</v>
      </c>
      <c r="K118" s="19">
        <f>IF(G117&lt;Parameters!$B$6,I118*Parameters!$B$3,J118*Parameters!$B$3*10)</f>
        <v>160</v>
      </c>
      <c r="L118" s="21">
        <f t="shared" si="13"/>
        <v>4.6376811594202897E-3</v>
      </c>
    </row>
    <row r="119" spans="2:12" x14ac:dyDescent="0.25">
      <c r="B119" s="18">
        <f t="shared" si="11"/>
        <v>44032</v>
      </c>
      <c r="C119" s="55">
        <f>Parameters!$B$4</f>
        <v>50</v>
      </c>
      <c r="D119" s="63"/>
      <c r="F119" s="18">
        <f t="shared" si="12"/>
        <v>44032</v>
      </c>
      <c r="G119" s="19">
        <f>IF(G118&lt;Parameters!$B$6,(G118+(Parameters!$B$4*I119)),(G118+(Parameters!$B$4*J119*10)))</f>
        <v>35300</v>
      </c>
      <c r="H119" s="60"/>
      <c r="I119" s="20">
        <f>IF(G118&lt;Parameters!$B$6,(TRUNC((G118*Parameters!$B$2)/Parameters!$B$3)),"")</f>
        <v>8</v>
      </c>
      <c r="J119" s="20">
        <f>MIN(IF(G118&gt;=Parameters!$B$6,(TRUNC((G118*Parameters!$B$2)/(Parameters!$B$3*10))),0),Parameters!$B$7)</f>
        <v>0</v>
      </c>
      <c r="K119" s="19">
        <f>IF(G118&lt;Parameters!$B$6,I119*Parameters!$B$3,J119*Parameters!$B$3*10)</f>
        <v>160</v>
      </c>
      <c r="L119" s="21">
        <f t="shared" si="13"/>
        <v>4.5845272206303722E-3</v>
      </c>
    </row>
    <row r="120" spans="2:12" x14ac:dyDescent="0.25">
      <c r="B120" s="18">
        <f t="shared" ref="B120:B183" si="14">B119+7</f>
        <v>44039</v>
      </c>
      <c r="C120" s="55">
        <f>Parameters!$B$4</f>
        <v>50</v>
      </c>
      <c r="D120" s="63"/>
      <c r="F120" s="18">
        <f t="shared" si="12"/>
        <v>44039</v>
      </c>
      <c r="G120" s="19">
        <f>IF(G119&lt;Parameters!$B$6,(G119+(Parameters!$B$4*I120)),(G119+(Parameters!$B$4*J120*10)))</f>
        <v>35700</v>
      </c>
      <c r="H120" s="60"/>
      <c r="I120" s="20">
        <f>IF(G119&lt;Parameters!$B$6,(TRUNC((G119*Parameters!$B$2)/Parameters!$B$3)),"")</f>
        <v>8</v>
      </c>
      <c r="J120" s="20">
        <f>MIN(IF(G119&gt;=Parameters!$B$6,(TRUNC((G119*Parameters!$B$2)/(Parameters!$B$3*10))),0),Parameters!$B$7)</f>
        <v>0</v>
      </c>
      <c r="K120" s="19">
        <f>IF(G119&lt;Parameters!$B$6,I120*Parameters!$B$3,J120*Parameters!$B$3*10)</f>
        <v>160</v>
      </c>
      <c r="L120" s="21">
        <f t="shared" si="13"/>
        <v>4.5325779036827192E-3</v>
      </c>
    </row>
    <row r="121" spans="2:12" x14ac:dyDescent="0.25">
      <c r="B121" s="18">
        <f t="shared" si="14"/>
        <v>44046</v>
      </c>
      <c r="C121" s="55">
        <f>Parameters!$B$4</f>
        <v>50</v>
      </c>
      <c r="D121" s="63"/>
      <c r="F121" s="18">
        <f t="shared" si="12"/>
        <v>44046</v>
      </c>
      <c r="G121" s="19">
        <f>IF(G120&lt;Parameters!$B$6,(G120+(Parameters!$B$4*I121)),(G120+(Parameters!$B$4*J121*10)))</f>
        <v>36100</v>
      </c>
      <c r="H121" s="60"/>
      <c r="I121" s="20">
        <f>IF(G120&lt;Parameters!$B$6,(TRUNC((G120*Parameters!$B$2)/Parameters!$B$3)),"")</f>
        <v>8</v>
      </c>
      <c r="J121" s="20">
        <f>MIN(IF(G120&gt;=Parameters!$B$6,(TRUNC((G120*Parameters!$B$2)/(Parameters!$B$3*10))),0),Parameters!$B$7)</f>
        <v>0</v>
      </c>
      <c r="K121" s="19">
        <f>IF(G120&lt;Parameters!$B$6,I121*Parameters!$B$3,J121*Parameters!$B$3*10)</f>
        <v>160</v>
      </c>
      <c r="L121" s="21">
        <f t="shared" si="13"/>
        <v>4.4817927170868344E-3</v>
      </c>
    </row>
    <row r="122" spans="2:12" x14ac:dyDescent="0.25">
      <c r="B122" s="18">
        <f t="shared" si="14"/>
        <v>44053</v>
      </c>
      <c r="C122" s="55">
        <f>Parameters!$B$4</f>
        <v>50</v>
      </c>
      <c r="D122" s="63"/>
      <c r="F122" s="18">
        <f t="shared" si="12"/>
        <v>44053</v>
      </c>
      <c r="G122" s="19">
        <f>IF(G121&lt;Parameters!$B$6,(G121+(Parameters!$B$4*I122)),(G121+(Parameters!$B$4*J122*10)))</f>
        <v>36550</v>
      </c>
      <c r="H122" s="60"/>
      <c r="I122" s="20">
        <f>IF(G121&lt;Parameters!$B$6,(TRUNC((G121*Parameters!$B$2)/Parameters!$B$3)),"")</f>
        <v>9</v>
      </c>
      <c r="J122" s="20">
        <f>MIN(IF(G121&gt;=Parameters!$B$6,(TRUNC((G121*Parameters!$B$2)/(Parameters!$B$3*10))),0),Parameters!$B$7)</f>
        <v>0</v>
      </c>
      <c r="K122" s="19">
        <f>IF(G121&lt;Parameters!$B$6,I122*Parameters!$B$3,J122*Parameters!$B$3*10)</f>
        <v>180</v>
      </c>
      <c r="L122" s="21">
        <f t="shared" si="13"/>
        <v>4.9861495844875344E-3</v>
      </c>
    </row>
    <row r="123" spans="2:12" x14ac:dyDescent="0.25">
      <c r="B123" s="18">
        <f t="shared" si="14"/>
        <v>44060</v>
      </c>
      <c r="C123" s="55">
        <f>Parameters!$B$4</f>
        <v>50</v>
      </c>
      <c r="D123" s="63"/>
      <c r="F123" s="18">
        <f t="shared" si="12"/>
        <v>44060</v>
      </c>
      <c r="G123" s="19">
        <f>IF(G122&lt;Parameters!$B$6,(G122+(Parameters!$B$4*I123)),(G122+(Parameters!$B$4*J123*10)))</f>
        <v>37000</v>
      </c>
      <c r="H123" s="60"/>
      <c r="I123" s="20">
        <f>IF(G122&lt;Parameters!$B$6,(TRUNC((G122*Parameters!$B$2)/Parameters!$B$3)),"")</f>
        <v>9</v>
      </c>
      <c r="J123" s="20">
        <f>MIN(IF(G122&gt;=Parameters!$B$6,(TRUNC((G122*Parameters!$B$2)/(Parameters!$B$3*10))),0),Parameters!$B$7)</f>
        <v>0</v>
      </c>
      <c r="K123" s="19">
        <f>IF(G122&lt;Parameters!$B$6,I123*Parameters!$B$3,J123*Parameters!$B$3*10)</f>
        <v>180</v>
      </c>
      <c r="L123" s="21">
        <f t="shared" si="13"/>
        <v>4.9247606019151846E-3</v>
      </c>
    </row>
    <row r="124" spans="2:12" x14ac:dyDescent="0.25">
      <c r="B124" s="18">
        <f t="shared" si="14"/>
        <v>44067</v>
      </c>
      <c r="C124" s="55">
        <f>Parameters!$B$4</f>
        <v>50</v>
      </c>
      <c r="D124" s="63"/>
      <c r="F124" s="18">
        <f t="shared" si="12"/>
        <v>44067</v>
      </c>
      <c r="G124" s="19">
        <f>IF(G123&lt;Parameters!$B$6,(G123+(Parameters!$B$4*I124)),(G123+(Parameters!$B$4*J124*10)))</f>
        <v>37450</v>
      </c>
      <c r="H124" s="60"/>
      <c r="I124" s="20">
        <f>IF(G123&lt;Parameters!$B$6,(TRUNC((G123*Parameters!$B$2)/Parameters!$B$3)),"")</f>
        <v>9</v>
      </c>
      <c r="J124" s="20">
        <f>MIN(IF(G123&gt;=Parameters!$B$6,(TRUNC((G123*Parameters!$B$2)/(Parameters!$B$3*10))),0),Parameters!$B$7)</f>
        <v>0</v>
      </c>
      <c r="K124" s="19">
        <f>IF(G123&lt;Parameters!$B$6,I124*Parameters!$B$3,J124*Parameters!$B$3*10)</f>
        <v>180</v>
      </c>
      <c r="L124" s="21">
        <f t="shared" si="13"/>
        <v>4.8648648648648646E-3</v>
      </c>
    </row>
    <row r="125" spans="2:12" x14ac:dyDescent="0.25">
      <c r="B125" s="18">
        <f t="shared" si="14"/>
        <v>44074</v>
      </c>
      <c r="C125" s="55">
        <f>Parameters!$B$4</f>
        <v>50</v>
      </c>
      <c r="D125" s="63"/>
      <c r="F125" s="18">
        <f t="shared" si="12"/>
        <v>44074</v>
      </c>
      <c r="G125" s="19">
        <f>IF(G124&lt;Parameters!$B$6,(G124+(Parameters!$B$4*I125)),(G124+(Parameters!$B$4*J125*10)))</f>
        <v>37900</v>
      </c>
      <c r="H125" s="60"/>
      <c r="I125" s="20">
        <f>IF(G124&lt;Parameters!$B$6,(TRUNC((G124*Parameters!$B$2)/Parameters!$B$3)),"")</f>
        <v>9</v>
      </c>
      <c r="J125" s="20">
        <f>MIN(IF(G124&gt;=Parameters!$B$6,(TRUNC((G124*Parameters!$B$2)/(Parameters!$B$3*10))),0),Parameters!$B$7)</f>
        <v>0</v>
      </c>
      <c r="K125" s="19">
        <f>IF(G124&lt;Parameters!$B$6,I125*Parameters!$B$3,J125*Parameters!$B$3*10)</f>
        <v>180</v>
      </c>
      <c r="L125" s="21">
        <f t="shared" si="13"/>
        <v>4.8064085447263021E-3</v>
      </c>
    </row>
    <row r="126" spans="2:12" x14ac:dyDescent="0.25">
      <c r="B126" s="18">
        <f t="shared" si="14"/>
        <v>44081</v>
      </c>
      <c r="C126" s="55">
        <f>Parameters!$B$4</f>
        <v>50</v>
      </c>
      <c r="D126" s="63"/>
      <c r="F126" s="18">
        <f t="shared" si="12"/>
        <v>44081</v>
      </c>
      <c r="G126" s="19">
        <f>IF(G125&lt;Parameters!$B$6,(G125+(Parameters!$B$4*I126)),(G125+(Parameters!$B$4*J126*10)))</f>
        <v>38350</v>
      </c>
      <c r="H126" s="60"/>
      <c r="I126" s="20">
        <f>IF(G125&lt;Parameters!$B$6,(TRUNC((G125*Parameters!$B$2)/Parameters!$B$3)),"")</f>
        <v>9</v>
      </c>
      <c r="J126" s="20">
        <f>MIN(IF(G125&gt;=Parameters!$B$6,(TRUNC((G125*Parameters!$B$2)/(Parameters!$B$3*10))),0),Parameters!$B$7)</f>
        <v>0</v>
      </c>
      <c r="K126" s="19">
        <f>IF(G125&lt;Parameters!$B$6,I126*Parameters!$B$3,J126*Parameters!$B$3*10)</f>
        <v>180</v>
      </c>
      <c r="L126" s="21">
        <f t="shared" si="13"/>
        <v>4.7493403693931397E-3</v>
      </c>
    </row>
    <row r="127" spans="2:12" x14ac:dyDescent="0.25">
      <c r="B127" s="18">
        <f t="shared" si="14"/>
        <v>44088</v>
      </c>
      <c r="C127" s="55">
        <f>Parameters!$B$4</f>
        <v>50</v>
      </c>
      <c r="D127" s="63"/>
      <c r="F127" s="18">
        <f t="shared" si="12"/>
        <v>44088</v>
      </c>
      <c r="G127" s="19">
        <f>IF(G126&lt;Parameters!$B$6,(G126+(Parameters!$B$4*I127)),(G126+(Parameters!$B$4*J127*10)))</f>
        <v>38800</v>
      </c>
      <c r="H127" s="60"/>
      <c r="I127" s="20">
        <f>IF(G126&lt;Parameters!$B$6,(TRUNC((G126*Parameters!$B$2)/Parameters!$B$3)),"")</f>
        <v>9</v>
      </c>
      <c r="J127" s="20">
        <f>MIN(IF(G126&gt;=Parameters!$B$6,(TRUNC((G126*Parameters!$B$2)/(Parameters!$B$3*10))),0),Parameters!$B$7)</f>
        <v>0</v>
      </c>
      <c r="K127" s="19">
        <f>IF(G126&lt;Parameters!$B$6,I127*Parameters!$B$3,J127*Parameters!$B$3*10)</f>
        <v>180</v>
      </c>
      <c r="L127" s="21">
        <f t="shared" si="13"/>
        <v>4.6936114732724901E-3</v>
      </c>
    </row>
    <row r="128" spans="2:12" x14ac:dyDescent="0.25">
      <c r="B128" s="18">
        <f t="shared" si="14"/>
        <v>44095</v>
      </c>
      <c r="C128" s="55">
        <f>Parameters!$B$4</f>
        <v>50</v>
      </c>
      <c r="D128" s="63"/>
      <c r="F128" s="18">
        <f t="shared" si="12"/>
        <v>44095</v>
      </c>
      <c r="G128" s="19">
        <f>IF(G127&lt;Parameters!$B$6,(G127+(Parameters!$B$4*I128)),(G127+(Parameters!$B$4*J128*10)))</f>
        <v>39250</v>
      </c>
      <c r="H128" s="60"/>
      <c r="I128" s="20">
        <f>IF(G127&lt;Parameters!$B$6,(TRUNC((G127*Parameters!$B$2)/Parameters!$B$3)),"")</f>
        <v>9</v>
      </c>
      <c r="J128" s="20">
        <f>MIN(IF(G127&gt;=Parameters!$B$6,(TRUNC((G127*Parameters!$B$2)/(Parameters!$B$3*10))),0),Parameters!$B$7)</f>
        <v>0</v>
      </c>
      <c r="K128" s="19">
        <f>IF(G127&lt;Parameters!$B$6,I128*Parameters!$B$3,J128*Parameters!$B$3*10)</f>
        <v>180</v>
      </c>
      <c r="L128" s="21">
        <f t="shared" si="13"/>
        <v>4.6391752577319588E-3</v>
      </c>
    </row>
    <row r="129" spans="2:12" x14ac:dyDescent="0.25">
      <c r="B129" s="18">
        <f t="shared" si="14"/>
        <v>44102</v>
      </c>
      <c r="C129" s="55">
        <f>Parameters!$B$4</f>
        <v>50</v>
      </c>
      <c r="D129" s="63"/>
      <c r="F129" s="18">
        <f t="shared" si="12"/>
        <v>44102</v>
      </c>
      <c r="G129" s="19">
        <f>IF(G128&lt;Parameters!$B$6,(G128+(Parameters!$B$4*I129)),(G128+(Parameters!$B$4*J129*10)))</f>
        <v>39700</v>
      </c>
      <c r="H129" s="60"/>
      <c r="I129" s="20">
        <f>IF(G128&lt;Parameters!$B$6,(TRUNC((G128*Parameters!$B$2)/Parameters!$B$3)),"")</f>
        <v>9</v>
      </c>
      <c r="J129" s="20">
        <f>MIN(IF(G128&gt;=Parameters!$B$6,(TRUNC((G128*Parameters!$B$2)/(Parameters!$B$3*10))),0),Parameters!$B$7)</f>
        <v>0</v>
      </c>
      <c r="K129" s="19">
        <f>IF(G128&lt;Parameters!$B$6,I129*Parameters!$B$3,J129*Parameters!$B$3*10)</f>
        <v>180</v>
      </c>
      <c r="L129" s="21">
        <f t="shared" si="13"/>
        <v>4.5859872611464965E-3</v>
      </c>
    </row>
    <row r="130" spans="2:12" x14ac:dyDescent="0.25">
      <c r="B130" s="18">
        <f t="shared" si="14"/>
        <v>44109</v>
      </c>
      <c r="C130" s="55">
        <f>Parameters!$B$4</f>
        <v>50</v>
      </c>
      <c r="D130" s="63"/>
      <c r="F130" s="18">
        <f t="shared" si="12"/>
        <v>44109</v>
      </c>
      <c r="G130" s="19">
        <f>IF(G129&lt;Parameters!$B$6,(G129+(Parameters!$B$4*I130)),(G129+(Parameters!$B$4*J130*10)))</f>
        <v>40150</v>
      </c>
      <c r="H130" s="60"/>
      <c r="I130" s="20">
        <f>IF(G129&lt;Parameters!$B$6,(TRUNC((G129*Parameters!$B$2)/Parameters!$B$3)),"")</f>
        <v>9</v>
      </c>
      <c r="J130" s="20">
        <f>MIN(IF(G129&gt;=Parameters!$B$6,(TRUNC((G129*Parameters!$B$2)/(Parameters!$B$3*10))),0),Parameters!$B$7)</f>
        <v>0</v>
      </c>
      <c r="K130" s="19">
        <f>IF(G129&lt;Parameters!$B$6,I130*Parameters!$B$3,J130*Parameters!$B$3*10)</f>
        <v>180</v>
      </c>
      <c r="L130" s="21">
        <f t="shared" si="13"/>
        <v>4.5340050377833752E-3</v>
      </c>
    </row>
    <row r="131" spans="2:12" x14ac:dyDescent="0.25">
      <c r="B131" s="18">
        <f t="shared" si="14"/>
        <v>44116</v>
      </c>
      <c r="C131" s="55">
        <f>Parameters!$B$4</f>
        <v>50</v>
      </c>
      <c r="D131" s="63"/>
      <c r="F131" s="18">
        <f t="shared" si="12"/>
        <v>44116</v>
      </c>
      <c r="G131" s="19">
        <f>IF(G130&lt;Parameters!$B$6,(G130+(Parameters!$B$4*I131)),(G130+(Parameters!$B$4*J131*10)))</f>
        <v>40650</v>
      </c>
      <c r="H131" s="60"/>
      <c r="I131" s="20">
        <f>IF(G130&lt;Parameters!$B$6,(TRUNC((G130*Parameters!$B$2)/Parameters!$B$3)),"")</f>
        <v>10</v>
      </c>
      <c r="J131" s="20">
        <f>MIN(IF(G130&gt;=Parameters!$B$6,(TRUNC((G130*Parameters!$B$2)/(Parameters!$B$3*10))),0),Parameters!$B$7)</f>
        <v>0</v>
      </c>
      <c r="K131" s="19">
        <f>IF(G130&lt;Parameters!$B$6,I131*Parameters!$B$3,J131*Parameters!$B$3*10)</f>
        <v>200</v>
      </c>
      <c r="L131" s="21">
        <f t="shared" si="13"/>
        <v>4.9813200498132005E-3</v>
      </c>
    </row>
    <row r="132" spans="2:12" x14ac:dyDescent="0.25">
      <c r="B132" s="18">
        <f t="shared" si="14"/>
        <v>44123</v>
      </c>
      <c r="C132" s="55">
        <f>Parameters!$B$4</f>
        <v>50</v>
      </c>
      <c r="D132" s="63"/>
      <c r="F132" s="18">
        <f t="shared" si="12"/>
        <v>44123</v>
      </c>
      <c r="G132" s="19">
        <f>IF(G131&lt;Parameters!$B$6,(G131+(Parameters!$B$4*I132)),(G131+(Parameters!$B$4*J132*10)))</f>
        <v>41150</v>
      </c>
      <c r="H132" s="60"/>
      <c r="I132" s="20">
        <f>IF(G131&lt;Parameters!$B$6,(TRUNC((G131*Parameters!$B$2)/Parameters!$B$3)),"")</f>
        <v>10</v>
      </c>
      <c r="J132" s="20">
        <f>MIN(IF(G131&gt;=Parameters!$B$6,(TRUNC((G131*Parameters!$B$2)/(Parameters!$B$3*10))),0),Parameters!$B$7)</f>
        <v>0</v>
      </c>
      <c r="K132" s="19">
        <f>IF(G131&lt;Parameters!$B$6,I132*Parameters!$B$3,J132*Parameters!$B$3*10)</f>
        <v>200</v>
      </c>
      <c r="L132" s="21">
        <f t="shared" si="13"/>
        <v>4.9200492004920051E-3</v>
      </c>
    </row>
    <row r="133" spans="2:12" x14ac:dyDescent="0.25">
      <c r="B133" s="18">
        <f t="shared" si="14"/>
        <v>44130</v>
      </c>
      <c r="C133" s="55">
        <f>Parameters!$B$4</f>
        <v>50</v>
      </c>
      <c r="D133" s="63"/>
      <c r="F133" s="18">
        <f t="shared" si="12"/>
        <v>44130</v>
      </c>
      <c r="G133" s="19">
        <f>IF(G132&lt;Parameters!$B$6,(G132+(Parameters!$B$4*I133)),(G132+(Parameters!$B$4*J133*10)))</f>
        <v>41650</v>
      </c>
      <c r="H133" s="60"/>
      <c r="I133" s="20">
        <f>IF(G132&lt;Parameters!$B$6,(TRUNC((G132*Parameters!$B$2)/Parameters!$B$3)),"")</f>
        <v>10</v>
      </c>
      <c r="J133" s="20">
        <f>MIN(IF(G132&gt;=Parameters!$B$6,(TRUNC((G132*Parameters!$B$2)/(Parameters!$B$3*10))),0),Parameters!$B$7)</f>
        <v>0</v>
      </c>
      <c r="K133" s="19">
        <f>IF(G132&lt;Parameters!$B$6,I133*Parameters!$B$3,J133*Parameters!$B$3*10)</f>
        <v>200</v>
      </c>
      <c r="L133" s="21">
        <f t="shared" si="13"/>
        <v>4.8602673147023082E-3</v>
      </c>
    </row>
    <row r="134" spans="2:12" x14ac:dyDescent="0.25">
      <c r="B134" s="18">
        <f t="shared" si="14"/>
        <v>44137</v>
      </c>
      <c r="C134" s="55">
        <f>Parameters!$B$4</f>
        <v>50</v>
      </c>
      <c r="D134" s="63"/>
      <c r="F134" s="18">
        <f t="shared" si="12"/>
        <v>44137</v>
      </c>
      <c r="G134" s="19">
        <f>IF(G133&lt;Parameters!$B$6,(G133+(Parameters!$B$4*I134)),(G133+(Parameters!$B$4*J134*10)))</f>
        <v>42150</v>
      </c>
      <c r="H134" s="60"/>
      <c r="I134" s="20">
        <f>IF(G133&lt;Parameters!$B$6,(TRUNC((G133*Parameters!$B$2)/Parameters!$B$3)),"")</f>
        <v>10</v>
      </c>
      <c r="J134" s="20">
        <f>MIN(IF(G133&gt;=Parameters!$B$6,(TRUNC((G133*Parameters!$B$2)/(Parameters!$B$3*10))),0),Parameters!$B$7)</f>
        <v>0</v>
      </c>
      <c r="K134" s="19">
        <f>IF(G133&lt;Parameters!$B$6,I134*Parameters!$B$3,J134*Parameters!$B$3*10)</f>
        <v>200</v>
      </c>
      <c r="L134" s="21">
        <f t="shared" si="13"/>
        <v>4.8019207683073226E-3</v>
      </c>
    </row>
    <row r="135" spans="2:12" x14ac:dyDescent="0.25">
      <c r="B135" s="18">
        <f t="shared" si="14"/>
        <v>44144</v>
      </c>
      <c r="C135" s="55">
        <f>Parameters!$B$4</f>
        <v>50</v>
      </c>
      <c r="D135" s="63"/>
      <c r="F135" s="18">
        <f t="shared" si="12"/>
        <v>44144</v>
      </c>
      <c r="G135" s="19">
        <f>IF(G134&lt;Parameters!$B$6,(G134+(Parameters!$B$4*I135)),(G134+(Parameters!$B$4*J135*10)))</f>
        <v>42650</v>
      </c>
      <c r="H135" s="60"/>
      <c r="I135" s="20">
        <f>IF(G134&lt;Parameters!$B$6,(TRUNC((G134*Parameters!$B$2)/Parameters!$B$3)),"")</f>
        <v>10</v>
      </c>
      <c r="J135" s="20">
        <f>MIN(IF(G134&gt;=Parameters!$B$6,(TRUNC((G134*Parameters!$B$2)/(Parameters!$B$3*10))),0),Parameters!$B$7)</f>
        <v>0</v>
      </c>
      <c r="K135" s="19">
        <f>IF(G134&lt;Parameters!$B$6,I135*Parameters!$B$3,J135*Parameters!$B$3*10)</f>
        <v>200</v>
      </c>
      <c r="L135" s="21">
        <f t="shared" si="13"/>
        <v>4.7449584816132862E-3</v>
      </c>
    </row>
    <row r="136" spans="2:12" x14ac:dyDescent="0.25">
      <c r="B136" s="18">
        <f t="shared" si="14"/>
        <v>44151</v>
      </c>
      <c r="C136" s="55">
        <f>Parameters!$B$4</f>
        <v>50</v>
      </c>
      <c r="D136" s="63"/>
      <c r="F136" s="18">
        <f t="shared" si="12"/>
        <v>44151</v>
      </c>
      <c r="G136" s="19">
        <f>IF(G135&lt;Parameters!$B$6,(G135+(Parameters!$B$4*I136)),(G135+(Parameters!$B$4*J136*10)))</f>
        <v>43150</v>
      </c>
      <c r="H136" s="60"/>
      <c r="I136" s="20">
        <f>IF(G135&lt;Parameters!$B$6,(TRUNC((G135*Parameters!$B$2)/Parameters!$B$3)),"")</f>
        <v>10</v>
      </c>
      <c r="J136" s="20">
        <f>MIN(IF(G135&gt;=Parameters!$B$6,(TRUNC((G135*Parameters!$B$2)/(Parameters!$B$3*10))),0),Parameters!$B$7)</f>
        <v>0</v>
      </c>
      <c r="K136" s="19">
        <f>IF(G135&lt;Parameters!$B$6,I136*Parameters!$B$3,J136*Parameters!$B$3*10)</f>
        <v>200</v>
      </c>
      <c r="L136" s="21">
        <f t="shared" si="13"/>
        <v>4.6893317702227429E-3</v>
      </c>
    </row>
    <row r="137" spans="2:12" x14ac:dyDescent="0.25">
      <c r="B137" s="18">
        <f t="shared" si="14"/>
        <v>44158</v>
      </c>
      <c r="C137" s="55">
        <f>Parameters!$B$4</f>
        <v>50</v>
      </c>
      <c r="D137" s="63"/>
      <c r="F137" s="18">
        <f t="shared" si="12"/>
        <v>44158</v>
      </c>
      <c r="G137" s="19">
        <f>IF(G136&lt;Parameters!$B$6,(G136+(Parameters!$B$4*I137)),(G136+(Parameters!$B$4*J137*10)))</f>
        <v>43650</v>
      </c>
      <c r="H137" s="60"/>
      <c r="I137" s="20">
        <f>IF(G136&lt;Parameters!$B$6,(TRUNC((G136*Parameters!$B$2)/Parameters!$B$3)),"")</f>
        <v>10</v>
      </c>
      <c r="J137" s="20">
        <f>MIN(IF(G136&gt;=Parameters!$B$6,(TRUNC((G136*Parameters!$B$2)/(Parameters!$B$3*10))),0),Parameters!$B$7)</f>
        <v>0</v>
      </c>
      <c r="K137" s="19">
        <f>IF(G136&lt;Parameters!$B$6,I137*Parameters!$B$3,J137*Parameters!$B$3*10)</f>
        <v>200</v>
      </c>
      <c r="L137" s="21">
        <f t="shared" si="13"/>
        <v>4.6349942062572421E-3</v>
      </c>
    </row>
    <row r="138" spans="2:12" x14ac:dyDescent="0.25">
      <c r="B138" s="18">
        <f t="shared" si="14"/>
        <v>44165</v>
      </c>
      <c r="C138" s="55">
        <f>Parameters!$B$4</f>
        <v>50</v>
      </c>
      <c r="D138" s="63"/>
      <c r="F138" s="18">
        <f t="shared" si="12"/>
        <v>44165</v>
      </c>
      <c r="G138" s="19">
        <f>IF(G137&lt;Parameters!$B$6,(G137+(Parameters!$B$4*I138)),(G137+(Parameters!$B$4*J138*10)))</f>
        <v>44150</v>
      </c>
      <c r="H138" s="60"/>
      <c r="I138" s="20">
        <f>IF(G137&lt;Parameters!$B$6,(TRUNC((G137*Parameters!$B$2)/Parameters!$B$3)),"")</f>
        <v>10</v>
      </c>
      <c r="J138" s="20">
        <f>MIN(IF(G137&gt;=Parameters!$B$6,(TRUNC((G137*Parameters!$B$2)/(Parameters!$B$3*10))),0),Parameters!$B$7)</f>
        <v>0</v>
      </c>
      <c r="K138" s="19">
        <f>IF(G137&lt;Parameters!$B$6,I138*Parameters!$B$3,J138*Parameters!$B$3*10)</f>
        <v>200</v>
      </c>
      <c r="L138" s="21">
        <f t="shared" si="13"/>
        <v>4.5819014891179842E-3</v>
      </c>
    </row>
    <row r="139" spans="2:12" x14ac:dyDescent="0.25">
      <c r="B139" s="18">
        <f t="shared" si="14"/>
        <v>44172</v>
      </c>
      <c r="C139" s="55">
        <f>Parameters!$B$4</f>
        <v>50</v>
      </c>
      <c r="D139" s="63"/>
      <c r="F139" s="18">
        <f t="shared" si="12"/>
        <v>44172</v>
      </c>
      <c r="G139" s="19">
        <f>IF(G138&lt;Parameters!$B$6,(G138+(Parameters!$B$4*I139)),(G138+(Parameters!$B$4*J139*10)))</f>
        <v>44700</v>
      </c>
      <c r="H139" s="60"/>
      <c r="I139" s="20">
        <f>IF(G138&lt;Parameters!$B$6,(TRUNC((G138*Parameters!$B$2)/Parameters!$B$3)),"")</f>
        <v>11</v>
      </c>
      <c r="J139" s="20">
        <f>MIN(IF(G138&gt;=Parameters!$B$6,(TRUNC((G138*Parameters!$B$2)/(Parameters!$B$3*10))),0),Parameters!$B$7)</f>
        <v>0</v>
      </c>
      <c r="K139" s="19">
        <f>IF(G138&lt;Parameters!$B$6,I139*Parameters!$B$3,J139*Parameters!$B$3*10)</f>
        <v>220</v>
      </c>
      <c r="L139" s="21">
        <f t="shared" si="13"/>
        <v>4.9830124575311443E-3</v>
      </c>
    </row>
    <row r="140" spans="2:12" x14ac:dyDescent="0.25">
      <c r="B140" s="18">
        <f t="shared" si="14"/>
        <v>44179</v>
      </c>
      <c r="C140" s="55">
        <f>Parameters!$B$4</f>
        <v>50</v>
      </c>
      <c r="D140" s="63"/>
      <c r="F140" s="18">
        <f t="shared" si="12"/>
        <v>44179</v>
      </c>
      <c r="G140" s="19">
        <f>IF(G139&lt;Parameters!$B$6,(G139+(Parameters!$B$4*I140)),(G139+(Parameters!$B$4*J140*10)))</f>
        <v>45250</v>
      </c>
      <c r="H140" s="60"/>
      <c r="I140" s="20">
        <f>IF(G139&lt;Parameters!$B$6,(TRUNC((G139*Parameters!$B$2)/Parameters!$B$3)),"")</f>
        <v>11</v>
      </c>
      <c r="J140" s="20">
        <f>MIN(IF(G139&gt;=Parameters!$B$6,(TRUNC((G139*Parameters!$B$2)/(Parameters!$B$3*10))),0),Parameters!$B$7)</f>
        <v>0</v>
      </c>
      <c r="K140" s="19">
        <f>IF(G139&lt;Parameters!$B$6,I140*Parameters!$B$3,J140*Parameters!$B$3*10)</f>
        <v>220</v>
      </c>
      <c r="L140" s="21">
        <f t="shared" si="13"/>
        <v>4.9217002237136468E-3</v>
      </c>
    </row>
    <row r="141" spans="2:12" x14ac:dyDescent="0.25">
      <c r="B141" s="18">
        <f t="shared" si="14"/>
        <v>44186</v>
      </c>
      <c r="C141" s="55">
        <f>Parameters!$B$4</f>
        <v>50</v>
      </c>
      <c r="D141" s="63"/>
      <c r="F141" s="18">
        <f t="shared" si="12"/>
        <v>44186</v>
      </c>
      <c r="G141" s="19">
        <f>IF(G140&lt;Parameters!$B$6,(G140+(Parameters!$B$4*I141)),(G140+(Parameters!$B$4*J141*10)))</f>
        <v>45800</v>
      </c>
      <c r="H141" s="60"/>
      <c r="I141" s="20">
        <f>IF(G140&lt;Parameters!$B$6,(TRUNC((G140*Parameters!$B$2)/Parameters!$B$3)),"")</f>
        <v>11</v>
      </c>
      <c r="J141" s="20">
        <f>MIN(IF(G140&gt;=Parameters!$B$6,(TRUNC((G140*Parameters!$B$2)/(Parameters!$B$3*10))),0),Parameters!$B$7)</f>
        <v>0</v>
      </c>
      <c r="K141" s="19">
        <f>IF(G140&lt;Parameters!$B$6,I141*Parameters!$B$3,J141*Parameters!$B$3*10)</f>
        <v>220</v>
      </c>
      <c r="L141" s="21">
        <f t="shared" si="13"/>
        <v>4.8618784530386743E-3</v>
      </c>
    </row>
    <row r="142" spans="2:12" x14ac:dyDescent="0.25">
      <c r="B142" s="18">
        <f t="shared" si="14"/>
        <v>44193</v>
      </c>
      <c r="C142" s="55">
        <f>Parameters!$B$4</f>
        <v>50</v>
      </c>
      <c r="D142" s="63"/>
      <c r="F142" s="18">
        <f t="shared" si="12"/>
        <v>44193</v>
      </c>
      <c r="G142" s="19">
        <f>IF(G141&lt;Parameters!$B$6,(G141+(Parameters!$B$4*I142)),(G141+(Parameters!$B$4*J142*10)))</f>
        <v>46350</v>
      </c>
      <c r="H142" s="60"/>
      <c r="I142" s="20">
        <f>IF(G141&lt;Parameters!$B$6,(TRUNC((G141*Parameters!$B$2)/Parameters!$B$3)),"")</f>
        <v>11</v>
      </c>
      <c r="J142" s="20">
        <f>MIN(IF(G141&gt;=Parameters!$B$6,(TRUNC((G141*Parameters!$B$2)/(Parameters!$B$3*10))),0),Parameters!$B$7)</f>
        <v>0</v>
      </c>
      <c r="K142" s="19">
        <f>IF(G141&lt;Parameters!$B$6,I142*Parameters!$B$3,J142*Parameters!$B$3*10)</f>
        <v>220</v>
      </c>
      <c r="L142" s="21">
        <f t="shared" si="13"/>
        <v>4.8034934497816597E-3</v>
      </c>
    </row>
    <row r="143" spans="2:12" x14ac:dyDescent="0.25">
      <c r="B143" s="18">
        <f t="shared" si="14"/>
        <v>44200</v>
      </c>
      <c r="C143" s="55">
        <f>Parameters!$B$4</f>
        <v>50</v>
      </c>
      <c r="D143" s="63"/>
      <c r="F143" s="18">
        <f t="shared" si="12"/>
        <v>44200</v>
      </c>
      <c r="G143" s="19">
        <f>IF(G142&lt;Parameters!$B$6,(G142+(Parameters!$B$4*I143)),(G142+(Parameters!$B$4*J143*10)))</f>
        <v>46900</v>
      </c>
      <c r="H143" s="60"/>
      <c r="I143" s="20">
        <f>IF(G142&lt;Parameters!$B$6,(TRUNC((G142*Parameters!$B$2)/Parameters!$B$3)),"")</f>
        <v>11</v>
      </c>
      <c r="J143" s="20">
        <f>MIN(IF(G142&gt;=Parameters!$B$6,(TRUNC((G142*Parameters!$B$2)/(Parameters!$B$3*10))),0),Parameters!$B$7)</f>
        <v>0</v>
      </c>
      <c r="K143" s="19">
        <f>IF(G142&lt;Parameters!$B$6,I143*Parameters!$B$3,J143*Parameters!$B$3*10)</f>
        <v>220</v>
      </c>
      <c r="L143" s="21">
        <f t="shared" si="13"/>
        <v>4.7464940668824167E-3</v>
      </c>
    </row>
    <row r="144" spans="2:12" x14ac:dyDescent="0.25">
      <c r="B144" s="18">
        <f t="shared" si="14"/>
        <v>44207</v>
      </c>
      <c r="C144" s="55">
        <f>Parameters!$B$4</f>
        <v>50</v>
      </c>
      <c r="D144" s="63"/>
      <c r="F144" s="18">
        <f t="shared" si="12"/>
        <v>44207</v>
      </c>
      <c r="G144" s="19">
        <f>IF(G143&lt;Parameters!$B$6,(G143+(Parameters!$B$4*I144)),(G143+(Parameters!$B$4*J144*10)))</f>
        <v>47450</v>
      </c>
      <c r="H144" s="60"/>
      <c r="I144" s="20">
        <f>IF(G143&lt;Parameters!$B$6,(TRUNC((G143*Parameters!$B$2)/Parameters!$B$3)),"")</f>
        <v>11</v>
      </c>
      <c r="J144" s="20">
        <f>MIN(IF(G143&gt;=Parameters!$B$6,(TRUNC((G143*Parameters!$B$2)/(Parameters!$B$3*10))),0),Parameters!$B$7)</f>
        <v>0</v>
      </c>
      <c r="K144" s="19">
        <f>IF(G143&lt;Parameters!$B$6,I144*Parameters!$B$3,J144*Parameters!$B$3*10)</f>
        <v>220</v>
      </c>
      <c r="L144" s="21">
        <f t="shared" si="13"/>
        <v>4.690831556503198E-3</v>
      </c>
    </row>
    <row r="145" spans="2:12" x14ac:dyDescent="0.25">
      <c r="B145" s="18">
        <f t="shared" si="14"/>
        <v>44214</v>
      </c>
      <c r="C145" s="55">
        <f>Parameters!$B$4</f>
        <v>50</v>
      </c>
      <c r="D145" s="63"/>
      <c r="F145" s="18">
        <f t="shared" si="12"/>
        <v>44214</v>
      </c>
      <c r="G145" s="19">
        <f>IF(G144&lt;Parameters!$B$6,(G144+(Parameters!$B$4*I145)),(G144+(Parameters!$B$4*J145*10)))</f>
        <v>48000</v>
      </c>
      <c r="H145" s="60"/>
      <c r="I145" s="20">
        <f>IF(G144&lt;Parameters!$B$6,(TRUNC((G144*Parameters!$B$2)/Parameters!$B$3)),"")</f>
        <v>11</v>
      </c>
      <c r="J145" s="20">
        <f>MIN(IF(G144&gt;=Parameters!$B$6,(TRUNC((G144*Parameters!$B$2)/(Parameters!$B$3*10))),0),Parameters!$B$7)</f>
        <v>0</v>
      </c>
      <c r="K145" s="19">
        <f>IF(G144&lt;Parameters!$B$6,I145*Parameters!$B$3,J145*Parameters!$B$3*10)</f>
        <v>220</v>
      </c>
      <c r="L145" s="21">
        <f t="shared" si="13"/>
        <v>4.636459430979979E-3</v>
      </c>
    </row>
    <row r="146" spans="2:12" x14ac:dyDescent="0.25">
      <c r="B146" s="18">
        <f t="shared" si="14"/>
        <v>44221</v>
      </c>
      <c r="C146" s="55">
        <f>Parameters!$B$4</f>
        <v>50</v>
      </c>
      <c r="D146" s="63"/>
      <c r="F146" s="18">
        <f t="shared" si="12"/>
        <v>44221</v>
      </c>
      <c r="G146" s="19">
        <f>IF(G145&lt;Parameters!$B$6,(G145+(Parameters!$B$4*I146)),(G145+(Parameters!$B$4*J146*10)))</f>
        <v>48600</v>
      </c>
      <c r="H146" s="60"/>
      <c r="I146" s="20">
        <f>IF(G145&lt;Parameters!$B$6,(TRUNC((G145*Parameters!$B$2)/Parameters!$B$3)),"")</f>
        <v>12</v>
      </c>
      <c r="J146" s="20">
        <f>MIN(IF(G145&gt;=Parameters!$B$6,(TRUNC((G145*Parameters!$B$2)/(Parameters!$B$3*10))),0),Parameters!$B$7)</f>
        <v>0</v>
      </c>
      <c r="K146" s="19">
        <f>IF(G145&lt;Parameters!$B$6,I146*Parameters!$B$3,J146*Parameters!$B$3*10)</f>
        <v>240</v>
      </c>
      <c r="L146" s="21">
        <f t="shared" si="13"/>
        <v>5.0000000000000001E-3</v>
      </c>
    </row>
    <row r="147" spans="2:12" x14ac:dyDescent="0.25">
      <c r="B147" s="18">
        <f t="shared" si="14"/>
        <v>44228</v>
      </c>
      <c r="C147" s="55">
        <f>Parameters!$B$4</f>
        <v>50</v>
      </c>
      <c r="D147" s="63"/>
      <c r="F147" s="18">
        <f t="shared" si="12"/>
        <v>44228</v>
      </c>
      <c r="G147" s="19">
        <f>IF(G146&lt;Parameters!$B$6,(G146+(Parameters!$B$4*I147)),(G146+(Parameters!$B$4*J147*10)))</f>
        <v>49200</v>
      </c>
      <c r="H147" s="60"/>
      <c r="I147" s="20">
        <f>IF(G146&lt;Parameters!$B$6,(TRUNC((G146*Parameters!$B$2)/Parameters!$B$3)),"")</f>
        <v>12</v>
      </c>
      <c r="J147" s="20">
        <f>MIN(IF(G146&gt;=Parameters!$B$6,(TRUNC((G146*Parameters!$B$2)/(Parameters!$B$3*10))),0),Parameters!$B$7)</f>
        <v>0</v>
      </c>
      <c r="K147" s="19">
        <f>IF(G146&lt;Parameters!$B$6,I147*Parameters!$B$3,J147*Parameters!$B$3*10)</f>
        <v>240</v>
      </c>
      <c r="L147" s="21">
        <f t="shared" si="13"/>
        <v>4.9382716049382715E-3</v>
      </c>
    </row>
    <row r="148" spans="2:12" x14ac:dyDescent="0.25">
      <c r="B148" s="18">
        <f t="shared" si="14"/>
        <v>44235</v>
      </c>
      <c r="C148" s="55">
        <f>Parameters!$B$4</f>
        <v>50</v>
      </c>
      <c r="D148" s="63"/>
      <c r="F148" s="18">
        <f t="shared" si="12"/>
        <v>44235</v>
      </c>
      <c r="G148" s="19">
        <f>IF(G147&lt;Parameters!$B$6,(G147+(Parameters!$B$4*I148)),(G147+(Parameters!$B$4*J148*10)))</f>
        <v>49800</v>
      </c>
      <c r="H148" s="60"/>
      <c r="I148" s="20">
        <f>IF(G147&lt;Parameters!$B$6,(TRUNC((G147*Parameters!$B$2)/Parameters!$B$3)),"")</f>
        <v>12</v>
      </c>
      <c r="J148" s="20">
        <f>MIN(IF(G147&gt;=Parameters!$B$6,(TRUNC((G147*Parameters!$B$2)/(Parameters!$B$3*10))),0),Parameters!$B$7)</f>
        <v>0</v>
      </c>
      <c r="K148" s="19">
        <f>IF(G147&lt;Parameters!$B$6,I148*Parameters!$B$3,J148*Parameters!$B$3*10)</f>
        <v>240</v>
      </c>
      <c r="L148" s="21">
        <f t="shared" si="13"/>
        <v>4.8780487804878049E-3</v>
      </c>
    </row>
    <row r="149" spans="2:12" x14ac:dyDescent="0.25">
      <c r="B149" s="18">
        <f t="shared" si="14"/>
        <v>44242</v>
      </c>
      <c r="C149" s="55">
        <f>Parameters!$B$4</f>
        <v>50</v>
      </c>
      <c r="D149" s="63"/>
      <c r="F149" s="18">
        <f t="shared" si="12"/>
        <v>44242</v>
      </c>
      <c r="G149" s="19">
        <f>IF(G148&lt;Parameters!$B$6,(G148+(Parameters!$B$4*I149)),(G148+(Parameters!$B$4*J149*10)))</f>
        <v>50400</v>
      </c>
      <c r="H149" s="60"/>
      <c r="I149" s="20">
        <f>IF(G148&lt;Parameters!$B$6,(TRUNC((G148*Parameters!$B$2)/Parameters!$B$3)),"")</f>
        <v>12</v>
      </c>
      <c r="J149" s="20">
        <f>MIN(IF(G148&gt;=Parameters!$B$6,(TRUNC((G148*Parameters!$B$2)/(Parameters!$B$3*10))),0),Parameters!$B$7)</f>
        <v>0</v>
      </c>
      <c r="K149" s="19">
        <f>IF(G148&lt;Parameters!$B$6,I149*Parameters!$B$3,J149*Parameters!$B$3*10)</f>
        <v>240</v>
      </c>
      <c r="L149" s="21">
        <f t="shared" si="13"/>
        <v>4.8192771084337354E-3</v>
      </c>
    </row>
    <row r="150" spans="2:12" x14ac:dyDescent="0.25">
      <c r="B150" s="18">
        <f t="shared" si="14"/>
        <v>44249</v>
      </c>
      <c r="C150" s="55">
        <f>Parameters!$B$4</f>
        <v>50</v>
      </c>
      <c r="D150" s="63"/>
      <c r="F150" s="18">
        <f t="shared" si="12"/>
        <v>44249</v>
      </c>
      <c r="G150" s="19">
        <f>IF(G149&lt;Parameters!$B$6,(G149+(Parameters!$B$4*I150)),(G149+(Parameters!$B$4*J150*10)))</f>
        <v>50900</v>
      </c>
      <c r="H150" s="60"/>
      <c r="I150" s="20" t="str">
        <f>IF(G149&lt;Parameters!$B$6,(TRUNC((G149*Parameters!$B$2)/Parameters!$B$3)),"")</f>
        <v/>
      </c>
      <c r="J150" s="20">
        <f>MIN(IF(G149&gt;=Parameters!$B$6,(TRUNC((G149*Parameters!$B$2)/(Parameters!$B$3*10))),0),Parameters!$B$7)</f>
        <v>1</v>
      </c>
      <c r="K150" s="19">
        <f>IF(G149&lt;Parameters!$B$6,I150*Parameters!$B$3,J150*Parameters!$B$3*10)</f>
        <v>200</v>
      </c>
      <c r="L150" s="21">
        <f t="shared" si="13"/>
        <v>3.968253968253968E-3</v>
      </c>
    </row>
    <row r="151" spans="2:12" x14ac:dyDescent="0.25">
      <c r="B151" s="18">
        <f t="shared" si="14"/>
        <v>44256</v>
      </c>
      <c r="C151" s="55">
        <f>Parameters!$B$4</f>
        <v>50</v>
      </c>
      <c r="D151" s="63"/>
      <c r="F151" s="18">
        <f t="shared" si="12"/>
        <v>44256</v>
      </c>
      <c r="G151" s="19">
        <f>IF(G150&lt;Parameters!$B$6,(G150+(Parameters!$B$4*I151)),(G150+(Parameters!$B$4*J151*10)))</f>
        <v>51400</v>
      </c>
      <c r="H151" s="60"/>
      <c r="I151" s="20" t="str">
        <f>IF(G150&lt;Parameters!$B$6,(TRUNC((G150*Parameters!$B$2)/Parameters!$B$3)),"")</f>
        <v/>
      </c>
      <c r="J151" s="20">
        <f>MIN(IF(G150&gt;=Parameters!$B$6,(TRUNC((G150*Parameters!$B$2)/(Parameters!$B$3*10))),0),Parameters!$B$7)</f>
        <v>1</v>
      </c>
      <c r="K151" s="19">
        <f>IF(G150&lt;Parameters!$B$6,I151*Parameters!$B$3,J151*Parameters!$B$3*10)</f>
        <v>200</v>
      </c>
      <c r="L151" s="21">
        <f t="shared" si="13"/>
        <v>3.929273084479371E-3</v>
      </c>
    </row>
    <row r="152" spans="2:12" x14ac:dyDescent="0.25">
      <c r="B152" s="18">
        <f t="shared" si="14"/>
        <v>44263</v>
      </c>
      <c r="C152" s="55">
        <f>Parameters!$B$4</f>
        <v>50</v>
      </c>
      <c r="D152" s="63"/>
      <c r="F152" s="18">
        <f t="shared" si="12"/>
        <v>44263</v>
      </c>
      <c r="G152" s="19">
        <f>IF(G151&lt;Parameters!$B$6,(G151+(Parameters!$B$4*I152)),(G151+(Parameters!$B$4*J152*10)))</f>
        <v>51900</v>
      </c>
      <c r="H152" s="60"/>
      <c r="I152" s="20" t="str">
        <f>IF(G151&lt;Parameters!$B$6,(TRUNC((G151*Parameters!$B$2)/Parameters!$B$3)),"")</f>
        <v/>
      </c>
      <c r="J152" s="20">
        <f>MIN(IF(G151&gt;=Parameters!$B$6,(TRUNC((G151*Parameters!$B$2)/(Parameters!$B$3*10))),0),Parameters!$B$7)</f>
        <v>1</v>
      </c>
      <c r="K152" s="19">
        <f>IF(G151&lt;Parameters!$B$6,I152*Parameters!$B$3,J152*Parameters!$B$3*10)</f>
        <v>200</v>
      </c>
      <c r="L152" s="21">
        <f t="shared" si="13"/>
        <v>3.8910505836575876E-3</v>
      </c>
    </row>
    <row r="153" spans="2:12" x14ac:dyDescent="0.25">
      <c r="B153" s="18">
        <f t="shared" si="14"/>
        <v>44270</v>
      </c>
      <c r="C153" s="55">
        <f>Parameters!$B$4</f>
        <v>50</v>
      </c>
      <c r="D153" s="63"/>
      <c r="F153" s="18">
        <f t="shared" si="12"/>
        <v>44270</v>
      </c>
      <c r="G153" s="19">
        <f>IF(G152&lt;Parameters!$B$6,(G152+(Parameters!$B$4*I153)),(G152+(Parameters!$B$4*J153*10)))</f>
        <v>52400</v>
      </c>
      <c r="H153" s="60"/>
      <c r="I153" s="20" t="str">
        <f>IF(G152&lt;Parameters!$B$6,(TRUNC((G152*Parameters!$B$2)/Parameters!$B$3)),"")</f>
        <v/>
      </c>
      <c r="J153" s="20">
        <f>MIN(IF(G152&gt;=Parameters!$B$6,(TRUNC((G152*Parameters!$B$2)/(Parameters!$B$3*10))),0),Parameters!$B$7)</f>
        <v>1</v>
      </c>
      <c r="K153" s="19">
        <f>IF(G152&lt;Parameters!$B$6,I153*Parameters!$B$3,J153*Parameters!$B$3*10)</f>
        <v>200</v>
      </c>
      <c r="L153" s="21">
        <f t="shared" si="13"/>
        <v>3.8535645472061657E-3</v>
      </c>
    </row>
    <row r="154" spans="2:12" x14ac:dyDescent="0.25">
      <c r="B154" s="18">
        <f t="shared" si="14"/>
        <v>44277</v>
      </c>
      <c r="C154" s="55">
        <f>Parameters!$B$4</f>
        <v>50</v>
      </c>
      <c r="D154" s="63"/>
      <c r="F154" s="18">
        <f t="shared" si="12"/>
        <v>44277</v>
      </c>
      <c r="G154" s="19">
        <f>IF(G153&lt;Parameters!$B$6,(G153+(Parameters!$B$4*I154)),(G153+(Parameters!$B$4*J154*10)))</f>
        <v>52900</v>
      </c>
      <c r="H154" s="60"/>
      <c r="I154" s="20" t="str">
        <f>IF(G153&lt;Parameters!$B$6,(TRUNC((G153*Parameters!$B$2)/Parameters!$B$3)),"")</f>
        <v/>
      </c>
      <c r="J154" s="20">
        <f>MIN(IF(G153&gt;=Parameters!$B$6,(TRUNC((G153*Parameters!$B$2)/(Parameters!$B$3*10))),0),Parameters!$B$7)</f>
        <v>1</v>
      </c>
      <c r="K154" s="19">
        <f>IF(G153&lt;Parameters!$B$6,I154*Parameters!$B$3,J154*Parameters!$B$3*10)</f>
        <v>200</v>
      </c>
      <c r="L154" s="21">
        <f t="shared" si="13"/>
        <v>3.8167938931297708E-3</v>
      </c>
    </row>
    <row r="155" spans="2:12" x14ac:dyDescent="0.25">
      <c r="B155" s="18">
        <f t="shared" si="14"/>
        <v>44284</v>
      </c>
      <c r="C155" s="55">
        <f>Parameters!$B$4</f>
        <v>50</v>
      </c>
      <c r="D155" s="63"/>
      <c r="F155" s="18">
        <f t="shared" si="12"/>
        <v>44284</v>
      </c>
      <c r="G155" s="19">
        <f>IF(G154&lt;Parameters!$B$6,(G154+(Parameters!$B$4*I155)),(G154+(Parameters!$B$4*J155*10)))</f>
        <v>53400</v>
      </c>
      <c r="H155" s="60"/>
      <c r="I155" s="20" t="str">
        <f>IF(G154&lt;Parameters!$B$6,(TRUNC((G154*Parameters!$B$2)/Parameters!$B$3)),"")</f>
        <v/>
      </c>
      <c r="J155" s="20">
        <f>MIN(IF(G154&gt;=Parameters!$B$6,(TRUNC((G154*Parameters!$B$2)/(Parameters!$B$3*10))),0),Parameters!$B$7)</f>
        <v>1</v>
      </c>
      <c r="K155" s="19">
        <f>IF(G154&lt;Parameters!$B$6,I155*Parameters!$B$3,J155*Parameters!$B$3*10)</f>
        <v>200</v>
      </c>
      <c r="L155" s="21">
        <f t="shared" si="13"/>
        <v>3.780718336483932E-3</v>
      </c>
    </row>
    <row r="156" spans="2:12" x14ac:dyDescent="0.25">
      <c r="B156" s="18">
        <f t="shared" si="14"/>
        <v>44291</v>
      </c>
      <c r="C156" s="55">
        <f>Parameters!$B$4</f>
        <v>50</v>
      </c>
      <c r="D156" s="63"/>
      <c r="F156" s="18">
        <f t="shared" si="12"/>
        <v>44291</v>
      </c>
      <c r="G156" s="19">
        <f>IF(G155&lt;Parameters!$B$6,(G155+(Parameters!$B$4*I156)),(G155+(Parameters!$B$4*J156*10)))</f>
        <v>53900</v>
      </c>
      <c r="H156" s="60"/>
      <c r="I156" s="20" t="str">
        <f>IF(G155&lt;Parameters!$B$6,(TRUNC((G155*Parameters!$B$2)/Parameters!$B$3)),"")</f>
        <v/>
      </c>
      <c r="J156" s="20">
        <f>MIN(IF(G155&gt;=Parameters!$B$6,(TRUNC((G155*Parameters!$B$2)/(Parameters!$B$3*10))),0),Parameters!$B$7)</f>
        <v>1</v>
      </c>
      <c r="K156" s="19">
        <f>IF(G155&lt;Parameters!$B$6,I156*Parameters!$B$3,J156*Parameters!$B$3*10)</f>
        <v>200</v>
      </c>
      <c r="L156" s="21">
        <f t="shared" si="13"/>
        <v>3.7453183520599251E-3</v>
      </c>
    </row>
    <row r="157" spans="2:12" x14ac:dyDescent="0.25">
      <c r="B157" s="18">
        <f t="shared" si="14"/>
        <v>44298</v>
      </c>
      <c r="C157" s="55">
        <f>Parameters!$B$4</f>
        <v>50</v>
      </c>
      <c r="D157" s="63"/>
      <c r="F157" s="18">
        <f t="shared" si="12"/>
        <v>44298</v>
      </c>
      <c r="G157" s="19">
        <f>IF(G156&lt;Parameters!$B$6,(G156+(Parameters!$B$4*I157)),(G156+(Parameters!$B$4*J157*10)))</f>
        <v>54400</v>
      </c>
      <c r="H157" s="60"/>
      <c r="I157" s="20" t="str">
        <f>IF(G156&lt;Parameters!$B$6,(TRUNC((G156*Parameters!$B$2)/Parameters!$B$3)),"")</f>
        <v/>
      </c>
      <c r="J157" s="20">
        <f>MIN(IF(G156&gt;=Parameters!$B$6,(TRUNC((G156*Parameters!$B$2)/(Parameters!$B$3*10))),0),Parameters!$B$7)</f>
        <v>1</v>
      </c>
      <c r="K157" s="19">
        <f>IF(G156&lt;Parameters!$B$6,I157*Parameters!$B$3,J157*Parameters!$B$3*10)</f>
        <v>200</v>
      </c>
      <c r="L157" s="21">
        <f t="shared" si="13"/>
        <v>3.7105751391465678E-3</v>
      </c>
    </row>
    <row r="158" spans="2:12" x14ac:dyDescent="0.25">
      <c r="B158" s="18">
        <f t="shared" si="14"/>
        <v>44305</v>
      </c>
      <c r="C158" s="55">
        <f>Parameters!$B$4</f>
        <v>50</v>
      </c>
      <c r="D158" s="63"/>
      <c r="F158" s="18">
        <f t="shared" si="12"/>
        <v>44305</v>
      </c>
      <c r="G158" s="19">
        <f>IF(G157&lt;Parameters!$B$6,(G157+(Parameters!$B$4*I158)),(G157+(Parameters!$B$4*J158*10)))</f>
        <v>54900</v>
      </c>
      <c r="H158" s="60"/>
      <c r="I158" s="20" t="str">
        <f>IF(G157&lt;Parameters!$B$6,(TRUNC((G157*Parameters!$B$2)/Parameters!$B$3)),"")</f>
        <v/>
      </c>
      <c r="J158" s="20">
        <f>MIN(IF(G157&gt;=Parameters!$B$6,(TRUNC((G157*Parameters!$B$2)/(Parameters!$B$3*10))),0),Parameters!$B$7)</f>
        <v>1</v>
      </c>
      <c r="K158" s="19">
        <f>IF(G157&lt;Parameters!$B$6,I158*Parameters!$B$3,J158*Parameters!$B$3*10)</f>
        <v>200</v>
      </c>
      <c r="L158" s="21">
        <f t="shared" si="13"/>
        <v>3.6764705882352941E-3</v>
      </c>
    </row>
    <row r="159" spans="2:12" ht="13" thickBot="1" x14ac:dyDescent="0.3">
      <c r="B159" s="18">
        <f t="shared" si="14"/>
        <v>44312</v>
      </c>
      <c r="C159" s="57">
        <f>Parameters!$B$4</f>
        <v>50</v>
      </c>
      <c r="D159" s="63"/>
      <c r="F159" s="22">
        <f t="shared" si="12"/>
        <v>44312</v>
      </c>
      <c r="G159" s="40">
        <f>IF(G158&lt;Parameters!$B$6,(G158+(Parameters!$B$4*I159)),(G158+(Parameters!$B$4*J159*10)))</f>
        <v>55400</v>
      </c>
      <c r="H159" s="62"/>
      <c r="I159" s="20" t="str">
        <f>IF(G158&lt;Parameters!$B$6,(TRUNC((G158*Parameters!$B$2)/Parameters!$B$3)),"")</f>
        <v/>
      </c>
      <c r="J159" s="20">
        <f>MIN(IF(G158&gt;=Parameters!$B$6,(TRUNC((G158*Parameters!$B$2)/(Parameters!$B$3*10))),0),Parameters!$B$7)</f>
        <v>1</v>
      </c>
      <c r="K159" s="40">
        <f>IF(G158&lt;Parameters!$B$6,I159*Parameters!$B$3,J159*Parameters!$B$3*10)</f>
        <v>200</v>
      </c>
      <c r="L159" s="21">
        <f t="shared" si="13"/>
        <v>3.6429872495446266E-3</v>
      </c>
    </row>
    <row r="160" spans="2:12" x14ac:dyDescent="0.25">
      <c r="B160" s="52">
        <f t="shared" si="14"/>
        <v>44319</v>
      </c>
      <c r="C160" s="56">
        <f>Parameters!$B$4</f>
        <v>50</v>
      </c>
      <c r="D160" s="64"/>
      <c r="F160" s="41">
        <f t="shared" si="12"/>
        <v>44319</v>
      </c>
      <c r="G160" s="42">
        <f>IF(G159&lt;Parameters!$B$6,(G159+(Parameters!$B$4*I160)),(G159+(Parameters!$B$4*J160*10)))</f>
        <v>55900</v>
      </c>
      <c r="H160" s="60"/>
      <c r="I160" s="43" t="str">
        <f>IF(G159&lt;Parameters!$B$6,(TRUNC((G159*Parameters!$B$2)/Parameters!$B$3)),"")</f>
        <v/>
      </c>
      <c r="J160" s="43">
        <f>MIN(IF(G159&gt;=Parameters!$B$6,(TRUNC((G159*Parameters!$B$2)/(Parameters!$B$3*10))),0),Parameters!$B$7)</f>
        <v>1</v>
      </c>
      <c r="K160" s="42">
        <f>IF(G159&lt;Parameters!$B$6,I160*Parameters!$B$3,J160*Parameters!$B$3*10)</f>
        <v>200</v>
      </c>
      <c r="L160" s="44">
        <f t="shared" si="13"/>
        <v>3.6101083032490976E-3</v>
      </c>
    </row>
    <row r="161" spans="2:12" x14ac:dyDescent="0.25">
      <c r="B161" s="41">
        <f t="shared" si="14"/>
        <v>44326</v>
      </c>
      <c r="C161" s="56">
        <f>Parameters!$B$4</f>
        <v>50</v>
      </c>
      <c r="D161" s="63"/>
      <c r="F161" s="41">
        <f t="shared" si="12"/>
        <v>44326</v>
      </c>
      <c r="G161" s="42">
        <f>IF(G160&lt;Parameters!$B$6,(G160+(Parameters!$B$4*I161)),(G160+(Parameters!$B$4*J161*10)))</f>
        <v>56400</v>
      </c>
      <c r="H161" s="60"/>
      <c r="I161" s="45" t="str">
        <f>IF(G160&lt;Parameters!$B$6,(TRUNC((G160*Parameters!$B$2)/Parameters!$B$3)),"")</f>
        <v/>
      </c>
      <c r="J161" s="45">
        <f>MIN(IF(G160&gt;=Parameters!$B$6,(TRUNC((G160*Parameters!$B$2)/(Parameters!$B$3*10))),0),Parameters!$B$7)</f>
        <v>1</v>
      </c>
      <c r="K161" s="42">
        <f>IF(G160&lt;Parameters!$B$6,I161*Parameters!$B$3,J161*Parameters!$B$3*10)</f>
        <v>200</v>
      </c>
      <c r="L161" s="46">
        <f t="shared" si="13"/>
        <v>3.5778175313059034E-3</v>
      </c>
    </row>
    <row r="162" spans="2:12" x14ac:dyDescent="0.25">
      <c r="B162" s="41">
        <f t="shared" si="14"/>
        <v>44333</v>
      </c>
      <c r="C162" s="56">
        <f>Parameters!$B$4</f>
        <v>50</v>
      </c>
      <c r="D162" s="63"/>
      <c r="F162" s="41">
        <f t="shared" si="12"/>
        <v>44333</v>
      </c>
      <c r="G162" s="42">
        <f>IF(G161&lt;Parameters!$B$6,(G161+(Parameters!$B$4*I162)),(G161+(Parameters!$B$4*J162*10)))</f>
        <v>56900</v>
      </c>
      <c r="H162" s="60"/>
      <c r="I162" s="45" t="str">
        <f>IF(G161&lt;Parameters!$B$6,(TRUNC((G161*Parameters!$B$2)/Parameters!$B$3)),"")</f>
        <v/>
      </c>
      <c r="J162" s="45">
        <f>MIN(IF(G161&gt;=Parameters!$B$6,(TRUNC((G161*Parameters!$B$2)/(Parameters!$B$3*10))),0),Parameters!$B$7)</f>
        <v>1</v>
      </c>
      <c r="K162" s="42">
        <f>IF(G161&lt;Parameters!$B$6,I162*Parameters!$B$3,J162*Parameters!$B$3*10)</f>
        <v>200</v>
      </c>
      <c r="L162" s="46">
        <f t="shared" si="13"/>
        <v>3.5460992907801418E-3</v>
      </c>
    </row>
    <row r="163" spans="2:12" x14ac:dyDescent="0.25">
      <c r="B163" s="41">
        <f t="shared" si="14"/>
        <v>44340</v>
      </c>
      <c r="C163" s="56">
        <f>Parameters!$B$4</f>
        <v>50</v>
      </c>
      <c r="D163" s="63"/>
      <c r="F163" s="41">
        <f t="shared" si="12"/>
        <v>44340</v>
      </c>
      <c r="G163" s="42">
        <f>IF(G162&lt;Parameters!$B$6,(G162+(Parameters!$B$4*I163)),(G162+(Parameters!$B$4*J163*10)))</f>
        <v>57400</v>
      </c>
      <c r="H163" s="60"/>
      <c r="I163" s="45" t="str">
        <f>IF(G162&lt;Parameters!$B$6,(TRUNC((G162*Parameters!$B$2)/Parameters!$B$3)),"")</f>
        <v/>
      </c>
      <c r="J163" s="45">
        <f>MIN(IF(G162&gt;=Parameters!$B$6,(TRUNC((G162*Parameters!$B$2)/(Parameters!$B$3*10))),0),Parameters!$B$7)</f>
        <v>1</v>
      </c>
      <c r="K163" s="42">
        <f>IF(G162&lt;Parameters!$B$6,I163*Parameters!$B$3,J163*Parameters!$B$3*10)</f>
        <v>200</v>
      </c>
      <c r="L163" s="46">
        <f t="shared" si="13"/>
        <v>3.5149384885764497E-3</v>
      </c>
    </row>
    <row r="164" spans="2:12" x14ac:dyDescent="0.25">
      <c r="B164" s="41">
        <f t="shared" si="14"/>
        <v>44347</v>
      </c>
      <c r="C164" s="56">
        <f>Parameters!$B$4</f>
        <v>50</v>
      </c>
      <c r="D164" s="63"/>
      <c r="F164" s="41">
        <f t="shared" si="12"/>
        <v>44347</v>
      </c>
      <c r="G164" s="42">
        <f>IF(G163&lt;Parameters!$B$6,(G163+(Parameters!$B$4*I164)),(G163+(Parameters!$B$4*J164*10)))</f>
        <v>57900</v>
      </c>
      <c r="H164" s="60"/>
      <c r="I164" s="45" t="str">
        <f>IF(G163&lt;Parameters!$B$6,(TRUNC((G163*Parameters!$B$2)/Parameters!$B$3)),"")</f>
        <v/>
      </c>
      <c r="J164" s="45">
        <f>MIN(IF(G163&gt;=Parameters!$B$6,(TRUNC((G163*Parameters!$B$2)/(Parameters!$B$3*10))),0),Parameters!$B$7)</f>
        <v>1</v>
      </c>
      <c r="K164" s="42">
        <f>IF(G163&lt;Parameters!$B$6,I164*Parameters!$B$3,J164*Parameters!$B$3*10)</f>
        <v>200</v>
      </c>
      <c r="L164" s="46">
        <f t="shared" si="13"/>
        <v>3.4843205574912892E-3</v>
      </c>
    </row>
    <row r="165" spans="2:12" x14ac:dyDescent="0.25">
      <c r="B165" s="41">
        <f t="shared" si="14"/>
        <v>44354</v>
      </c>
      <c r="C165" s="56">
        <f>Parameters!$B$4</f>
        <v>50</v>
      </c>
      <c r="D165" s="63"/>
      <c r="F165" s="41">
        <f t="shared" si="12"/>
        <v>44354</v>
      </c>
      <c r="G165" s="42">
        <f>IF(G164&lt;Parameters!$B$6,(G164+(Parameters!$B$4*I165)),(G164+(Parameters!$B$4*J165*10)))</f>
        <v>58400</v>
      </c>
      <c r="H165" s="60"/>
      <c r="I165" s="45" t="str">
        <f>IF(G164&lt;Parameters!$B$6,(TRUNC((G164*Parameters!$B$2)/Parameters!$B$3)),"")</f>
        <v/>
      </c>
      <c r="J165" s="45">
        <f>MIN(IF(G164&gt;=Parameters!$B$6,(TRUNC((G164*Parameters!$B$2)/(Parameters!$B$3*10))),0),Parameters!$B$7)</f>
        <v>1</v>
      </c>
      <c r="K165" s="42">
        <f>IF(G164&lt;Parameters!$B$6,I165*Parameters!$B$3,J165*Parameters!$B$3*10)</f>
        <v>200</v>
      </c>
      <c r="L165" s="46">
        <f t="shared" si="13"/>
        <v>3.4542314335060447E-3</v>
      </c>
    </row>
    <row r="166" spans="2:12" x14ac:dyDescent="0.25">
      <c r="B166" s="41">
        <f t="shared" si="14"/>
        <v>44361</v>
      </c>
      <c r="C166" s="56">
        <f>Parameters!$B$4</f>
        <v>50</v>
      </c>
      <c r="D166" s="63"/>
      <c r="F166" s="41">
        <f t="shared" si="12"/>
        <v>44361</v>
      </c>
      <c r="G166" s="42">
        <f>IF(G165&lt;Parameters!$B$6,(G165+(Parameters!$B$4*I166)),(G165+(Parameters!$B$4*J166*10)))</f>
        <v>58900</v>
      </c>
      <c r="H166" s="60"/>
      <c r="I166" s="45" t="str">
        <f>IF(G165&lt;Parameters!$B$6,(TRUNC((G165*Parameters!$B$2)/Parameters!$B$3)),"")</f>
        <v/>
      </c>
      <c r="J166" s="45">
        <f>MIN(IF(G165&gt;=Parameters!$B$6,(TRUNC((G165*Parameters!$B$2)/(Parameters!$B$3*10))),0),Parameters!$B$7)</f>
        <v>1</v>
      </c>
      <c r="K166" s="42">
        <f>IF(G165&lt;Parameters!$B$6,I166*Parameters!$B$3,J166*Parameters!$B$3*10)</f>
        <v>200</v>
      </c>
      <c r="L166" s="46">
        <f t="shared" si="13"/>
        <v>3.4246575342465752E-3</v>
      </c>
    </row>
    <row r="167" spans="2:12" x14ac:dyDescent="0.25">
      <c r="B167" s="41">
        <f t="shared" si="14"/>
        <v>44368</v>
      </c>
      <c r="C167" s="56">
        <f>Parameters!$B$4</f>
        <v>50</v>
      </c>
      <c r="D167" s="63"/>
      <c r="F167" s="41">
        <f t="shared" si="12"/>
        <v>44368</v>
      </c>
      <c r="G167" s="42">
        <f>IF(G166&lt;Parameters!$B$6,(G166+(Parameters!$B$4*I167)),(G166+(Parameters!$B$4*J167*10)))</f>
        <v>59400</v>
      </c>
      <c r="H167" s="60"/>
      <c r="I167" s="45" t="str">
        <f>IF(G166&lt;Parameters!$B$6,(TRUNC((G166*Parameters!$B$2)/Parameters!$B$3)),"")</f>
        <v/>
      </c>
      <c r="J167" s="45">
        <f>MIN(IF(G166&gt;=Parameters!$B$6,(TRUNC((G166*Parameters!$B$2)/(Parameters!$B$3*10))),0),Parameters!$B$7)</f>
        <v>1</v>
      </c>
      <c r="K167" s="42">
        <f>IF(G166&lt;Parameters!$B$6,I167*Parameters!$B$3,J167*Parameters!$B$3*10)</f>
        <v>200</v>
      </c>
      <c r="L167" s="46">
        <f t="shared" si="13"/>
        <v>3.3955857385398981E-3</v>
      </c>
    </row>
    <row r="168" spans="2:12" x14ac:dyDescent="0.25">
      <c r="B168" s="41">
        <f t="shared" si="14"/>
        <v>44375</v>
      </c>
      <c r="C168" s="56">
        <f>Parameters!$B$4</f>
        <v>50</v>
      </c>
      <c r="D168" s="63"/>
      <c r="F168" s="41">
        <f t="shared" si="12"/>
        <v>44375</v>
      </c>
      <c r="G168" s="42">
        <f>IF(G167&lt;Parameters!$B$6,(G167+(Parameters!$B$4*I168)),(G167+(Parameters!$B$4*J168*10)))</f>
        <v>59900</v>
      </c>
      <c r="H168" s="60"/>
      <c r="I168" s="45" t="str">
        <f>IF(G167&lt;Parameters!$B$6,(TRUNC((G167*Parameters!$B$2)/Parameters!$B$3)),"")</f>
        <v/>
      </c>
      <c r="J168" s="45">
        <f>MIN(IF(G167&gt;=Parameters!$B$6,(TRUNC((G167*Parameters!$B$2)/(Parameters!$B$3*10))),0),Parameters!$B$7)</f>
        <v>1</v>
      </c>
      <c r="K168" s="42">
        <f>IF(G167&lt;Parameters!$B$6,I168*Parameters!$B$3,J168*Parameters!$B$3*10)</f>
        <v>200</v>
      </c>
      <c r="L168" s="46">
        <f t="shared" si="13"/>
        <v>3.3670033670033669E-3</v>
      </c>
    </row>
    <row r="169" spans="2:12" x14ac:dyDescent="0.25">
      <c r="B169" s="41">
        <f t="shared" si="14"/>
        <v>44382</v>
      </c>
      <c r="C169" s="56">
        <f>Parameters!$B$4</f>
        <v>50</v>
      </c>
      <c r="D169" s="63"/>
      <c r="F169" s="41">
        <f t="shared" si="12"/>
        <v>44382</v>
      </c>
      <c r="G169" s="42">
        <f>IF(G168&lt;Parameters!$B$6,(G168+(Parameters!$B$4*I169)),(G168+(Parameters!$B$4*J169*10)))</f>
        <v>60400</v>
      </c>
      <c r="H169" s="60"/>
      <c r="I169" s="45" t="str">
        <f>IF(G168&lt;Parameters!$B$6,(TRUNC((G168*Parameters!$B$2)/Parameters!$B$3)),"")</f>
        <v/>
      </c>
      <c r="J169" s="45">
        <f>MIN(IF(G168&gt;=Parameters!$B$6,(TRUNC((G168*Parameters!$B$2)/(Parameters!$B$3*10))),0),Parameters!$B$7)</f>
        <v>1</v>
      </c>
      <c r="K169" s="42">
        <f>IF(G168&lt;Parameters!$B$6,I169*Parameters!$B$3,J169*Parameters!$B$3*10)</f>
        <v>200</v>
      </c>
      <c r="L169" s="46">
        <f t="shared" si="13"/>
        <v>3.3388981636060101E-3</v>
      </c>
    </row>
    <row r="170" spans="2:12" x14ac:dyDescent="0.25">
      <c r="B170" s="41">
        <f t="shared" si="14"/>
        <v>44389</v>
      </c>
      <c r="C170" s="56">
        <f>Parameters!$B$4</f>
        <v>50</v>
      </c>
      <c r="D170" s="63"/>
      <c r="F170" s="41">
        <f t="shared" si="12"/>
        <v>44389</v>
      </c>
      <c r="G170" s="42">
        <f>IF(G169&lt;Parameters!$B$6,(G169+(Parameters!$B$4*I170)),(G169+(Parameters!$B$4*J170*10)))</f>
        <v>60900</v>
      </c>
      <c r="H170" s="60"/>
      <c r="I170" s="45" t="str">
        <f>IF(G169&lt;Parameters!$B$6,(TRUNC((G169*Parameters!$B$2)/Parameters!$B$3)),"")</f>
        <v/>
      </c>
      <c r="J170" s="45">
        <f>MIN(IF(G169&gt;=Parameters!$B$6,(TRUNC((G169*Parameters!$B$2)/(Parameters!$B$3*10))),0),Parameters!$B$7)</f>
        <v>1</v>
      </c>
      <c r="K170" s="42">
        <f>IF(G169&lt;Parameters!$B$6,I170*Parameters!$B$3,J170*Parameters!$B$3*10)</f>
        <v>200</v>
      </c>
      <c r="L170" s="46">
        <f t="shared" si="13"/>
        <v>3.3112582781456954E-3</v>
      </c>
    </row>
    <row r="171" spans="2:12" x14ac:dyDescent="0.25">
      <c r="B171" s="41">
        <f t="shared" si="14"/>
        <v>44396</v>
      </c>
      <c r="C171" s="56">
        <f>Parameters!$B$4</f>
        <v>50</v>
      </c>
      <c r="D171" s="63"/>
      <c r="F171" s="41">
        <f t="shared" si="12"/>
        <v>44396</v>
      </c>
      <c r="G171" s="42">
        <f>IF(G170&lt;Parameters!$B$6,(G170+(Parameters!$B$4*I171)),(G170+(Parameters!$B$4*J171*10)))</f>
        <v>61400</v>
      </c>
      <c r="H171" s="60"/>
      <c r="I171" s="45" t="str">
        <f>IF(G170&lt;Parameters!$B$6,(TRUNC((G170*Parameters!$B$2)/Parameters!$B$3)),"")</f>
        <v/>
      </c>
      <c r="J171" s="45">
        <f>MIN(IF(G170&gt;=Parameters!$B$6,(TRUNC((G170*Parameters!$B$2)/(Parameters!$B$3*10))),0),Parameters!$B$7)</f>
        <v>1</v>
      </c>
      <c r="K171" s="42">
        <f>IF(G170&lt;Parameters!$B$6,I171*Parameters!$B$3,J171*Parameters!$B$3*10)</f>
        <v>200</v>
      </c>
      <c r="L171" s="46">
        <f t="shared" si="13"/>
        <v>3.2840722495894909E-3</v>
      </c>
    </row>
    <row r="172" spans="2:12" x14ac:dyDescent="0.25">
      <c r="B172" s="41">
        <f t="shared" si="14"/>
        <v>44403</v>
      </c>
      <c r="C172" s="56">
        <f>Parameters!$B$4</f>
        <v>50</v>
      </c>
      <c r="D172" s="63"/>
      <c r="F172" s="41">
        <f t="shared" si="12"/>
        <v>44403</v>
      </c>
      <c r="G172" s="42">
        <f>IF(G171&lt;Parameters!$B$6,(G171+(Parameters!$B$4*I172)),(G171+(Parameters!$B$4*J172*10)))</f>
        <v>61900</v>
      </c>
      <c r="H172" s="60"/>
      <c r="I172" s="45" t="str">
        <f>IF(G171&lt;Parameters!$B$6,(TRUNC((G171*Parameters!$B$2)/Parameters!$B$3)),"")</f>
        <v/>
      </c>
      <c r="J172" s="45">
        <f>MIN(IF(G171&gt;=Parameters!$B$6,(TRUNC((G171*Parameters!$B$2)/(Parameters!$B$3*10))),0),Parameters!$B$7)</f>
        <v>1</v>
      </c>
      <c r="K172" s="42">
        <f>IF(G171&lt;Parameters!$B$6,I172*Parameters!$B$3,J172*Parameters!$B$3*10)</f>
        <v>200</v>
      </c>
      <c r="L172" s="46">
        <f t="shared" si="13"/>
        <v>3.2573289902280132E-3</v>
      </c>
    </row>
    <row r="173" spans="2:12" x14ac:dyDescent="0.25">
      <c r="B173" s="41">
        <f t="shared" si="14"/>
        <v>44410</v>
      </c>
      <c r="C173" s="56">
        <f>Parameters!$B$4</f>
        <v>50</v>
      </c>
      <c r="D173" s="63"/>
      <c r="F173" s="41">
        <f t="shared" si="12"/>
        <v>44410</v>
      </c>
      <c r="G173" s="42">
        <f>IF(G172&lt;Parameters!$B$6,(G172+(Parameters!$B$4*I173)),(G172+(Parameters!$B$4*J173*10)))</f>
        <v>62400</v>
      </c>
      <c r="H173" s="60"/>
      <c r="I173" s="45" t="str">
        <f>IF(G172&lt;Parameters!$B$6,(TRUNC((G172*Parameters!$B$2)/Parameters!$B$3)),"")</f>
        <v/>
      </c>
      <c r="J173" s="45">
        <f>MIN(IF(G172&gt;=Parameters!$B$6,(TRUNC((G172*Parameters!$B$2)/(Parameters!$B$3*10))),0),Parameters!$B$7)</f>
        <v>1</v>
      </c>
      <c r="K173" s="42">
        <f>IF(G172&lt;Parameters!$B$6,I173*Parameters!$B$3,J173*Parameters!$B$3*10)</f>
        <v>200</v>
      </c>
      <c r="L173" s="46">
        <f t="shared" si="13"/>
        <v>3.2310177705977385E-3</v>
      </c>
    </row>
    <row r="174" spans="2:12" x14ac:dyDescent="0.25">
      <c r="B174" s="41">
        <f t="shared" si="14"/>
        <v>44417</v>
      </c>
      <c r="C174" s="56">
        <f>Parameters!$B$4</f>
        <v>50</v>
      </c>
      <c r="D174" s="63"/>
      <c r="F174" s="41">
        <f t="shared" si="12"/>
        <v>44417</v>
      </c>
      <c r="G174" s="42">
        <f>IF(G173&lt;Parameters!$B$6,(G173+(Parameters!$B$4*I174)),(G173+(Parameters!$B$4*J174*10)))</f>
        <v>62900</v>
      </c>
      <c r="H174" s="60"/>
      <c r="I174" s="45" t="str">
        <f>IF(G173&lt;Parameters!$B$6,(TRUNC((G173*Parameters!$B$2)/Parameters!$B$3)),"")</f>
        <v/>
      </c>
      <c r="J174" s="45">
        <f>MIN(IF(G173&gt;=Parameters!$B$6,(TRUNC((G173*Parameters!$B$2)/(Parameters!$B$3*10))),0),Parameters!$B$7)</f>
        <v>1</v>
      </c>
      <c r="K174" s="42">
        <f>IF(G173&lt;Parameters!$B$6,I174*Parameters!$B$3,J174*Parameters!$B$3*10)</f>
        <v>200</v>
      </c>
      <c r="L174" s="46">
        <f t="shared" si="13"/>
        <v>3.205128205128205E-3</v>
      </c>
    </row>
    <row r="175" spans="2:12" x14ac:dyDescent="0.25">
      <c r="B175" s="41">
        <f t="shared" si="14"/>
        <v>44424</v>
      </c>
      <c r="C175" s="56">
        <f>Parameters!$B$4</f>
        <v>50</v>
      </c>
      <c r="D175" s="63"/>
      <c r="F175" s="41">
        <f t="shared" si="12"/>
        <v>44424</v>
      </c>
      <c r="G175" s="42">
        <f>IF(G174&lt;Parameters!$B$6,(G174+(Parameters!$B$4*I175)),(G174+(Parameters!$B$4*J175*10)))</f>
        <v>63400</v>
      </c>
      <c r="H175" s="60"/>
      <c r="I175" s="45" t="str">
        <f>IF(G174&lt;Parameters!$B$6,(TRUNC((G174*Parameters!$B$2)/Parameters!$B$3)),"")</f>
        <v/>
      </c>
      <c r="J175" s="45">
        <f>MIN(IF(G174&gt;=Parameters!$B$6,(TRUNC((G174*Parameters!$B$2)/(Parameters!$B$3*10))),0),Parameters!$B$7)</f>
        <v>1</v>
      </c>
      <c r="K175" s="42">
        <f>IF(G174&lt;Parameters!$B$6,I175*Parameters!$B$3,J175*Parameters!$B$3*10)</f>
        <v>200</v>
      </c>
      <c r="L175" s="46">
        <f t="shared" si="13"/>
        <v>3.1796502384737681E-3</v>
      </c>
    </row>
    <row r="176" spans="2:12" x14ac:dyDescent="0.25">
      <c r="B176" s="41">
        <f t="shared" si="14"/>
        <v>44431</v>
      </c>
      <c r="C176" s="56">
        <f>Parameters!$B$4</f>
        <v>50</v>
      </c>
      <c r="D176" s="63"/>
      <c r="F176" s="41">
        <f t="shared" si="12"/>
        <v>44431</v>
      </c>
      <c r="G176" s="42">
        <f>IF(G175&lt;Parameters!$B$6,(G175+(Parameters!$B$4*I176)),(G175+(Parameters!$B$4*J176*10)))</f>
        <v>63900</v>
      </c>
      <c r="H176" s="60"/>
      <c r="I176" s="45" t="str">
        <f>IF(G175&lt;Parameters!$B$6,(TRUNC((G175*Parameters!$B$2)/Parameters!$B$3)),"")</f>
        <v/>
      </c>
      <c r="J176" s="45">
        <f>MIN(IF(G175&gt;=Parameters!$B$6,(TRUNC((G175*Parameters!$B$2)/(Parameters!$B$3*10))),0),Parameters!$B$7)</f>
        <v>1</v>
      </c>
      <c r="K176" s="42">
        <f>IF(G175&lt;Parameters!$B$6,I176*Parameters!$B$3,J176*Parameters!$B$3*10)</f>
        <v>200</v>
      </c>
      <c r="L176" s="46">
        <f t="shared" si="13"/>
        <v>3.1545741324921135E-3</v>
      </c>
    </row>
    <row r="177" spans="2:12" x14ac:dyDescent="0.25">
      <c r="B177" s="41">
        <f t="shared" si="14"/>
        <v>44438</v>
      </c>
      <c r="C177" s="56">
        <f>Parameters!$B$4</f>
        <v>50</v>
      </c>
      <c r="D177" s="63"/>
      <c r="F177" s="41">
        <f t="shared" si="12"/>
        <v>44438</v>
      </c>
      <c r="G177" s="42">
        <f>IF(G176&lt;Parameters!$B$6,(G176+(Parameters!$B$4*I177)),(G176+(Parameters!$B$4*J177*10)))</f>
        <v>64400</v>
      </c>
      <c r="H177" s="60"/>
      <c r="I177" s="45" t="str">
        <f>IF(G176&lt;Parameters!$B$6,(TRUNC((G176*Parameters!$B$2)/Parameters!$B$3)),"")</f>
        <v/>
      </c>
      <c r="J177" s="45">
        <f>MIN(IF(G176&gt;=Parameters!$B$6,(TRUNC((G176*Parameters!$B$2)/(Parameters!$B$3*10))),0),Parameters!$B$7)</f>
        <v>1</v>
      </c>
      <c r="K177" s="42">
        <f>IF(G176&lt;Parameters!$B$6,I177*Parameters!$B$3,J177*Parameters!$B$3*10)</f>
        <v>200</v>
      </c>
      <c r="L177" s="46">
        <f t="shared" si="13"/>
        <v>3.1298904538341159E-3</v>
      </c>
    </row>
    <row r="178" spans="2:12" x14ac:dyDescent="0.25">
      <c r="B178" s="41">
        <f t="shared" si="14"/>
        <v>44445</v>
      </c>
      <c r="C178" s="56">
        <f>Parameters!$B$4</f>
        <v>50</v>
      </c>
      <c r="D178" s="63"/>
      <c r="F178" s="41">
        <f t="shared" si="12"/>
        <v>44445</v>
      </c>
      <c r="G178" s="42">
        <f>IF(G177&lt;Parameters!$B$6,(G177+(Parameters!$B$4*I178)),(G177+(Parameters!$B$4*J178*10)))</f>
        <v>64900</v>
      </c>
      <c r="H178" s="60"/>
      <c r="I178" s="45" t="str">
        <f>IF(G177&lt;Parameters!$B$6,(TRUNC((G177*Parameters!$B$2)/Parameters!$B$3)),"")</f>
        <v/>
      </c>
      <c r="J178" s="45">
        <f>MIN(IF(G177&gt;=Parameters!$B$6,(TRUNC((G177*Parameters!$B$2)/(Parameters!$B$3*10))),0),Parameters!$B$7)</f>
        <v>1</v>
      </c>
      <c r="K178" s="42">
        <f>IF(G177&lt;Parameters!$B$6,I178*Parameters!$B$3,J178*Parameters!$B$3*10)</f>
        <v>200</v>
      </c>
      <c r="L178" s="46">
        <f t="shared" si="13"/>
        <v>3.105590062111801E-3</v>
      </c>
    </row>
    <row r="179" spans="2:12" x14ac:dyDescent="0.25">
      <c r="B179" s="41">
        <f t="shared" si="14"/>
        <v>44452</v>
      </c>
      <c r="C179" s="56">
        <f>Parameters!$B$4</f>
        <v>50</v>
      </c>
      <c r="D179" s="63"/>
      <c r="F179" s="41">
        <f t="shared" si="12"/>
        <v>44452</v>
      </c>
      <c r="G179" s="42">
        <f>IF(G178&lt;Parameters!$B$6,(G178+(Parameters!$B$4*I179)),(G178+(Parameters!$B$4*J179*10)))</f>
        <v>65400</v>
      </c>
      <c r="H179" s="60"/>
      <c r="I179" s="45" t="str">
        <f>IF(G178&lt;Parameters!$B$6,(TRUNC((G178*Parameters!$B$2)/Parameters!$B$3)),"")</f>
        <v/>
      </c>
      <c r="J179" s="45">
        <f>MIN(IF(G178&gt;=Parameters!$B$6,(TRUNC((G178*Parameters!$B$2)/(Parameters!$B$3*10))),0),Parameters!$B$7)</f>
        <v>1</v>
      </c>
      <c r="K179" s="42">
        <f>IF(G178&lt;Parameters!$B$6,I179*Parameters!$B$3,J179*Parameters!$B$3*10)</f>
        <v>200</v>
      </c>
      <c r="L179" s="46">
        <f t="shared" si="13"/>
        <v>3.0816640986132513E-3</v>
      </c>
    </row>
    <row r="180" spans="2:12" x14ac:dyDescent="0.25">
      <c r="B180" s="41">
        <f t="shared" si="14"/>
        <v>44459</v>
      </c>
      <c r="C180" s="56">
        <f>Parameters!$B$4</f>
        <v>50</v>
      </c>
      <c r="D180" s="63"/>
      <c r="F180" s="41">
        <f t="shared" si="12"/>
        <v>44459</v>
      </c>
      <c r="G180" s="42">
        <f>IF(G179&lt;Parameters!$B$6,(G179+(Parameters!$B$4*I180)),(G179+(Parameters!$B$4*J180*10)))</f>
        <v>65900</v>
      </c>
      <c r="H180" s="60"/>
      <c r="I180" s="45" t="str">
        <f>IF(G179&lt;Parameters!$B$6,(TRUNC((G179*Parameters!$B$2)/Parameters!$B$3)),"")</f>
        <v/>
      </c>
      <c r="J180" s="45">
        <f>MIN(IF(G179&gt;=Parameters!$B$6,(TRUNC((G179*Parameters!$B$2)/(Parameters!$B$3*10))),0),Parameters!$B$7)</f>
        <v>1</v>
      </c>
      <c r="K180" s="42">
        <f>IF(G179&lt;Parameters!$B$6,I180*Parameters!$B$3,J180*Parameters!$B$3*10)</f>
        <v>200</v>
      </c>
      <c r="L180" s="46">
        <f t="shared" si="13"/>
        <v>3.0581039755351682E-3</v>
      </c>
    </row>
    <row r="181" spans="2:12" x14ac:dyDescent="0.25">
      <c r="B181" s="41">
        <f t="shared" si="14"/>
        <v>44466</v>
      </c>
      <c r="C181" s="56">
        <f>Parameters!$B$4</f>
        <v>50</v>
      </c>
      <c r="D181" s="63"/>
      <c r="F181" s="41">
        <f t="shared" ref="F181:F211" si="15">F180+7</f>
        <v>44466</v>
      </c>
      <c r="G181" s="42">
        <f>IF(G180&lt;Parameters!$B$6,(G180+(Parameters!$B$4*I181)),(G180+(Parameters!$B$4*J181*10)))</f>
        <v>66400</v>
      </c>
      <c r="H181" s="60"/>
      <c r="I181" s="45" t="str">
        <f>IF(G180&lt;Parameters!$B$6,(TRUNC((G180*Parameters!$B$2)/Parameters!$B$3)),"")</f>
        <v/>
      </c>
      <c r="J181" s="45">
        <f>MIN(IF(G180&gt;=Parameters!$B$6,(TRUNC((G180*Parameters!$B$2)/(Parameters!$B$3*10))),0),Parameters!$B$7)</f>
        <v>1</v>
      </c>
      <c r="K181" s="42">
        <f>IF(G180&lt;Parameters!$B$6,I181*Parameters!$B$3,J181*Parameters!$B$3*10)</f>
        <v>200</v>
      </c>
      <c r="L181" s="46">
        <f t="shared" ref="L181:L211" si="16">K181/G180</f>
        <v>3.0349013657056147E-3</v>
      </c>
    </row>
    <row r="182" spans="2:12" x14ac:dyDescent="0.25">
      <c r="B182" s="41">
        <f t="shared" si="14"/>
        <v>44473</v>
      </c>
      <c r="C182" s="56">
        <f>Parameters!$B$4</f>
        <v>50</v>
      </c>
      <c r="D182" s="63"/>
      <c r="F182" s="41">
        <f t="shared" si="15"/>
        <v>44473</v>
      </c>
      <c r="G182" s="42">
        <f>IF(G181&lt;Parameters!$B$6,(G181+(Parameters!$B$4*I182)),(G181+(Parameters!$B$4*J182*10)))</f>
        <v>66900</v>
      </c>
      <c r="H182" s="60"/>
      <c r="I182" s="45" t="str">
        <f>IF(G181&lt;Parameters!$B$6,(TRUNC((G181*Parameters!$B$2)/Parameters!$B$3)),"")</f>
        <v/>
      </c>
      <c r="J182" s="45">
        <f>MIN(IF(G181&gt;=Parameters!$B$6,(TRUNC((G181*Parameters!$B$2)/(Parameters!$B$3*10))),0),Parameters!$B$7)</f>
        <v>1</v>
      </c>
      <c r="K182" s="42">
        <f>IF(G181&lt;Parameters!$B$6,I182*Parameters!$B$3,J182*Parameters!$B$3*10)</f>
        <v>200</v>
      </c>
      <c r="L182" s="46">
        <f t="shared" si="16"/>
        <v>3.0120481927710845E-3</v>
      </c>
    </row>
    <row r="183" spans="2:12" x14ac:dyDescent="0.25">
      <c r="B183" s="41">
        <f t="shared" si="14"/>
        <v>44480</v>
      </c>
      <c r="C183" s="56">
        <f>Parameters!$B$4</f>
        <v>50</v>
      </c>
      <c r="D183" s="63"/>
      <c r="F183" s="41">
        <f t="shared" si="15"/>
        <v>44480</v>
      </c>
      <c r="G183" s="42">
        <f>IF(G182&lt;Parameters!$B$6,(G182+(Parameters!$B$4*I183)),(G182+(Parameters!$B$4*J183*10)))</f>
        <v>67400</v>
      </c>
      <c r="H183" s="60"/>
      <c r="I183" s="45" t="str">
        <f>IF(G182&lt;Parameters!$B$6,(TRUNC((G182*Parameters!$B$2)/Parameters!$B$3)),"")</f>
        <v/>
      </c>
      <c r="J183" s="45">
        <f>MIN(IF(G182&gt;=Parameters!$B$6,(TRUNC((G182*Parameters!$B$2)/(Parameters!$B$3*10))),0),Parameters!$B$7)</f>
        <v>1</v>
      </c>
      <c r="K183" s="42">
        <f>IF(G182&lt;Parameters!$B$6,I183*Parameters!$B$3,J183*Parameters!$B$3*10)</f>
        <v>200</v>
      </c>
      <c r="L183" s="46">
        <f t="shared" si="16"/>
        <v>2.9895366218236174E-3</v>
      </c>
    </row>
    <row r="184" spans="2:12" x14ac:dyDescent="0.25">
      <c r="B184" s="41">
        <f t="shared" ref="B184:B197" si="17">B183+7</f>
        <v>44487</v>
      </c>
      <c r="C184" s="56">
        <f>Parameters!$B$4</f>
        <v>50</v>
      </c>
      <c r="D184" s="63"/>
      <c r="F184" s="41">
        <f t="shared" si="15"/>
        <v>44487</v>
      </c>
      <c r="G184" s="42">
        <f>IF(G183&lt;Parameters!$B$6,(G183+(Parameters!$B$4*I184)),(G183+(Parameters!$B$4*J184*10)))</f>
        <v>67900</v>
      </c>
      <c r="H184" s="60"/>
      <c r="I184" s="45" t="str">
        <f>IF(G183&lt;Parameters!$B$6,(TRUNC((G183*Parameters!$B$2)/Parameters!$B$3)),"")</f>
        <v/>
      </c>
      <c r="J184" s="45">
        <f>MIN(IF(G183&gt;=Parameters!$B$6,(TRUNC((G183*Parameters!$B$2)/(Parameters!$B$3*10))),0),Parameters!$B$7)</f>
        <v>1</v>
      </c>
      <c r="K184" s="42">
        <f>IF(G183&lt;Parameters!$B$6,I184*Parameters!$B$3,J184*Parameters!$B$3*10)</f>
        <v>200</v>
      </c>
      <c r="L184" s="46">
        <f t="shared" si="16"/>
        <v>2.967359050445104E-3</v>
      </c>
    </row>
    <row r="185" spans="2:12" x14ac:dyDescent="0.25">
      <c r="B185" s="41">
        <f t="shared" si="17"/>
        <v>44494</v>
      </c>
      <c r="C185" s="56">
        <f>Parameters!$B$4</f>
        <v>50</v>
      </c>
      <c r="D185" s="63"/>
      <c r="F185" s="41">
        <f t="shared" si="15"/>
        <v>44494</v>
      </c>
      <c r="G185" s="42">
        <f>IF(G184&lt;Parameters!$B$6,(G184+(Parameters!$B$4*I185)),(G184+(Parameters!$B$4*J185*10)))</f>
        <v>68400</v>
      </c>
      <c r="H185" s="60"/>
      <c r="I185" s="45" t="str">
        <f>IF(G184&lt;Parameters!$B$6,(TRUNC((G184*Parameters!$B$2)/Parameters!$B$3)),"")</f>
        <v/>
      </c>
      <c r="J185" s="45">
        <f>MIN(IF(G184&gt;=Parameters!$B$6,(TRUNC((G184*Parameters!$B$2)/(Parameters!$B$3*10))),0),Parameters!$B$7)</f>
        <v>1</v>
      </c>
      <c r="K185" s="42">
        <f>IF(G184&lt;Parameters!$B$6,I185*Parameters!$B$3,J185*Parameters!$B$3*10)</f>
        <v>200</v>
      </c>
      <c r="L185" s="46">
        <f t="shared" si="16"/>
        <v>2.9455081001472753E-3</v>
      </c>
    </row>
    <row r="186" spans="2:12" x14ac:dyDescent="0.25">
      <c r="B186" s="41">
        <f t="shared" si="17"/>
        <v>44501</v>
      </c>
      <c r="C186" s="56">
        <f>Parameters!$B$4</f>
        <v>50</v>
      </c>
      <c r="D186" s="63"/>
      <c r="F186" s="41">
        <f t="shared" si="15"/>
        <v>44501</v>
      </c>
      <c r="G186" s="42">
        <f>IF(G185&lt;Parameters!$B$6,(G185+(Parameters!$B$4*I186)),(G185+(Parameters!$B$4*J186*10)))</f>
        <v>68900</v>
      </c>
      <c r="H186" s="60"/>
      <c r="I186" s="45" t="str">
        <f>IF(G185&lt;Parameters!$B$6,(TRUNC((G185*Parameters!$B$2)/Parameters!$B$3)),"")</f>
        <v/>
      </c>
      <c r="J186" s="45">
        <f>MIN(IF(G185&gt;=Parameters!$B$6,(TRUNC((G185*Parameters!$B$2)/(Parameters!$B$3*10))),0),Parameters!$B$7)</f>
        <v>1</v>
      </c>
      <c r="K186" s="42">
        <f>IF(G185&lt;Parameters!$B$6,I186*Parameters!$B$3,J186*Parameters!$B$3*10)</f>
        <v>200</v>
      </c>
      <c r="L186" s="46">
        <f t="shared" si="16"/>
        <v>2.9239766081871343E-3</v>
      </c>
    </row>
    <row r="187" spans="2:12" x14ac:dyDescent="0.25">
      <c r="B187" s="41">
        <f t="shared" si="17"/>
        <v>44508</v>
      </c>
      <c r="C187" s="56">
        <f>Parameters!$B$4</f>
        <v>50</v>
      </c>
      <c r="D187" s="63"/>
      <c r="F187" s="41">
        <f t="shared" si="15"/>
        <v>44508</v>
      </c>
      <c r="G187" s="42">
        <f>IF(G186&lt;Parameters!$B$6,(G186+(Parameters!$B$4*I187)),(G186+(Parameters!$B$4*J187*10)))</f>
        <v>69400</v>
      </c>
      <c r="H187" s="60"/>
      <c r="I187" s="45" t="str">
        <f>IF(G186&lt;Parameters!$B$6,(TRUNC((G186*Parameters!$B$2)/Parameters!$B$3)),"")</f>
        <v/>
      </c>
      <c r="J187" s="45">
        <f>MIN(IF(G186&gt;=Parameters!$B$6,(TRUNC((G186*Parameters!$B$2)/(Parameters!$B$3*10))),0),Parameters!$B$7)</f>
        <v>1</v>
      </c>
      <c r="K187" s="42">
        <f>IF(G186&lt;Parameters!$B$6,I187*Parameters!$B$3,J187*Parameters!$B$3*10)</f>
        <v>200</v>
      </c>
      <c r="L187" s="46">
        <f t="shared" si="16"/>
        <v>2.9027576197387518E-3</v>
      </c>
    </row>
    <row r="188" spans="2:12" x14ac:dyDescent="0.25">
      <c r="B188" s="41">
        <f t="shared" si="17"/>
        <v>44515</v>
      </c>
      <c r="C188" s="56">
        <f>Parameters!$B$4</f>
        <v>50</v>
      </c>
      <c r="D188" s="63"/>
      <c r="F188" s="41">
        <f t="shared" si="15"/>
        <v>44515</v>
      </c>
      <c r="G188" s="42">
        <f>IF(G187&lt;Parameters!$B$6,(G187+(Parameters!$B$4*I188)),(G187+(Parameters!$B$4*J188*10)))</f>
        <v>69900</v>
      </c>
      <c r="H188" s="60"/>
      <c r="I188" s="45" t="str">
        <f>IF(G187&lt;Parameters!$B$6,(TRUNC((G187*Parameters!$B$2)/Parameters!$B$3)),"")</f>
        <v/>
      </c>
      <c r="J188" s="45">
        <f>MIN(IF(G187&gt;=Parameters!$B$6,(TRUNC((G187*Parameters!$B$2)/(Parameters!$B$3*10))),0),Parameters!$B$7)</f>
        <v>1</v>
      </c>
      <c r="K188" s="42">
        <f>IF(G187&lt;Parameters!$B$6,I188*Parameters!$B$3,J188*Parameters!$B$3*10)</f>
        <v>200</v>
      </c>
      <c r="L188" s="46">
        <f t="shared" si="16"/>
        <v>2.881844380403458E-3</v>
      </c>
    </row>
    <row r="189" spans="2:12" x14ac:dyDescent="0.25">
      <c r="B189" s="41">
        <f t="shared" si="17"/>
        <v>44522</v>
      </c>
      <c r="C189" s="56">
        <f>Parameters!$B$4</f>
        <v>50</v>
      </c>
      <c r="D189" s="63"/>
      <c r="F189" s="41">
        <f t="shared" si="15"/>
        <v>44522</v>
      </c>
      <c r="G189" s="42">
        <f>IF(G188&lt;Parameters!$B$6,(G188+(Parameters!$B$4*I189)),(G188+(Parameters!$B$4*J189*10)))</f>
        <v>70400</v>
      </c>
      <c r="H189" s="60"/>
      <c r="I189" s="45" t="str">
        <f>IF(G188&lt;Parameters!$B$6,(TRUNC((G188*Parameters!$B$2)/Parameters!$B$3)),"")</f>
        <v/>
      </c>
      <c r="J189" s="45">
        <f>MIN(IF(G188&gt;=Parameters!$B$6,(TRUNC((G188*Parameters!$B$2)/(Parameters!$B$3*10))),0),Parameters!$B$7)</f>
        <v>1</v>
      </c>
      <c r="K189" s="42">
        <f>IF(G188&lt;Parameters!$B$6,I189*Parameters!$B$3,J189*Parameters!$B$3*10)</f>
        <v>200</v>
      </c>
      <c r="L189" s="46">
        <f t="shared" si="16"/>
        <v>2.8612303290414878E-3</v>
      </c>
    </row>
    <row r="190" spans="2:12" x14ac:dyDescent="0.25">
      <c r="B190" s="41">
        <f t="shared" si="17"/>
        <v>44529</v>
      </c>
      <c r="C190" s="56">
        <f>Parameters!$B$4</f>
        <v>50</v>
      </c>
      <c r="D190" s="63"/>
      <c r="F190" s="41">
        <f t="shared" si="15"/>
        <v>44529</v>
      </c>
      <c r="G190" s="42">
        <f>IF(G189&lt;Parameters!$B$6,(G189+(Parameters!$B$4*I190)),(G189+(Parameters!$B$4*J190*10)))</f>
        <v>70900</v>
      </c>
      <c r="H190" s="60"/>
      <c r="I190" s="45" t="str">
        <f>IF(G189&lt;Parameters!$B$6,(TRUNC((G189*Parameters!$B$2)/Parameters!$B$3)),"")</f>
        <v/>
      </c>
      <c r="J190" s="45">
        <f>MIN(IF(G189&gt;=Parameters!$B$6,(TRUNC((G189*Parameters!$B$2)/(Parameters!$B$3*10))),0),Parameters!$B$7)</f>
        <v>1</v>
      </c>
      <c r="K190" s="42">
        <f>IF(G189&lt;Parameters!$B$6,I190*Parameters!$B$3,J190*Parameters!$B$3*10)</f>
        <v>200</v>
      </c>
      <c r="L190" s="46">
        <f t="shared" si="16"/>
        <v>2.840909090909091E-3</v>
      </c>
    </row>
    <row r="191" spans="2:12" x14ac:dyDescent="0.25">
      <c r="B191" s="41">
        <f t="shared" si="17"/>
        <v>44536</v>
      </c>
      <c r="C191" s="56">
        <f>Parameters!$B$4</f>
        <v>50</v>
      </c>
      <c r="D191" s="63"/>
      <c r="F191" s="41">
        <f t="shared" si="15"/>
        <v>44536</v>
      </c>
      <c r="G191" s="42">
        <f>IF(G190&lt;Parameters!$B$6,(G190+(Parameters!$B$4*I191)),(G190+(Parameters!$B$4*J191*10)))</f>
        <v>71400</v>
      </c>
      <c r="H191" s="60"/>
      <c r="I191" s="45" t="str">
        <f>IF(G190&lt;Parameters!$B$6,(TRUNC((G190*Parameters!$B$2)/Parameters!$B$3)),"")</f>
        <v/>
      </c>
      <c r="J191" s="45">
        <f>MIN(IF(G190&gt;=Parameters!$B$6,(TRUNC((G190*Parameters!$B$2)/(Parameters!$B$3*10))),0),Parameters!$B$7)</f>
        <v>1</v>
      </c>
      <c r="K191" s="42">
        <f>IF(G190&lt;Parameters!$B$6,I191*Parameters!$B$3,J191*Parameters!$B$3*10)</f>
        <v>200</v>
      </c>
      <c r="L191" s="46">
        <f t="shared" si="16"/>
        <v>2.8208744710860366E-3</v>
      </c>
    </row>
    <row r="192" spans="2:12" x14ac:dyDescent="0.25">
      <c r="B192" s="41">
        <f t="shared" si="17"/>
        <v>44543</v>
      </c>
      <c r="C192" s="56">
        <f>Parameters!$B$4</f>
        <v>50</v>
      </c>
      <c r="D192" s="63"/>
      <c r="F192" s="41">
        <f t="shared" si="15"/>
        <v>44543</v>
      </c>
      <c r="G192" s="42">
        <f>IF(G191&lt;Parameters!$B$6,(G191+(Parameters!$B$4*I192)),(G191+(Parameters!$B$4*J192*10)))</f>
        <v>71900</v>
      </c>
      <c r="H192" s="60"/>
      <c r="I192" s="45" t="str">
        <f>IF(G191&lt;Parameters!$B$6,(TRUNC((G191*Parameters!$B$2)/Parameters!$B$3)),"")</f>
        <v/>
      </c>
      <c r="J192" s="45">
        <f>MIN(IF(G191&gt;=Parameters!$B$6,(TRUNC((G191*Parameters!$B$2)/(Parameters!$B$3*10))),0),Parameters!$B$7)</f>
        <v>1</v>
      </c>
      <c r="K192" s="42">
        <f>IF(G191&lt;Parameters!$B$6,I192*Parameters!$B$3,J192*Parameters!$B$3*10)</f>
        <v>200</v>
      </c>
      <c r="L192" s="46">
        <f t="shared" si="16"/>
        <v>2.8011204481792717E-3</v>
      </c>
    </row>
    <row r="193" spans="2:12" x14ac:dyDescent="0.25">
      <c r="B193" s="41">
        <f t="shared" si="17"/>
        <v>44550</v>
      </c>
      <c r="C193" s="56">
        <f>Parameters!$B$4</f>
        <v>50</v>
      </c>
      <c r="D193" s="63"/>
      <c r="F193" s="41">
        <f t="shared" si="15"/>
        <v>44550</v>
      </c>
      <c r="G193" s="42">
        <f>IF(G192&lt;Parameters!$B$6,(G192+(Parameters!$B$4*I193)),(G192+(Parameters!$B$4*J193*10)))</f>
        <v>72400</v>
      </c>
      <c r="H193" s="60"/>
      <c r="I193" s="45" t="str">
        <f>IF(G192&lt;Parameters!$B$6,(TRUNC((G192*Parameters!$B$2)/Parameters!$B$3)),"")</f>
        <v/>
      </c>
      <c r="J193" s="45">
        <f>MIN(IF(G192&gt;=Parameters!$B$6,(TRUNC((G192*Parameters!$B$2)/(Parameters!$B$3*10))),0),Parameters!$B$7)</f>
        <v>1</v>
      </c>
      <c r="K193" s="42">
        <f>IF(G192&lt;Parameters!$B$6,I193*Parameters!$B$3,J193*Parameters!$B$3*10)</f>
        <v>200</v>
      </c>
      <c r="L193" s="46">
        <f t="shared" si="16"/>
        <v>2.7816411682892906E-3</v>
      </c>
    </row>
    <row r="194" spans="2:12" x14ac:dyDescent="0.25">
      <c r="B194" s="41">
        <f t="shared" si="17"/>
        <v>44557</v>
      </c>
      <c r="C194" s="56">
        <f>Parameters!$B$4</f>
        <v>50</v>
      </c>
      <c r="D194" s="63"/>
      <c r="F194" s="41">
        <f t="shared" si="15"/>
        <v>44557</v>
      </c>
      <c r="G194" s="42">
        <f>IF(G193&lt;Parameters!$B$6,(G193+(Parameters!$B$4*I194)),(G193+(Parameters!$B$4*J194*10)))</f>
        <v>72900</v>
      </c>
      <c r="H194" s="60"/>
      <c r="I194" s="45" t="str">
        <f>IF(G193&lt;Parameters!$B$6,(TRUNC((G193*Parameters!$B$2)/Parameters!$B$3)),"")</f>
        <v/>
      </c>
      <c r="J194" s="45">
        <f>MIN(IF(G193&gt;=Parameters!$B$6,(TRUNC((G193*Parameters!$B$2)/(Parameters!$B$3*10))),0),Parameters!$B$7)</f>
        <v>1</v>
      </c>
      <c r="K194" s="42">
        <f>IF(G193&lt;Parameters!$B$6,I194*Parameters!$B$3,J194*Parameters!$B$3*10)</f>
        <v>200</v>
      </c>
      <c r="L194" s="46">
        <f t="shared" si="16"/>
        <v>2.7624309392265192E-3</v>
      </c>
    </row>
    <row r="195" spans="2:12" x14ac:dyDescent="0.25">
      <c r="B195" s="41">
        <f t="shared" si="17"/>
        <v>44564</v>
      </c>
      <c r="C195" s="56">
        <f>Parameters!$B$4</f>
        <v>50</v>
      </c>
      <c r="D195" s="63"/>
      <c r="F195" s="41">
        <f t="shared" si="15"/>
        <v>44564</v>
      </c>
      <c r="G195" s="42">
        <f>IF(G194&lt;Parameters!$B$6,(G194+(Parameters!$B$4*I195)),(G194+(Parameters!$B$4*J195*10)))</f>
        <v>73400</v>
      </c>
      <c r="H195" s="60"/>
      <c r="I195" s="45" t="str">
        <f>IF(G194&lt;Parameters!$B$6,(TRUNC((G194*Parameters!$B$2)/Parameters!$B$3)),"")</f>
        <v/>
      </c>
      <c r="J195" s="45">
        <f>MIN(IF(G194&gt;=Parameters!$B$6,(TRUNC((G194*Parameters!$B$2)/(Parameters!$B$3*10))),0),Parameters!$B$7)</f>
        <v>1</v>
      </c>
      <c r="K195" s="42">
        <f>IF(G194&lt;Parameters!$B$6,I195*Parameters!$B$3,J195*Parameters!$B$3*10)</f>
        <v>200</v>
      </c>
      <c r="L195" s="46">
        <f t="shared" si="16"/>
        <v>2.7434842249657062E-3</v>
      </c>
    </row>
    <row r="196" spans="2:12" x14ac:dyDescent="0.25">
      <c r="B196" s="41">
        <f t="shared" si="17"/>
        <v>44571</v>
      </c>
      <c r="C196" s="56">
        <f>Parameters!$B$4</f>
        <v>50</v>
      </c>
      <c r="D196" s="63"/>
      <c r="F196" s="41">
        <f t="shared" si="15"/>
        <v>44571</v>
      </c>
      <c r="G196" s="42">
        <f>IF(G195&lt;Parameters!$B$6,(G195+(Parameters!$B$4*I196)),(G195+(Parameters!$B$4*J196*10)))</f>
        <v>73900</v>
      </c>
      <c r="H196" s="60"/>
      <c r="I196" s="45" t="str">
        <f>IF(G195&lt;Parameters!$B$6,(TRUNC((G195*Parameters!$B$2)/Parameters!$B$3)),"")</f>
        <v/>
      </c>
      <c r="J196" s="45">
        <f>MIN(IF(G195&gt;=Parameters!$B$6,(TRUNC((G195*Parameters!$B$2)/(Parameters!$B$3*10))),0),Parameters!$B$7)</f>
        <v>1</v>
      </c>
      <c r="K196" s="42">
        <f>IF(G195&lt;Parameters!$B$6,I196*Parameters!$B$3,J196*Parameters!$B$3*10)</f>
        <v>200</v>
      </c>
      <c r="L196" s="46">
        <f t="shared" si="16"/>
        <v>2.7247956403269754E-3</v>
      </c>
    </row>
    <row r="197" spans="2:12" x14ac:dyDescent="0.25">
      <c r="B197" s="41">
        <f t="shared" si="17"/>
        <v>44578</v>
      </c>
      <c r="C197" s="56">
        <f>Parameters!$B$4</f>
        <v>50</v>
      </c>
      <c r="D197" s="63"/>
      <c r="F197" s="41">
        <f t="shared" si="15"/>
        <v>44578</v>
      </c>
      <c r="G197" s="42">
        <f>IF(G196&lt;Parameters!$B$6,(G196+(Parameters!$B$4*I197)),(G196+(Parameters!$B$4*J197*10)))</f>
        <v>74400</v>
      </c>
      <c r="H197" s="60"/>
      <c r="I197" s="45" t="str">
        <f>IF(G196&lt;Parameters!$B$6,(TRUNC((G196*Parameters!$B$2)/Parameters!$B$3)),"")</f>
        <v/>
      </c>
      <c r="J197" s="45">
        <f>MIN(IF(G196&gt;=Parameters!$B$6,(TRUNC((G196*Parameters!$B$2)/(Parameters!$B$3*10))),0),Parameters!$B$7)</f>
        <v>1</v>
      </c>
      <c r="K197" s="42">
        <f>IF(G196&lt;Parameters!$B$6,I197*Parameters!$B$3,J197*Parameters!$B$3*10)</f>
        <v>200</v>
      </c>
      <c r="L197" s="46">
        <f t="shared" si="16"/>
        <v>2.7063599458728013E-3</v>
      </c>
    </row>
    <row r="198" spans="2:12" x14ac:dyDescent="0.25">
      <c r="B198" s="41">
        <f t="shared" ref="B198:B211" si="18">B197+7</f>
        <v>44585</v>
      </c>
      <c r="C198" s="56">
        <f>Parameters!$B$4</f>
        <v>50</v>
      </c>
      <c r="D198" s="63"/>
      <c r="F198" s="41">
        <f t="shared" si="15"/>
        <v>44585</v>
      </c>
      <c r="G198" s="42">
        <f>IF(G197&lt;Parameters!$B$6,(G197+(Parameters!$B$4*I198)),(G197+(Parameters!$B$4*J198*10)))</f>
        <v>74900</v>
      </c>
      <c r="H198" s="60"/>
      <c r="I198" s="45" t="str">
        <f>IF(G197&lt;Parameters!$B$6,(TRUNC((G197*Parameters!$B$2)/Parameters!$B$3)),"")</f>
        <v/>
      </c>
      <c r="J198" s="45">
        <f>MIN(IF(G197&gt;=Parameters!$B$6,(TRUNC((G197*Parameters!$B$2)/(Parameters!$B$3*10))),0),Parameters!$B$7)</f>
        <v>1</v>
      </c>
      <c r="K198" s="42">
        <f>IF(G197&lt;Parameters!$B$6,I198*Parameters!$B$3,J198*Parameters!$B$3*10)</f>
        <v>200</v>
      </c>
      <c r="L198" s="46">
        <f t="shared" si="16"/>
        <v>2.6881720430107529E-3</v>
      </c>
    </row>
    <row r="199" spans="2:12" x14ac:dyDescent="0.25">
      <c r="B199" s="41">
        <f t="shared" si="18"/>
        <v>44592</v>
      </c>
      <c r="C199" s="56">
        <f>Parameters!$B$4</f>
        <v>50</v>
      </c>
      <c r="D199" s="63"/>
      <c r="F199" s="41">
        <f t="shared" si="15"/>
        <v>44592</v>
      </c>
      <c r="G199" s="42">
        <f>IF(G198&lt;Parameters!$B$6,(G198+(Parameters!$B$4*I199)),(G198+(Parameters!$B$4*J199*10)))</f>
        <v>75400</v>
      </c>
      <c r="H199" s="60"/>
      <c r="I199" s="45" t="str">
        <f>IF(G198&lt;Parameters!$B$6,(TRUNC((G198*Parameters!$B$2)/Parameters!$B$3)),"")</f>
        <v/>
      </c>
      <c r="J199" s="45">
        <f>MIN(IF(G198&gt;=Parameters!$B$6,(TRUNC((G198*Parameters!$B$2)/(Parameters!$B$3*10))),0),Parameters!$B$7)</f>
        <v>1</v>
      </c>
      <c r="K199" s="42">
        <f>IF(G198&lt;Parameters!$B$6,I199*Parameters!$B$3,J199*Parameters!$B$3*10)</f>
        <v>200</v>
      </c>
      <c r="L199" s="46">
        <f t="shared" si="16"/>
        <v>2.6702269692923898E-3</v>
      </c>
    </row>
    <row r="200" spans="2:12" x14ac:dyDescent="0.25">
      <c r="B200" s="41">
        <f t="shared" si="18"/>
        <v>44599</v>
      </c>
      <c r="C200" s="56">
        <f>Parameters!$B$4</f>
        <v>50</v>
      </c>
      <c r="D200" s="63"/>
      <c r="F200" s="41">
        <f t="shared" si="15"/>
        <v>44599</v>
      </c>
      <c r="G200" s="42">
        <f>IF(G199&lt;Parameters!$B$6,(G199+(Parameters!$B$4*I200)),(G199+(Parameters!$B$4*J200*10)))</f>
        <v>75900</v>
      </c>
      <c r="H200" s="60"/>
      <c r="I200" s="45" t="str">
        <f>IF(G199&lt;Parameters!$B$6,(TRUNC((G199*Parameters!$B$2)/Parameters!$B$3)),"")</f>
        <v/>
      </c>
      <c r="J200" s="45">
        <f>MIN(IF(G199&gt;=Parameters!$B$6,(TRUNC((G199*Parameters!$B$2)/(Parameters!$B$3*10))),0),Parameters!$B$7)</f>
        <v>1</v>
      </c>
      <c r="K200" s="42">
        <f>IF(G199&lt;Parameters!$B$6,I200*Parameters!$B$3,J200*Parameters!$B$3*10)</f>
        <v>200</v>
      </c>
      <c r="L200" s="46">
        <f t="shared" si="16"/>
        <v>2.6525198938992041E-3</v>
      </c>
    </row>
    <row r="201" spans="2:12" x14ac:dyDescent="0.25">
      <c r="B201" s="41">
        <f t="shared" si="18"/>
        <v>44606</v>
      </c>
      <c r="C201" s="56">
        <f>Parameters!$B$4</f>
        <v>50</v>
      </c>
      <c r="D201" s="63"/>
      <c r="F201" s="41">
        <f t="shared" si="15"/>
        <v>44606</v>
      </c>
      <c r="G201" s="42">
        <f>IF(G200&lt;Parameters!$B$6,(G200+(Parameters!$B$4*I201)),(G200+(Parameters!$B$4*J201*10)))</f>
        <v>76400</v>
      </c>
      <c r="H201" s="60"/>
      <c r="I201" s="45" t="str">
        <f>IF(G200&lt;Parameters!$B$6,(TRUNC((G200*Parameters!$B$2)/Parameters!$B$3)),"")</f>
        <v/>
      </c>
      <c r="J201" s="45">
        <f>MIN(IF(G200&gt;=Parameters!$B$6,(TRUNC((G200*Parameters!$B$2)/(Parameters!$B$3*10))),0),Parameters!$B$7)</f>
        <v>1</v>
      </c>
      <c r="K201" s="42">
        <f>IF(G200&lt;Parameters!$B$6,I201*Parameters!$B$3,J201*Parameters!$B$3*10)</f>
        <v>200</v>
      </c>
      <c r="L201" s="46">
        <f t="shared" si="16"/>
        <v>2.635046113306983E-3</v>
      </c>
    </row>
    <row r="202" spans="2:12" x14ac:dyDescent="0.25">
      <c r="B202" s="41">
        <f t="shared" si="18"/>
        <v>44613</v>
      </c>
      <c r="C202" s="56">
        <f>Parameters!$B$4</f>
        <v>50</v>
      </c>
      <c r="D202" s="63"/>
      <c r="F202" s="41">
        <f t="shared" si="15"/>
        <v>44613</v>
      </c>
      <c r="G202" s="42">
        <f>IF(G201&lt;Parameters!$B$6,(G201+(Parameters!$B$4*I202)),(G201+(Parameters!$B$4*J202*10)))</f>
        <v>76900</v>
      </c>
      <c r="H202" s="60"/>
      <c r="I202" s="45" t="str">
        <f>IF(G201&lt;Parameters!$B$6,(TRUNC((G201*Parameters!$B$2)/Parameters!$B$3)),"")</f>
        <v/>
      </c>
      <c r="J202" s="45">
        <f>MIN(IF(G201&gt;=Parameters!$B$6,(TRUNC((G201*Parameters!$B$2)/(Parameters!$B$3*10))),0),Parameters!$B$7)</f>
        <v>1</v>
      </c>
      <c r="K202" s="42">
        <f>IF(G201&lt;Parameters!$B$6,I202*Parameters!$B$3,J202*Parameters!$B$3*10)</f>
        <v>200</v>
      </c>
      <c r="L202" s="46">
        <f t="shared" si="16"/>
        <v>2.617801047120419E-3</v>
      </c>
    </row>
    <row r="203" spans="2:12" x14ac:dyDescent="0.25">
      <c r="B203" s="41">
        <f t="shared" si="18"/>
        <v>44620</v>
      </c>
      <c r="C203" s="56">
        <f>Parameters!$B$4</f>
        <v>50</v>
      </c>
      <c r="D203" s="63"/>
      <c r="F203" s="41">
        <f t="shared" si="15"/>
        <v>44620</v>
      </c>
      <c r="G203" s="42">
        <f>IF(G202&lt;Parameters!$B$6,(G202+(Parameters!$B$4*I203)),(G202+(Parameters!$B$4*J203*10)))</f>
        <v>77400</v>
      </c>
      <c r="H203" s="60"/>
      <c r="I203" s="45" t="str">
        <f>IF(G202&lt;Parameters!$B$6,(TRUNC((G202*Parameters!$B$2)/Parameters!$B$3)),"")</f>
        <v/>
      </c>
      <c r="J203" s="45">
        <f>MIN(IF(G202&gt;=Parameters!$B$6,(TRUNC((G202*Parameters!$B$2)/(Parameters!$B$3*10))),0),Parameters!$B$7)</f>
        <v>1</v>
      </c>
      <c r="K203" s="42">
        <f>IF(G202&lt;Parameters!$B$6,I203*Parameters!$B$3,J203*Parameters!$B$3*10)</f>
        <v>200</v>
      </c>
      <c r="L203" s="46">
        <f t="shared" si="16"/>
        <v>2.6007802340702211E-3</v>
      </c>
    </row>
    <row r="204" spans="2:12" x14ac:dyDescent="0.25">
      <c r="B204" s="41">
        <f t="shared" si="18"/>
        <v>44627</v>
      </c>
      <c r="C204" s="56">
        <f>Parameters!$B$4</f>
        <v>50</v>
      </c>
      <c r="D204" s="63"/>
      <c r="F204" s="41">
        <f t="shared" si="15"/>
        <v>44627</v>
      </c>
      <c r="G204" s="42">
        <f>IF(G203&lt;Parameters!$B$6,(G203+(Parameters!$B$4*I204)),(G203+(Parameters!$B$4*J204*10)))</f>
        <v>77900</v>
      </c>
      <c r="H204" s="60"/>
      <c r="I204" s="45" t="str">
        <f>IF(G203&lt;Parameters!$B$6,(TRUNC((G203*Parameters!$B$2)/Parameters!$B$3)),"")</f>
        <v/>
      </c>
      <c r="J204" s="45">
        <f>MIN(IF(G203&gt;=Parameters!$B$6,(TRUNC((G203*Parameters!$B$2)/(Parameters!$B$3*10))),0),Parameters!$B$7)</f>
        <v>1</v>
      </c>
      <c r="K204" s="42">
        <f>IF(G203&lt;Parameters!$B$6,I204*Parameters!$B$3,J204*Parameters!$B$3*10)</f>
        <v>200</v>
      </c>
      <c r="L204" s="46">
        <f t="shared" si="16"/>
        <v>2.5839793281653748E-3</v>
      </c>
    </row>
    <row r="205" spans="2:12" x14ac:dyDescent="0.25">
      <c r="B205" s="41">
        <f t="shared" si="18"/>
        <v>44634</v>
      </c>
      <c r="C205" s="56">
        <f>Parameters!$B$4</f>
        <v>50</v>
      </c>
      <c r="D205" s="63"/>
      <c r="F205" s="41">
        <f t="shared" si="15"/>
        <v>44634</v>
      </c>
      <c r="G205" s="42">
        <f>IF(G204&lt;Parameters!$B$6,(G204+(Parameters!$B$4*I205)),(G204+(Parameters!$B$4*J205*10)))</f>
        <v>78400</v>
      </c>
      <c r="H205" s="60"/>
      <c r="I205" s="45" t="str">
        <f>IF(G204&lt;Parameters!$B$6,(TRUNC((G204*Parameters!$B$2)/Parameters!$B$3)),"")</f>
        <v/>
      </c>
      <c r="J205" s="45">
        <f>MIN(IF(G204&gt;=Parameters!$B$6,(TRUNC((G204*Parameters!$B$2)/(Parameters!$B$3*10))),0),Parameters!$B$7)</f>
        <v>1</v>
      </c>
      <c r="K205" s="42">
        <f>IF(G204&lt;Parameters!$B$6,I205*Parameters!$B$3,J205*Parameters!$B$3*10)</f>
        <v>200</v>
      </c>
      <c r="L205" s="46">
        <f t="shared" si="16"/>
        <v>2.5673940949935813E-3</v>
      </c>
    </row>
    <row r="206" spans="2:12" x14ac:dyDescent="0.25">
      <c r="B206" s="41">
        <f t="shared" si="18"/>
        <v>44641</v>
      </c>
      <c r="C206" s="56">
        <f>Parameters!$B$4</f>
        <v>50</v>
      </c>
      <c r="D206" s="63"/>
      <c r="F206" s="41">
        <f t="shared" si="15"/>
        <v>44641</v>
      </c>
      <c r="G206" s="42">
        <f>IF(G205&lt;Parameters!$B$6,(G205+(Parameters!$B$4*I206)),(G205+(Parameters!$B$4*J206*10)))</f>
        <v>78900</v>
      </c>
      <c r="H206" s="60"/>
      <c r="I206" s="45" t="str">
        <f>IF(G205&lt;Parameters!$B$6,(TRUNC((G205*Parameters!$B$2)/Parameters!$B$3)),"")</f>
        <v/>
      </c>
      <c r="J206" s="45">
        <f>MIN(IF(G205&gt;=Parameters!$B$6,(TRUNC((G205*Parameters!$B$2)/(Parameters!$B$3*10))),0),Parameters!$B$7)</f>
        <v>1</v>
      </c>
      <c r="K206" s="42">
        <f>IF(G205&lt;Parameters!$B$6,I206*Parameters!$B$3,J206*Parameters!$B$3*10)</f>
        <v>200</v>
      </c>
      <c r="L206" s="46">
        <f t="shared" si="16"/>
        <v>2.5510204081632651E-3</v>
      </c>
    </row>
    <row r="207" spans="2:12" x14ac:dyDescent="0.25">
      <c r="B207" s="41">
        <f t="shared" si="18"/>
        <v>44648</v>
      </c>
      <c r="C207" s="56">
        <f>Parameters!$B$4</f>
        <v>50</v>
      </c>
      <c r="D207" s="63"/>
      <c r="F207" s="41">
        <f t="shared" si="15"/>
        <v>44648</v>
      </c>
      <c r="G207" s="42">
        <f>IF(G206&lt;Parameters!$B$6,(G206+(Parameters!$B$4*I207)),(G206+(Parameters!$B$4*J207*10)))</f>
        <v>79400</v>
      </c>
      <c r="H207" s="60"/>
      <c r="I207" s="45" t="str">
        <f>IF(G206&lt;Parameters!$B$6,(TRUNC((G206*Parameters!$B$2)/Parameters!$B$3)),"")</f>
        <v/>
      </c>
      <c r="J207" s="45">
        <f>MIN(IF(G206&gt;=Parameters!$B$6,(TRUNC((G206*Parameters!$B$2)/(Parameters!$B$3*10))),0),Parameters!$B$7)</f>
        <v>1</v>
      </c>
      <c r="K207" s="42">
        <f>IF(G206&lt;Parameters!$B$6,I207*Parameters!$B$3,J207*Parameters!$B$3*10)</f>
        <v>200</v>
      </c>
      <c r="L207" s="46">
        <f t="shared" si="16"/>
        <v>2.5348542458808617E-3</v>
      </c>
    </row>
    <row r="208" spans="2:12" x14ac:dyDescent="0.25">
      <c r="B208" s="41">
        <f t="shared" si="18"/>
        <v>44655</v>
      </c>
      <c r="C208" s="56">
        <f>Parameters!$B$4</f>
        <v>50</v>
      </c>
      <c r="D208" s="63"/>
      <c r="F208" s="41">
        <f t="shared" si="15"/>
        <v>44655</v>
      </c>
      <c r="G208" s="42">
        <f>IF(G207&lt;Parameters!$B$6,(G207+(Parameters!$B$4*I208)),(G207+(Parameters!$B$4*J208*10)))</f>
        <v>79900</v>
      </c>
      <c r="H208" s="60"/>
      <c r="I208" s="45" t="str">
        <f>IF(G207&lt;Parameters!$B$6,(TRUNC((G207*Parameters!$B$2)/Parameters!$B$3)),"")</f>
        <v/>
      </c>
      <c r="J208" s="45">
        <f>MIN(IF(G207&gt;=Parameters!$B$6,(TRUNC((G207*Parameters!$B$2)/(Parameters!$B$3*10))),0),Parameters!$B$7)</f>
        <v>1</v>
      </c>
      <c r="K208" s="42">
        <f>IF(G207&lt;Parameters!$B$6,I208*Parameters!$B$3,J208*Parameters!$B$3*10)</f>
        <v>200</v>
      </c>
      <c r="L208" s="46">
        <f t="shared" si="16"/>
        <v>2.5188916876574307E-3</v>
      </c>
    </row>
    <row r="209" spans="2:12" x14ac:dyDescent="0.25">
      <c r="B209" s="41">
        <f t="shared" si="18"/>
        <v>44662</v>
      </c>
      <c r="C209" s="56">
        <f>Parameters!$B$4</f>
        <v>50</v>
      </c>
      <c r="D209" s="63"/>
      <c r="F209" s="41">
        <f t="shared" si="15"/>
        <v>44662</v>
      </c>
      <c r="G209" s="42">
        <f>IF(G208&lt;Parameters!$B$6,(G208+(Parameters!$B$4*I209)),(G208+(Parameters!$B$4*J209*10)))</f>
        <v>80400</v>
      </c>
      <c r="H209" s="60"/>
      <c r="I209" s="45" t="str">
        <f>IF(G208&lt;Parameters!$B$6,(TRUNC((G208*Parameters!$B$2)/Parameters!$B$3)),"")</f>
        <v/>
      </c>
      <c r="J209" s="45">
        <f>MIN(IF(G208&gt;=Parameters!$B$6,(TRUNC((G208*Parameters!$B$2)/(Parameters!$B$3*10))),0),Parameters!$B$7)</f>
        <v>1</v>
      </c>
      <c r="K209" s="42">
        <f>IF(G208&lt;Parameters!$B$6,I209*Parameters!$B$3,J209*Parameters!$B$3*10)</f>
        <v>200</v>
      </c>
      <c r="L209" s="46">
        <f t="shared" si="16"/>
        <v>2.5031289111389237E-3</v>
      </c>
    </row>
    <row r="210" spans="2:12" x14ac:dyDescent="0.25">
      <c r="B210" s="41">
        <f t="shared" si="18"/>
        <v>44669</v>
      </c>
      <c r="C210" s="56">
        <f>Parameters!$B$4</f>
        <v>50</v>
      </c>
      <c r="D210" s="63"/>
      <c r="F210" s="41">
        <f t="shared" si="15"/>
        <v>44669</v>
      </c>
      <c r="G210" s="42">
        <f>IF(G209&lt;Parameters!$B$6,(G209+(Parameters!$B$4*I210)),(G209+(Parameters!$B$4*J210*10)))</f>
        <v>81400</v>
      </c>
      <c r="H210" s="60"/>
      <c r="I210" s="45" t="str">
        <f>IF(G209&lt;Parameters!$B$6,(TRUNC((G209*Parameters!$B$2)/Parameters!$B$3)),"")</f>
        <v/>
      </c>
      <c r="J210" s="45">
        <f>MIN(IF(G209&gt;=Parameters!$B$6,(TRUNC((G209*Parameters!$B$2)/(Parameters!$B$3*10))),0),Parameters!$B$7)</f>
        <v>2</v>
      </c>
      <c r="K210" s="42">
        <f>IF(G209&lt;Parameters!$B$6,I210*Parameters!$B$3,J210*Parameters!$B$3*10)</f>
        <v>400</v>
      </c>
      <c r="L210" s="46">
        <f t="shared" si="16"/>
        <v>4.9751243781094526E-3</v>
      </c>
    </row>
    <row r="211" spans="2:12" ht="13" thickBot="1" x14ac:dyDescent="0.3">
      <c r="B211" s="47">
        <f t="shared" si="18"/>
        <v>44676</v>
      </c>
      <c r="C211" s="56">
        <f>Parameters!$B$4</f>
        <v>50</v>
      </c>
      <c r="D211" s="65"/>
      <c r="F211" s="47">
        <f t="shared" si="15"/>
        <v>44676</v>
      </c>
      <c r="G211" s="48">
        <f>IF(G210&lt;Parameters!$B$6,(G210+(Parameters!$B$4*I211)),(G210+(Parameters!$B$4*J211*10)))</f>
        <v>82400</v>
      </c>
      <c r="H211" s="62"/>
      <c r="I211" s="49" t="str">
        <f>IF(G210&lt;Parameters!$B$6,(TRUNC((G210*Parameters!$B$2)/Parameters!$B$3)),"")</f>
        <v/>
      </c>
      <c r="J211" s="49">
        <f>MIN(IF(G210&gt;=Parameters!$B$6,(TRUNC((G210*Parameters!$B$2)/(Parameters!$B$3*10))),0),Parameters!$B$7)</f>
        <v>2</v>
      </c>
      <c r="K211" s="42">
        <f>IF(G210&lt;Parameters!$B$6,I211*Parameters!$B$3,J211*Parameters!$B$3*10)</f>
        <v>400</v>
      </c>
      <c r="L211" s="50">
        <f t="shared" si="16"/>
        <v>4.9140049140049139E-3</v>
      </c>
    </row>
    <row r="212" spans="2:12" x14ac:dyDescent="0.25">
      <c r="C212" s="51"/>
      <c r="K212" s="16"/>
    </row>
    <row r="214" spans="2:12" x14ac:dyDescent="0.25">
      <c r="G214" s="17"/>
      <c r="H214" s="17"/>
    </row>
    <row r="215" spans="2:12" x14ac:dyDescent="0.25">
      <c r="G215" s="17"/>
      <c r="H215" s="17"/>
    </row>
  </sheetData>
  <sheetProtection sheet="1" objects="1" scenarios="1" selectLockedCells="1"/>
  <mergeCells count="2">
    <mergeCell ref="B2:D2"/>
    <mergeCell ref="F2:L2"/>
  </mergeCells>
  <phoneticPr fontId="2" type="noConversion"/>
  <conditionalFormatting sqref="J4:J55">
    <cfRule type="cellIs" dxfId="3" priority="1" stopIfTrue="1" operator="equal">
      <formula>0</formula>
    </cfRule>
  </conditionalFormatting>
  <conditionalFormatting sqref="J56:J107">
    <cfRule type="cellIs" dxfId="2" priority="2" stopIfTrue="1" operator="equal">
      <formula>0</formula>
    </cfRule>
  </conditionalFormatting>
  <conditionalFormatting sqref="J108:J159">
    <cfRule type="cellIs" dxfId="1" priority="3" stopIfTrue="1" operator="equal">
      <formula>0</formula>
    </cfRule>
  </conditionalFormatting>
  <conditionalFormatting sqref="J160:J211">
    <cfRule type="cellIs" dxfId="0" priority="4" stopIfTrue="1" operator="equal">
      <formula>0</formula>
    </cfRule>
  </conditionalFormatting>
  <pageMargins left="0.75" right="0.75" top="1" bottom="1" header="0.5" footer="0.5"/>
  <pageSetup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" sqref="K2"/>
    </sheetView>
  </sheetViews>
  <sheetFormatPr defaultRowHeight="12.5" x14ac:dyDescent="0.25"/>
  <sheetData/>
  <sheetProtection sheet="1" objects="1" scenarios="1" selectLockedCells="1" selectUnlockedCells="1"/>
  <phoneticPr fontId="2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75" sqref="E75"/>
    </sheetView>
  </sheetViews>
  <sheetFormatPr defaultRowHeight="12.5" x14ac:dyDescent="0.25"/>
  <sheetData/>
  <sheetProtection sheet="1" objects="1" scenarios="1" selectLockedCells="1" selectUnlockedCells="1"/>
  <phoneticPr fontId="2" type="noConversion"/>
  <pageMargins left="0.75" right="0.75" top="1" bottom="1" header="0.5" footer="0.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75" sqref="D75"/>
    </sheetView>
  </sheetViews>
  <sheetFormatPr defaultRowHeight="12.5" x14ac:dyDescent="0.25"/>
  <sheetData/>
  <sheetProtection sheet="1" objects="1" scenarios="1" selectLockedCells="1" selectUnlockedCells="1"/>
  <phoneticPr fontId="2" type="noConversion"/>
  <pageMargins left="0.75" right="0.75" top="1" bottom="1" header="0.5" footer="0.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" sqref="D1"/>
    </sheetView>
  </sheetViews>
  <sheetFormatPr defaultRowHeight="12.5" x14ac:dyDescent="0.25"/>
  <sheetData/>
  <sheetProtection sheet="1" objects="1" scenarios="1" selectLockedCells="1" selectUnlockedCells="1"/>
  <phoneticPr fontId="2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Read Me</vt:lpstr>
      <vt:lpstr>Parameters</vt:lpstr>
      <vt:lpstr>Raw Data</vt:lpstr>
      <vt:lpstr>Part 1 Progress</vt:lpstr>
      <vt:lpstr>Part 2 Progress</vt:lpstr>
      <vt:lpstr>Part 3 Progress</vt:lpstr>
      <vt:lpstr>Part 4 Progress</vt:lpstr>
    </vt:vector>
  </TitlesOfParts>
  <Company>Safeway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Safeway User</dc:creator>
  <cp:lastModifiedBy>MAXJOY</cp:lastModifiedBy>
  <cp:lastPrinted>2006-01-01T23:51:45Z</cp:lastPrinted>
  <dcterms:created xsi:type="dcterms:W3CDTF">2006-01-01T19:15:31Z</dcterms:created>
  <dcterms:modified xsi:type="dcterms:W3CDTF">2018-05-12T07:44:19Z</dcterms:modified>
</cp:coreProperties>
</file>