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Rohan vaio\Desktop\TradingData\"/>
    </mc:Choice>
  </mc:AlternateContent>
  <bookViews>
    <workbookView xWindow="0" yWindow="0" windowWidth="19890" windowHeight="8520"/>
  </bookViews>
  <sheets>
    <sheet name="Sheet1" sheetId="1" r:id="rId1"/>
    <sheet name="Sheet2" sheetId="2" r:id="rId2"/>
  </sheets>
  <calcPr calcId="152511" fullPrecision="0"/>
</workbook>
</file>

<file path=xl/calcChain.xml><?xml version="1.0" encoding="utf-8"?>
<calcChain xmlns="http://schemas.openxmlformats.org/spreadsheetml/2006/main">
  <c r="DA83" i="1" l="1"/>
  <c r="DA84" i="1"/>
  <c r="DA85" i="1"/>
  <c r="DA86" i="1"/>
  <c r="DA87" i="1"/>
  <c r="DA88" i="1"/>
  <c r="DA89" i="1"/>
  <c r="DA90" i="1"/>
  <c r="DA91" i="1"/>
  <c r="DA92" i="1"/>
  <c r="DA93" i="1"/>
  <c r="DA94" i="1"/>
  <c r="CZ83" i="1"/>
  <c r="CZ84" i="1"/>
  <c r="CZ85" i="1"/>
  <c r="CZ86" i="1"/>
  <c r="CZ87" i="1"/>
  <c r="CZ88" i="1"/>
  <c r="CZ89" i="1"/>
  <c r="CZ90" i="1"/>
  <c r="CZ91" i="1"/>
  <c r="CZ92" i="1"/>
  <c r="CZ93" i="1"/>
  <c r="CZ94" i="1"/>
  <c r="Z92" i="1"/>
  <c r="J94" i="1"/>
  <c r="J93" i="1"/>
  <c r="K23" i="1"/>
  <c r="IX90" i="1" l="1"/>
  <c r="IY90" i="1"/>
  <c r="IP23" i="1"/>
  <c r="JO94" i="1"/>
  <c r="JN94" i="1"/>
  <c r="JO93" i="1"/>
  <c r="JN93" i="1"/>
  <c r="JO92" i="1"/>
  <c r="JN92" i="1"/>
  <c r="JO91" i="1"/>
  <c r="JN91" i="1"/>
  <c r="JO90" i="1"/>
  <c r="JN90" i="1"/>
  <c r="JO89" i="1"/>
  <c r="JN89" i="1"/>
  <c r="JO88" i="1"/>
  <c r="JN88" i="1"/>
  <c r="JO87" i="1"/>
  <c r="JN87" i="1"/>
  <c r="JO86" i="1"/>
  <c r="JN86" i="1"/>
  <c r="JO85" i="1"/>
  <c r="JN85" i="1"/>
  <c r="JO84" i="1"/>
  <c r="JN84" i="1"/>
  <c r="JO83" i="1"/>
  <c r="JN83" i="1"/>
  <c r="JO82" i="1"/>
  <c r="JN82" i="1"/>
  <c r="JO81" i="1"/>
  <c r="JN81" i="1"/>
  <c r="JO80" i="1"/>
  <c r="JN80" i="1"/>
  <c r="JO79" i="1"/>
  <c r="JN79" i="1"/>
  <c r="JO78" i="1"/>
  <c r="JN78" i="1"/>
  <c r="JO77" i="1"/>
  <c r="JN77" i="1"/>
  <c r="JO76" i="1"/>
  <c r="JN76" i="1"/>
  <c r="JO75" i="1"/>
  <c r="JN75" i="1"/>
  <c r="JO74" i="1"/>
  <c r="JN74" i="1"/>
  <c r="JO73" i="1"/>
  <c r="JN73" i="1"/>
  <c r="JO72" i="1"/>
  <c r="JN72" i="1"/>
  <c r="JO71" i="1"/>
  <c r="JN71" i="1"/>
  <c r="JO70" i="1"/>
  <c r="JN70" i="1"/>
  <c r="JO69" i="1"/>
  <c r="JN69" i="1"/>
  <c r="JO68" i="1"/>
  <c r="JN68" i="1"/>
  <c r="JO67" i="1"/>
  <c r="JN67" i="1"/>
  <c r="JO66" i="1"/>
  <c r="JN66" i="1"/>
  <c r="JO65" i="1"/>
  <c r="JN65" i="1"/>
  <c r="JO64" i="1"/>
  <c r="JN64" i="1"/>
  <c r="JO63" i="1"/>
  <c r="JN63" i="1"/>
  <c r="JO62" i="1"/>
  <c r="JN62" i="1"/>
  <c r="JO61" i="1"/>
  <c r="JN61" i="1"/>
  <c r="JO60" i="1"/>
  <c r="JN60" i="1"/>
  <c r="JO59" i="1"/>
  <c r="JN59" i="1"/>
  <c r="JO58" i="1"/>
  <c r="JN58" i="1"/>
  <c r="JO57" i="1"/>
  <c r="JN57" i="1"/>
  <c r="JO56" i="1"/>
  <c r="JN56" i="1"/>
  <c r="JO55" i="1"/>
  <c r="JN55" i="1"/>
  <c r="JO54" i="1"/>
  <c r="JN54" i="1"/>
  <c r="JO53" i="1"/>
  <c r="JN53" i="1"/>
  <c r="JO52" i="1"/>
  <c r="JN52" i="1"/>
  <c r="JO51" i="1"/>
  <c r="JN51" i="1"/>
  <c r="JO50" i="1"/>
  <c r="JN50" i="1"/>
  <c r="JO49" i="1"/>
  <c r="JN49" i="1"/>
  <c r="JO48" i="1"/>
  <c r="JN48" i="1"/>
  <c r="JO47" i="1"/>
  <c r="JN47" i="1"/>
  <c r="JO46" i="1"/>
  <c r="JN46" i="1"/>
  <c r="JO45" i="1"/>
  <c r="JN45" i="1"/>
  <c r="JO44" i="1"/>
  <c r="JN44" i="1"/>
  <c r="JO43" i="1"/>
  <c r="JN43" i="1"/>
  <c r="JO42" i="1"/>
  <c r="JN42" i="1"/>
  <c r="JO41" i="1"/>
  <c r="JN41" i="1"/>
  <c r="JO40" i="1"/>
  <c r="JN40" i="1"/>
  <c r="JO39" i="1"/>
  <c r="JN39" i="1"/>
  <c r="JO38" i="1"/>
  <c r="JN38" i="1"/>
  <c r="JO37" i="1"/>
  <c r="JN37" i="1"/>
  <c r="JO36" i="1"/>
  <c r="JN36" i="1"/>
  <c r="JO35" i="1"/>
  <c r="JN35" i="1"/>
  <c r="JO34" i="1"/>
  <c r="JN34" i="1"/>
  <c r="JO33" i="1"/>
  <c r="JN33" i="1"/>
  <c r="JO32" i="1"/>
  <c r="JN32" i="1"/>
  <c r="JO31" i="1"/>
  <c r="JN31" i="1"/>
  <c r="JO30" i="1"/>
  <c r="JN30" i="1"/>
  <c r="JO29" i="1"/>
  <c r="JN29" i="1"/>
  <c r="JO28" i="1"/>
  <c r="JN28" i="1"/>
  <c r="JO27" i="1"/>
  <c r="JN27" i="1"/>
  <c r="JO26" i="1"/>
  <c r="JN26" i="1"/>
  <c r="JO25" i="1"/>
  <c r="JN25" i="1"/>
  <c r="JO24" i="1"/>
  <c r="JN24" i="1"/>
  <c r="JO23" i="1"/>
  <c r="JN23" i="1"/>
  <c r="JG92" i="1"/>
  <c r="JF92" i="1"/>
  <c r="JG91" i="1"/>
  <c r="JF91" i="1"/>
  <c r="JG90" i="1"/>
  <c r="JF90" i="1"/>
  <c r="JG89" i="1"/>
  <c r="JF89" i="1"/>
  <c r="JG88" i="1"/>
  <c r="JF88" i="1"/>
  <c r="JG87" i="1"/>
  <c r="JF87" i="1"/>
  <c r="JG86" i="1"/>
  <c r="JF86" i="1"/>
  <c r="JG85" i="1"/>
  <c r="JF85" i="1"/>
  <c r="JG84" i="1"/>
  <c r="JF84" i="1"/>
  <c r="JG83" i="1"/>
  <c r="JF83" i="1"/>
  <c r="JG82" i="1"/>
  <c r="JF82" i="1"/>
  <c r="JG81" i="1"/>
  <c r="JF81" i="1"/>
  <c r="JG80" i="1"/>
  <c r="JF80" i="1"/>
  <c r="JG79" i="1"/>
  <c r="JF79" i="1"/>
  <c r="JG78" i="1"/>
  <c r="JF78" i="1"/>
  <c r="JG77" i="1"/>
  <c r="JF77" i="1"/>
  <c r="JG76" i="1"/>
  <c r="JF76" i="1"/>
  <c r="JG75" i="1"/>
  <c r="JF75" i="1"/>
  <c r="JG74" i="1"/>
  <c r="JF74" i="1"/>
  <c r="JG73" i="1"/>
  <c r="JF73" i="1"/>
  <c r="JG72" i="1"/>
  <c r="JF72" i="1"/>
  <c r="JG71" i="1"/>
  <c r="JF71" i="1"/>
  <c r="JG70" i="1"/>
  <c r="JF70" i="1"/>
  <c r="JG69" i="1"/>
  <c r="JF69" i="1"/>
  <c r="JG68" i="1"/>
  <c r="JF68" i="1"/>
  <c r="JG67" i="1"/>
  <c r="JF67" i="1"/>
  <c r="JG66" i="1"/>
  <c r="JF66" i="1"/>
  <c r="JG65" i="1"/>
  <c r="JF65" i="1"/>
  <c r="JG64" i="1"/>
  <c r="JF64" i="1"/>
  <c r="JG63" i="1"/>
  <c r="JF63" i="1"/>
  <c r="JG62" i="1"/>
  <c r="JF62" i="1"/>
  <c r="JG61" i="1"/>
  <c r="JF61" i="1"/>
  <c r="JG60" i="1"/>
  <c r="JF60" i="1"/>
  <c r="JG59" i="1"/>
  <c r="JF59" i="1"/>
  <c r="JG58" i="1"/>
  <c r="JF58" i="1"/>
  <c r="JG57" i="1"/>
  <c r="JF57" i="1"/>
  <c r="JG56" i="1"/>
  <c r="JF56" i="1"/>
  <c r="JG55" i="1"/>
  <c r="JF55" i="1"/>
  <c r="JG54" i="1"/>
  <c r="JF54" i="1"/>
  <c r="JG53" i="1"/>
  <c r="JF53" i="1"/>
  <c r="JG52" i="1"/>
  <c r="JF52" i="1"/>
  <c r="JG51" i="1"/>
  <c r="JF51" i="1"/>
  <c r="JG50" i="1"/>
  <c r="JF50" i="1"/>
  <c r="JG49" i="1"/>
  <c r="JF49" i="1"/>
  <c r="JG48" i="1"/>
  <c r="JF48" i="1"/>
  <c r="JG47" i="1"/>
  <c r="JF47" i="1"/>
  <c r="JG46" i="1"/>
  <c r="JF46" i="1"/>
  <c r="JG45" i="1"/>
  <c r="JF45" i="1"/>
  <c r="JG44" i="1"/>
  <c r="JF44" i="1"/>
  <c r="JG43" i="1"/>
  <c r="JF43" i="1"/>
  <c r="JG42" i="1"/>
  <c r="JF42" i="1"/>
  <c r="JG41" i="1"/>
  <c r="JF41" i="1"/>
  <c r="JG40" i="1"/>
  <c r="JF40" i="1"/>
  <c r="JG39" i="1"/>
  <c r="JF39" i="1"/>
  <c r="JG38" i="1"/>
  <c r="JF38" i="1"/>
  <c r="JG37" i="1"/>
  <c r="JF37" i="1"/>
  <c r="JG36" i="1"/>
  <c r="JF36" i="1"/>
  <c r="JG35" i="1"/>
  <c r="JF35" i="1"/>
  <c r="JG34" i="1"/>
  <c r="JF34" i="1"/>
  <c r="JG33" i="1"/>
  <c r="JF33" i="1"/>
  <c r="JG32" i="1"/>
  <c r="JF32" i="1"/>
  <c r="JG31" i="1"/>
  <c r="JF31" i="1"/>
  <c r="JG30" i="1"/>
  <c r="JF30" i="1"/>
  <c r="JG29" i="1"/>
  <c r="JF29" i="1"/>
  <c r="JG28" i="1"/>
  <c r="JF28" i="1"/>
  <c r="JG27" i="1"/>
  <c r="JF27" i="1"/>
  <c r="JG26" i="1"/>
  <c r="JF26" i="1"/>
  <c r="JG25" i="1"/>
  <c r="JF25" i="1"/>
  <c r="JG24" i="1"/>
  <c r="JF24" i="1"/>
  <c r="JG23" i="1"/>
  <c r="JF23" i="1"/>
  <c r="IY89" i="1"/>
  <c r="IX89" i="1"/>
  <c r="IY88" i="1"/>
  <c r="IX88" i="1"/>
  <c r="IY87" i="1"/>
  <c r="IX87" i="1"/>
  <c r="IY86" i="1"/>
  <c r="IX86" i="1"/>
  <c r="IY85" i="1"/>
  <c r="IX85" i="1"/>
  <c r="IY84" i="1"/>
  <c r="IX84" i="1"/>
  <c r="IY83" i="1"/>
  <c r="IX83" i="1"/>
  <c r="IY82" i="1"/>
  <c r="IX82" i="1"/>
  <c r="IY81" i="1"/>
  <c r="IX81" i="1"/>
  <c r="IY80" i="1"/>
  <c r="IX80" i="1"/>
  <c r="IY79" i="1"/>
  <c r="IX79" i="1"/>
  <c r="IY78" i="1"/>
  <c r="IX78" i="1"/>
  <c r="IY77" i="1"/>
  <c r="IX77" i="1"/>
  <c r="IY76" i="1"/>
  <c r="IX76" i="1"/>
  <c r="IY75" i="1"/>
  <c r="IX75" i="1"/>
  <c r="IY74" i="1"/>
  <c r="IX74" i="1"/>
  <c r="IY73" i="1"/>
  <c r="IX73" i="1"/>
  <c r="IY72" i="1"/>
  <c r="IX72" i="1"/>
  <c r="IY71" i="1"/>
  <c r="IX71" i="1"/>
  <c r="IY70" i="1"/>
  <c r="IX70" i="1"/>
  <c r="IY69" i="1"/>
  <c r="IX69" i="1"/>
  <c r="IY68" i="1"/>
  <c r="IX68" i="1"/>
  <c r="IY67" i="1"/>
  <c r="IX67" i="1"/>
  <c r="IY66" i="1"/>
  <c r="IX66" i="1"/>
  <c r="IY65" i="1"/>
  <c r="IX65" i="1"/>
  <c r="IY64" i="1"/>
  <c r="IX64" i="1"/>
  <c r="IY63" i="1"/>
  <c r="IX63" i="1"/>
  <c r="IY62" i="1"/>
  <c r="IX62" i="1"/>
  <c r="IY61" i="1"/>
  <c r="IX61" i="1"/>
  <c r="IY60" i="1"/>
  <c r="IX60" i="1"/>
  <c r="IY59" i="1"/>
  <c r="IX59" i="1"/>
  <c r="IY58" i="1"/>
  <c r="IX58" i="1"/>
  <c r="IY57" i="1"/>
  <c r="IX57" i="1"/>
  <c r="IY56" i="1"/>
  <c r="IX56" i="1"/>
  <c r="IY55" i="1"/>
  <c r="IX55" i="1"/>
  <c r="IY54" i="1"/>
  <c r="IX54" i="1"/>
  <c r="IY53" i="1"/>
  <c r="IX53" i="1"/>
  <c r="IY52" i="1"/>
  <c r="IX52" i="1"/>
  <c r="IY51" i="1"/>
  <c r="IX51" i="1"/>
  <c r="IY50" i="1"/>
  <c r="IX50" i="1"/>
  <c r="IY49" i="1"/>
  <c r="IX49" i="1"/>
  <c r="IY48" i="1"/>
  <c r="IX48" i="1"/>
  <c r="IY47" i="1"/>
  <c r="IX47" i="1"/>
  <c r="IY46" i="1"/>
  <c r="IX46" i="1"/>
  <c r="IY45" i="1"/>
  <c r="IX45" i="1"/>
  <c r="IY44" i="1"/>
  <c r="IX44" i="1"/>
  <c r="IY43" i="1"/>
  <c r="IX43" i="1"/>
  <c r="IY42" i="1"/>
  <c r="IX42" i="1"/>
  <c r="IY41" i="1"/>
  <c r="IX41" i="1"/>
  <c r="IY40" i="1"/>
  <c r="IX40" i="1"/>
  <c r="IY39" i="1"/>
  <c r="IX39" i="1"/>
  <c r="IY38" i="1"/>
  <c r="IX38" i="1"/>
  <c r="IY37" i="1"/>
  <c r="IX37" i="1"/>
  <c r="IY36" i="1"/>
  <c r="IX36" i="1"/>
  <c r="IY35" i="1"/>
  <c r="IX35" i="1"/>
  <c r="IY34" i="1"/>
  <c r="IX34" i="1"/>
  <c r="IY33" i="1"/>
  <c r="IX33" i="1"/>
  <c r="IY32" i="1"/>
  <c r="IX32" i="1"/>
  <c r="IY31" i="1"/>
  <c r="IX31" i="1"/>
  <c r="IY30" i="1"/>
  <c r="IX30" i="1"/>
  <c r="IY29" i="1"/>
  <c r="IX29" i="1"/>
  <c r="IY28" i="1"/>
  <c r="IX28" i="1"/>
  <c r="IY27" i="1"/>
  <c r="IX27" i="1"/>
  <c r="IY26" i="1"/>
  <c r="IX26" i="1"/>
  <c r="IY25" i="1"/>
  <c r="IX25" i="1"/>
  <c r="IY24" i="1"/>
  <c r="IX24" i="1"/>
  <c r="IY23" i="1"/>
  <c r="IX23" i="1"/>
  <c r="IQ88" i="1"/>
  <c r="IP88" i="1"/>
  <c r="IQ87" i="1"/>
  <c r="IP87" i="1"/>
  <c r="IQ86" i="1"/>
  <c r="IP86" i="1"/>
  <c r="IQ85" i="1"/>
  <c r="IP85" i="1"/>
  <c r="IQ84" i="1"/>
  <c r="IP84" i="1"/>
  <c r="IQ83" i="1"/>
  <c r="IP83" i="1"/>
  <c r="IQ82" i="1"/>
  <c r="IP82" i="1"/>
  <c r="IQ81" i="1"/>
  <c r="IP81" i="1"/>
  <c r="IQ80" i="1"/>
  <c r="IP80" i="1"/>
  <c r="IQ79" i="1"/>
  <c r="IP79" i="1"/>
  <c r="IQ78" i="1"/>
  <c r="IP78" i="1"/>
  <c r="IQ77" i="1"/>
  <c r="IP77" i="1"/>
  <c r="IQ76" i="1"/>
  <c r="IP76" i="1"/>
  <c r="IQ75" i="1"/>
  <c r="IP75" i="1"/>
  <c r="IQ74" i="1"/>
  <c r="IP74" i="1"/>
  <c r="IQ73" i="1"/>
  <c r="IP73" i="1"/>
  <c r="IQ72" i="1"/>
  <c r="IP72" i="1"/>
  <c r="IQ71" i="1"/>
  <c r="IP71" i="1"/>
  <c r="IQ70" i="1"/>
  <c r="IP70" i="1"/>
  <c r="IQ69" i="1"/>
  <c r="IP69" i="1"/>
  <c r="IQ68" i="1"/>
  <c r="IP68" i="1"/>
  <c r="IQ67" i="1"/>
  <c r="IP67" i="1"/>
  <c r="IQ66" i="1"/>
  <c r="IP66" i="1"/>
  <c r="IQ65" i="1"/>
  <c r="IP65" i="1"/>
  <c r="IQ64" i="1"/>
  <c r="IP64" i="1"/>
  <c r="IQ63" i="1"/>
  <c r="IP63" i="1"/>
  <c r="IQ62" i="1"/>
  <c r="IP62" i="1"/>
  <c r="IQ61" i="1"/>
  <c r="IP61" i="1"/>
  <c r="IQ60" i="1"/>
  <c r="IP60" i="1"/>
  <c r="IQ59" i="1"/>
  <c r="IP59" i="1"/>
  <c r="IQ58" i="1"/>
  <c r="IP58" i="1"/>
  <c r="IQ57" i="1"/>
  <c r="IP57" i="1"/>
  <c r="IQ56" i="1"/>
  <c r="IP56" i="1"/>
  <c r="IQ55" i="1"/>
  <c r="IP55" i="1"/>
  <c r="IQ54" i="1"/>
  <c r="IP54" i="1"/>
  <c r="IQ53" i="1"/>
  <c r="IP53" i="1"/>
  <c r="IQ52" i="1"/>
  <c r="IP52" i="1"/>
  <c r="IQ51" i="1"/>
  <c r="IP51" i="1"/>
  <c r="IQ50" i="1"/>
  <c r="IP50" i="1"/>
  <c r="IQ49" i="1"/>
  <c r="IP49" i="1"/>
  <c r="IQ48" i="1"/>
  <c r="IP48" i="1"/>
  <c r="IQ47" i="1"/>
  <c r="IP47" i="1"/>
  <c r="IQ46" i="1"/>
  <c r="IP46" i="1"/>
  <c r="IQ45" i="1"/>
  <c r="IP45" i="1"/>
  <c r="IQ44" i="1"/>
  <c r="IP44" i="1"/>
  <c r="IQ43" i="1"/>
  <c r="IP43" i="1"/>
  <c r="IQ42" i="1"/>
  <c r="IP42" i="1"/>
  <c r="IQ41" i="1"/>
  <c r="IP41" i="1"/>
  <c r="IQ40" i="1"/>
  <c r="IP40" i="1"/>
  <c r="IQ39" i="1"/>
  <c r="IP39" i="1"/>
  <c r="IQ38" i="1"/>
  <c r="IP38" i="1"/>
  <c r="IQ37" i="1"/>
  <c r="IP37" i="1"/>
  <c r="IQ36" i="1"/>
  <c r="IP36" i="1"/>
  <c r="IQ35" i="1"/>
  <c r="IP35" i="1"/>
  <c r="IQ34" i="1"/>
  <c r="IP34" i="1"/>
  <c r="IQ33" i="1"/>
  <c r="IP33" i="1"/>
  <c r="IQ32" i="1"/>
  <c r="IP32" i="1"/>
  <c r="IQ31" i="1"/>
  <c r="IP31" i="1"/>
  <c r="IQ30" i="1"/>
  <c r="IP30" i="1"/>
  <c r="IQ29" i="1"/>
  <c r="IP29" i="1"/>
  <c r="IQ28" i="1"/>
  <c r="IP28" i="1"/>
  <c r="IQ27" i="1"/>
  <c r="IP27" i="1"/>
  <c r="IQ26" i="1"/>
  <c r="IP26" i="1"/>
  <c r="IQ25" i="1"/>
  <c r="IP25" i="1"/>
  <c r="IQ24" i="1"/>
  <c r="IP24" i="1"/>
  <c r="IQ23" i="1"/>
  <c r="II86" i="1"/>
  <c r="IH86" i="1"/>
  <c r="II85" i="1"/>
  <c r="IH85" i="1"/>
  <c r="II84" i="1"/>
  <c r="IH84" i="1"/>
  <c r="II83" i="1"/>
  <c r="IH83" i="1"/>
  <c r="II82" i="1"/>
  <c r="IH82" i="1"/>
  <c r="II81" i="1"/>
  <c r="IH81" i="1"/>
  <c r="II80" i="1"/>
  <c r="IH80" i="1"/>
  <c r="II79" i="1"/>
  <c r="IH79" i="1"/>
  <c r="II78" i="1"/>
  <c r="IH78" i="1"/>
  <c r="II77" i="1"/>
  <c r="IH77" i="1"/>
  <c r="II76" i="1"/>
  <c r="IH76" i="1"/>
  <c r="II75" i="1"/>
  <c r="IH75" i="1"/>
  <c r="II74" i="1"/>
  <c r="IH74" i="1"/>
  <c r="II73" i="1"/>
  <c r="IH73" i="1"/>
  <c r="II72" i="1"/>
  <c r="IH72" i="1"/>
  <c r="II71" i="1"/>
  <c r="IH71" i="1"/>
  <c r="II70" i="1"/>
  <c r="IH70" i="1"/>
  <c r="II69" i="1"/>
  <c r="IH69" i="1"/>
  <c r="II68" i="1"/>
  <c r="IH68" i="1"/>
  <c r="II67" i="1"/>
  <c r="IH67" i="1"/>
  <c r="II66" i="1"/>
  <c r="IH66" i="1"/>
  <c r="II65" i="1"/>
  <c r="IH65" i="1"/>
  <c r="II64" i="1"/>
  <c r="IH64" i="1"/>
  <c r="II63" i="1"/>
  <c r="IH63" i="1"/>
  <c r="II62" i="1"/>
  <c r="IH62" i="1"/>
  <c r="II61" i="1"/>
  <c r="IH61" i="1"/>
  <c r="II60" i="1"/>
  <c r="IH60" i="1"/>
  <c r="II59" i="1"/>
  <c r="IH59" i="1"/>
  <c r="II58" i="1"/>
  <c r="IH58" i="1"/>
  <c r="II57" i="1"/>
  <c r="IH57" i="1"/>
  <c r="II56" i="1"/>
  <c r="IH56" i="1"/>
  <c r="II55" i="1"/>
  <c r="IH55" i="1"/>
  <c r="II54" i="1"/>
  <c r="IH54" i="1"/>
  <c r="II53" i="1"/>
  <c r="IH53" i="1"/>
  <c r="II52" i="1"/>
  <c r="IH52" i="1"/>
  <c r="II51" i="1"/>
  <c r="IH51" i="1"/>
  <c r="II50" i="1"/>
  <c r="IH50" i="1"/>
  <c r="II49" i="1"/>
  <c r="IH49" i="1"/>
  <c r="II48" i="1"/>
  <c r="IH48" i="1"/>
  <c r="II47" i="1"/>
  <c r="IH47" i="1"/>
  <c r="II46" i="1"/>
  <c r="IH46" i="1"/>
  <c r="II45" i="1"/>
  <c r="IH45" i="1"/>
  <c r="II44" i="1"/>
  <c r="IH44" i="1"/>
  <c r="II43" i="1"/>
  <c r="IH43" i="1"/>
  <c r="II42" i="1"/>
  <c r="IH42" i="1"/>
  <c r="II41" i="1"/>
  <c r="IH41" i="1"/>
  <c r="II40" i="1"/>
  <c r="IH40" i="1"/>
  <c r="II39" i="1"/>
  <c r="IH39" i="1"/>
  <c r="II38" i="1"/>
  <c r="IH38" i="1"/>
  <c r="II37" i="1"/>
  <c r="IH37" i="1"/>
  <c r="II36" i="1"/>
  <c r="IH36" i="1"/>
  <c r="II35" i="1"/>
  <c r="IH35" i="1"/>
  <c r="II34" i="1"/>
  <c r="IH34" i="1"/>
  <c r="II33" i="1"/>
  <c r="IH33" i="1"/>
  <c r="II32" i="1"/>
  <c r="IH32" i="1"/>
  <c r="II31" i="1"/>
  <c r="IH31" i="1"/>
  <c r="II30" i="1"/>
  <c r="IH30" i="1"/>
  <c r="II29" i="1"/>
  <c r="IH29" i="1"/>
  <c r="II28" i="1"/>
  <c r="IH28" i="1"/>
  <c r="II27" i="1"/>
  <c r="IH27" i="1"/>
  <c r="II26" i="1"/>
  <c r="IH26" i="1"/>
  <c r="II25" i="1"/>
  <c r="IH25" i="1"/>
  <c r="II24" i="1"/>
  <c r="IH24" i="1"/>
  <c r="II23" i="1"/>
  <c r="IH23" i="1"/>
  <c r="IA84" i="1"/>
  <c r="HZ84" i="1"/>
  <c r="IA83" i="1"/>
  <c r="HZ83" i="1"/>
  <c r="IA82" i="1"/>
  <c r="HZ82" i="1"/>
  <c r="IA81" i="1"/>
  <c r="HZ81" i="1"/>
  <c r="IA80" i="1"/>
  <c r="HZ80" i="1"/>
  <c r="IA79" i="1"/>
  <c r="HZ79" i="1"/>
  <c r="IA78" i="1"/>
  <c r="HZ78" i="1"/>
  <c r="IA77" i="1"/>
  <c r="HZ77" i="1"/>
  <c r="IA76" i="1"/>
  <c r="HZ76" i="1"/>
  <c r="IA75" i="1"/>
  <c r="HZ75" i="1"/>
  <c r="IA74" i="1"/>
  <c r="HZ74" i="1"/>
  <c r="IA73" i="1"/>
  <c r="HZ73" i="1"/>
  <c r="IA72" i="1"/>
  <c r="HZ72" i="1"/>
  <c r="IA71" i="1"/>
  <c r="HZ71" i="1"/>
  <c r="IA70" i="1"/>
  <c r="HZ70" i="1"/>
  <c r="IA69" i="1"/>
  <c r="HZ69" i="1"/>
  <c r="IA68" i="1"/>
  <c r="HZ68" i="1"/>
  <c r="IA67" i="1"/>
  <c r="HZ67" i="1"/>
  <c r="IA66" i="1"/>
  <c r="HZ66" i="1"/>
  <c r="IA65" i="1"/>
  <c r="HZ65" i="1"/>
  <c r="IA64" i="1"/>
  <c r="HZ64" i="1"/>
  <c r="IA63" i="1"/>
  <c r="HZ63" i="1"/>
  <c r="IA62" i="1"/>
  <c r="HZ62" i="1"/>
  <c r="IA61" i="1"/>
  <c r="HZ61" i="1"/>
  <c r="IA60" i="1"/>
  <c r="HZ60" i="1"/>
  <c r="IA59" i="1"/>
  <c r="HZ59" i="1"/>
  <c r="IA58" i="1"/>
  <c r="HZ58" i="1"/>
  <c r="IA57" i="1"/>
  <c r="HZ57" i="1"/>
  <c r="IA56" i="1"/>
  <c r="HZ56" i="1"/>
  <c r="IA55" i="1"/>
  <c r="HZ55" i="1"/>
  <c r="IA54" i="1"/>
  <c r="HZ54" i="1"/>
  <c r="IA53" i="1"/>
  <c r="HZ53" i="1"/>
  <c r="IA52" i="1"/>
  <c r="HZ52" i="1"/>
  <c r="IA51" i="1"/>
  <c r="HZ51" i="1"/>
  <c r="IA50" i="1"/>
  <c r="HZ50" i="1"/>
  <c r="IA49" i="1"/>
  <c r="HZ49" i="1"/>
  <c r="IA48" i="1"/>
  <c r="HZ48" i="1"/>
  <c r="IA47" i="1"/>
  <c r="HZ47" i="1"/>
  <c r="IA46" i="1"/>
  <c r="HZ46" i="1"/>
  <c r="IA45" i="1"/>
  <c r="HZ45" i="1"/>
  <c r="IA44" i="1"/>
  <c r="HZ44" i="1"/>
  <c r="IA43" i="1"/>
  <c r="HZ43" i="1"/>
  <c r="IA42" i="1"/>
  <c r="HZ42" i="1"/>
  <c r="IA41" i="1"/>
  <c r="HZ41" i="1"/>
  <c r="IA40" i="1"/>
  <c r="HZ40" i="1"/>
  <c r="IA39" i="1"/>
  <c r="HZ39" i="1"/>
  <c r="IA38" i="1"/>
  <c r="HZ38" i="1"/>
  <c r="IA37" i="1"/>
  <c r="HZ37" i="1"/>
  <c r="IA36" i="1"/>
  <c r="HZ36" i="1"/>
  <c r="IA35" i="1"/>
  <c r="HZ35" i="1"/>
  <c r="IA34" i="1"/>
  <c r="HZ34" i="1"/>
  <c r="IA33" i="1"/>
  <c r="HZ33" i="1"/>
  <c r="IA32" i="1"/>
  <c r="HZ32" i="1"/>
  <c r="IA31" i="1"/>
  <c r="HZ31" i="1"/>
  <c r="IA30" i="1"/>
  <c r="HZ30" i="1"/>
  <c r="IA29" i="1"/>
  <c r="HZ29" i="1"/>
  <c r="IA28" i="1"/>
  <c r="HZ28" i="1"/>
  <c r="IA27" i="1"/>
  <c r="HZ27" i="1"/>
  <c r="IA26" i="1"/>
  <c r="HZ26" i="1"/>
  <c r="IA25" i="1"/>
  <c r="HZ25" i="1"/>
  <c r="IA24" i="1"/>
  <c r="HZ24" i="1"/>
  <c r="IA23" i="1"/>
  <c r="HZ23" i="1"/>
  <c r="HS82" i="1"/>
  <c r="HR82" i="1"/>
  <c r="HS81" i="1"/>
  <c r="HR81" i="1"/>
  <c r="HS80" i="1"/>
  <c r="HR80" i="1"/>
  <c r="HS79" i="1"/>
  <c r="HR79" i="1"/>
  <c r="HS78" i="1"/>
  <c r="HR78" i="1"/>
  <c r="HS77" i="1"/>
  <c r="HR77" i="1"/>
  <c r="HS76" i="1"/>
  <c r="HR76" i="1"/>
  <c r="HS75" i="1"/>
  <c r="HR75" i="1"/>
  <c r="HS74" i="1"/>
  <c r="HR74" i="1"/>
  <c r="HS73" i="1"/>
  <c r="HR73" i="1"/>
  <c r="HS72" i="1"/>
  <c r="HR72" i="1"/>
  <c r="HS71" i="1"/>
  <c r="HR71" i="1"/>
  <c r="HS70" i="1"/>
  <c r="HR70" i="1"/>
  <c r="HS69" i="1"/>
  <c r="HR69" i="1"/>
  <c r="HS68" i="1"/>
  <c r="HR68" i="1"/>
  <c r="HS67" i="1"/>
  <c r="HR67" i="1"/>
  <c r="HS66" i="1"/>
  <c r="HR66" i="1"/>
  <c r="HS65" i="1"/>
  <c r="HR65" i="1"/>
  <c r="HS64" i="1"/>
  <c r="HR64" i="1"/>
  <c r="HS63" i="1"/>
  <c r="HR63" i="1"/>
  <c r="HS62" i="1"/>
  <c r="HR62" i="1"/>
  <c r="HS61" i="1"/>
  <c r="HR61" i="1"/>
  <c r="HS60" i="1"/>
  <c r="HR60" i="1"/>
  <c r="HS59" i="1"/>
  <c r="HR59" i="1"/>
  <c r="HS58" i="1"/>
  <c r="HR58" i="1"/>
  <c r="HS57" i="1"/>
  <c r="HR57" i="1"/>
  <c r="HS56" i="1"/>
  <c r="HR56" i="1"/>
  <c r="HS55" i="1"/>
  <c r="HR55" i="1"/>
  <c r="HS54" i="1"/>
  <c r="HR54" i="1"/>
  <c r="HS53" i="1"/>
  <c r="HR53" i="1"/>
  <c r="HS52" i="1"/>
  <c r="HR52" i="1"/>
  <c r="HS51" i="1"/>
  <c r="HR51" i="1"/>
  <c r="HS50" i="1"/>
  <c r="HR50" i="1"/>
  <c r="HS49" i="1"/>
  <c r="HR49" i="1"/>
  <c r="HS48" i="1"/>
  <c r="HR48" i="1"/>
  <c r="HS47" i="1"/>
  <c r="HR47" i="1"/>
  <c r="HS46" i="1"/>
  <c r="HR46" i="1"/>
  <c r="HS45" i="1"/>
  <c r="HR45" i="1"/>
  <c r="HS44" i="1"/>
  <c r="HR44" i="1"/>
  <c r="HS43" i="1"/>
  <c r="HR43" i="1"/>
  <c r="HS42" i="1"/>
  <c r="HR42" i="1"/>
  <c r="HS41" i="1"/>
  <c r="HR41" i="1"/>
  <c r="HS40" i="1"/>
  <c r="HR40" i="1"/>
  <c r="HS39" i="1"/>
  <c r="HR39" i="1"/>
  <c r="HS38" i="1"/>
  <c r="HR38" i="1"/>
  <c r="HS37" i="1"/>
  <c r="HR37" i="1"/>
  <c r="HS36" i="1"/>
  <c r="HR36" i="1"/>
  <c r="HS35" i="1"/>
  <c r="HR35" i="1"/>
  <c r="HS34" i="1"/>
  <c r="HR34" i="1"/>
  <c r="HS33" i="1"/>
  <c r="HR33" i="1"/>
  <c r="HS32" i="1"/>
  <c r="HR32" i="1"/>
  <c r="HS31" i="1"/>
  <c r="HR31" i="1"/>
  <c r="HS30" i="1"/>
  <c r="HR30" i="1"/>
  <c r="HS29" i="1"/>
  <c r="HR29" i="1"/>
  <c r="HS28" i="1"/>
  <c r="HR28" i="1"/>
  <c r="HS27" i="1"/>
  <c r="HR27" i="1"/>
  <c r="HS26" i="1"/>
  <c r="HR26" i="1"/>
  <c r="HS25" i="1"/>
  <c r="HR25" i="1"/>
  <c r="HS24" i="1"/>
  <c r="HR24" i="1"/>
  <c r="HS23" i="1"/>
  <c r="HR23" i="1"/>
  <c r="HK80" i="1"/>
  <c r="HJ80" i="1"/>
  <c r="HK79" i="1"/>
  <c r="HJ79" i="1"/>
  <c r="HK78" i="1"/>
  <c r="HJ78" i="1"/>
  <c r="HK77" i="1"/>
  <c r="HJ77" i="1"/>
  <c r="HK76" i="1"/>
  <c r="HJ76" i="1"/>
  <c r="HK75" i="1"/>
  <c r="HJ75" i="1"/>
  <c r="HK74" i="1"/>
  <c r="HJ74" i="1"/>
  <c r="HK73" i="1"/>
  <c r="HJ73" i="1"/>
  <c r="HK72" i="1"/>
  <c r="HJ72" i="1"/>
  <c r="HK71" i="1"/>
  <c r="HJ71" i="1"/>
  <c r="HK70" i="1"/>
  <c r="HJ70" i="1"/>
  <c r="HK69" i="1"/>
  <c r="HJ69" i="1"/>
  <c r="HK68" i="1"/>
  <c r="HJ68" i="1"/>
  <c r="HK67" i="1"/>
  <c r="HJ67" i="1"/>
  <c r="HK66" i="1"/>
  <c r="HJ66" i="1"/>
  <c r="HK65" i="1"/>
  <c r="HJ65" i="1"/>
  <c r="HK64" i="1"/>
  <c r="HJ64" i="1"/>
  <c r="HK63" i="1"/>
  <c r="HJ63" i="1"/>
  <c r="HK62" i="1"/>
  <c r="HJ62" i="1"/>
  <c r="HK61" i="1"/>
  <c r="HJ61" i="1"/>
  <c r="HK60" i="1"/>
  <c r="HJ60" i="1"/>
  <c r="HK59" i="1"/>
  <c r="HJ59" i="1"/>
  <c r="HK58" i="1"/>
  <c r="HJ58" i="1"/>
  <c r="HK57" i="1"/>
  <c r="HJ57" i="1"/>
  <c r="HK56" i="1"/>
  <c r="HJ56" i="1"/>
  <c r="HK55" i="1"/>
  <c r="HJ55" i="1"/>
  <c r="HK54" i="1"/>
  <c r="HJ54" i="1"/>
  <c r="HK53" i="1"/>
  <c r="HJ53" i="1"/>
  <c r="HK52" i="1"/>
  <c r="HJ52" i="1"/>
  <c r="HK51" i="1"/>
  <c r="HJ51" i="1"/>
  <c r="HK50" i="1"/>
  <c r="HJ50" i="1"/>
  <c r="HK49" i="1"/>
  <c r="HJ49" i="1"/>
  <c r="HK48" i="1"/>
  <c r="HJ48" i="1"/>
  <c r="HK47" i="1"/>
  <c r="HJ47" i="1"/>
  <c r="HK46" i="1"/>
  <c r="HJ46" i="1"/>
  <c r="HK45" i="1"/>
  <c r="HJ45" i="1"/>
  <c r="HK44" i="1"/>
  <c r="HJ44" i="1"/>
  <c r="HK43" i="1"/>
  <c r="HJ43" i="1"/>
  <c r="HK42" i="1"/>
  <c r="HJ42" i="1"/>
  <c r="HK41" i="1"/>
  <c r="HJ41" i="1"/>
  <c r="HK40" i="1"/>
  <c r="HJ40" i="1"/>
  <c r="HK39" i="1"/>
  <c r="HJ39" i="1"/>
  <c r="HK38" i="1"/>
  <c r="HJ38" i="1"/>
  <c r="HK37" i="1"/>
  <c r="HJ37" i="1"/>
  <c r="HK36" i="1"/>
  <c r="HJ36" i="1"/>
  <c r="HK35" i="1"/>
  <c r="HJ35" i="1"/>
  <c r="HK34" i="1"/>
  <c r="HJ34" i="1"/>
  <c r="HK33" i="1"/>
  <c r="HJ33" i="1"/>
  <c r="HK32" i="1"/>
  <c r="HJ32" i="1"/>
  <c r="HK31" i="1"/>
  <c r="HJ31" i="1"/>
  <c r="HK30" i="1"/>
  <c r="HJ30" i="1"/>
  <c r="HK29" i="1"/>
  <c r="HJ29" i="1"/>
  <c r="HK28" i="1"/>
  <c r="HJ28" i="1"/>
  <c r="HK27" i="1"/>
  <c r="HJ27" i="1"/>
  <c r="HK26" i="1"/>
  <c r="HJ26" i="1"/>
  <c r="HK25" i="1"/>
  <c r="HJ25" i="1"/>
  <c r="HK24" i="1"/>
  <c r="HJ24" i="1"/>
  <c r="HK23" i="1"/>
  <c r="HJ23" i="1"/>
  <c r="HC78" i="1"/>
  <c r="HB78" i="1"/>
  <c r="HC77" i="1"/>
  <c r="HB77" i="1"/>
  <c r="HC76" i="1"/>
  <c r="HB76" i="1"/>
  <c r="HC75" i="1"/>
  <c r="HB75" i="1"/>
  <c r="HC74" i="1"/>
  <c r="HB74" i="1"/>
  <c r="HC73" i="1"/>
  <c r="HB73" i="1"/>
  <c r="HC72" i="1"/>
  <c r="HB72" i="1"/>
  <c r="HC71" i="1"/>
  <c r="HB71" i="1"/>
  <c r="HC70" i="1"/>
  <c r="HB70" i="1"/>
  <c r="HC69" i="1"/>
  <c r="HB69" i="1"/>
  <c r="HC68" i="1"/>
  <c r="HB68" i="1"/>
  <c r="HC67" i="1"/>
  <c r="HB67" i="1"/>
  <c r="HC66" i="1"/>
  <c r="HB66" i="1"/>
  <c r="HC65" i="1"/>
  <c r="HB65" i="1"/>
  <c r="HC64" i="1"/>
  <c r="HB64" i="1"/>
  <c r="HC63" i="1"/>
  <c r="HB63" i="1"/>
  <c r="HC62" i="1"/>
  <c r="HB62" i="1"/>
  <c r="HC61" i="1"/>
  <c r="HB61" i="1"/>
  <c r="HC60" i="1"/>
  <c r="HB60" i="1"/>
  <c r="HC59" i="1"/>
  <c r="HB59" i="1"/>
  <c r="HC58" i="1"/>
  <c r="HB58" i="1"/>
  <c r="HC57" i="1"/>
  <c r="HB57" i="1"/>
  <c r="HC56" i="1"/>
  <c r="HB56" i="1"/>
  <c r="HC55" i="1"/>
  <c r="HB55" i="1"/>
  <c r="HC54" i="1"/>
  <c r="HB54" i="1"/>
  <c r="HC53" i="1"/>
  <c r="HB53" i="1"/>
  <c r="HC52" i="1"/>
  <c r="HB52" i="1"/>
  <c r="HC51" i="1"/>
  <c r="HB51" i="1"/>
  <c r="HC50" i="1"/>
  <c r="HB50" i="1"/>
  <c r="HC49" i="1"/>
  <c r="HB49" i="1"/>
  <c r="HC48" i="1"/>
  <c r="HB48" i="1"/>
  <c r="HC47" i="1"/>
  <c r="HB47" i="1"/>
  <c r="HC46" i="1"/>
  <c r="HB46" i="1"/>
  <c r="HC45" i="1"/>
  <c r="HB45" i="1"/>
  <c r="HC44" i="1"/>
  <c r="HB44" i="1"/>
  <c r="HC43" i="1"/>
  <c r="HB43" i="1"/>
  <c r="HC42" i="1"/>
  <c r="HB42" i="1"/>
  <c r="HC41" i="1"/>
  <c r="HB41" i="1"/>
  <c r="HC40" i="1"/>
  <c r="HB40" i="1"/>
  <c r="HC39" i="1"/>
  <c r="HB39" i="1"/>
  <c r="HC38" i="1"/>
  <c r="HB38" i="1"/>
  <c r="HC37" i="1"/>
  <c r="HB37" i="1"/>
  <c r="HC36" i="1"/>
  <c r="HB36" i="1"/>
  <c r="HC35" i="1"/>
  <c r="HB35" i="1"/>
  <c r="HC34" i="1"/>
  <c r="HB34" i="1"/>
  <c r="HC33" i="1"/>
  <c r="HB33" i="1"/>
  <c r="HC32" i="1"/>
  <c r="HB32" i="1"/>
  <c r="HC31" i="1"/>
  <c r="HB31" i="1"/>
  <c r="HC30" i="1"/>
  <c r="HB30" i="1"/>
  <c r="HC29" i="1"/>
  <c r="HB29" i="1"/>
  <c r="HC28" i="1"/>
  <c r="HB28" i="1"/>
  <c r="HC27" i="1"/>
  <c r="HB27" i="1"/>
  <c r="HC26" i="1"/>
  <c r="HB26" i="1"/>
  <c r="HC25" i="1"/>
  <c r="HB25" i="1"/>
  <c r="HC24" i="1"/>
  <c r="HB24" i="1"/>
  <c r="HC23" i="1"/>
  <c r="HB23" i="1"/>
  <c r="GU76" i="1"/>
  <c r="GT76" i="1"/>
  <c r="GU75" i="1"/>
  <c r="GT75" i="1"/>
  <c r="GU74" i="1"/>
  <c r="GT74" i="1"/>
  <c r="GU73" i="1"/>
  <c r="GT73" i="1"/>
  <c r="GU72" i="1"/>
  <c r="GT72" i="1"/>
  <c r="GU71" i="1"/>
  <c r="GT71" i="1"/>
  <c r="GU70" i="1"/>
  <c r="GT70" i="1"/>
  <c r="GU69" i="1"/>
  <c r="GT69" i="1"/>
  <c r="GU68" i="1"/>
  <c r="GT68" i="1"/>
  <c r="GU67" i="1"/>
  <c r="GT67" i="1"/>
  <c r="GU66" i="1"/>
  <c r="GT66" i="1"/>
  <c r="GU65" i="1"/>
  <c r="GT65" i="1"/>
  <c r="GU64" i="1"/>
  <c r="GT64" i="1"/>
  <c r="GU63" i="1"/>
  <c r="GT63" i="1"/>
  <c r="GU62" i="1"/>
  <c r="GT62" i="1"/>
  <c r="GU61" i="1"/>
  <c r="GT61" i="1"/>
  <c r="GU60" i="1"/>
  <c r="GT60" i="1"/>
  <c r="GU59" i="1"/>
  <c r="GT59" i="1"/>
  <c r="GU58" i="1"/>
  <c r="GT58" i="1"/>
  <c r="GU57" i="1"/>
  <c r="GT57" i="1"/>
  <c r="GU56" i="1"/>
  <c r="GT56" i="1"/>
  <c r="GU55" i="1"/>
  <c r="GT55" i="1"/>
  <c r="GU54" i="1"/>
  <c r="GT54" i="1"/>
  <c r="GU53" i="1"/>
  <c r="GT53" i="1"/>
  <c r="GU52" i="1"/>
  <c r="GT52" i="1"/>
  <c r="GU51" i="1"/>
  <c r="GT51" i="1"/>
  <c r="GU50" i="1"/>
  <c r="GT50" i="1"/>
  <c r="GU49" i="1"/>
  <c r="GT49" i="1"/>
  <c r="GU48" i="1"/>
  <c r="GT48" i="1"/>
  <c r="GU47" i="1"/>
  <c r="GT47" i="1"/>
  <c r="GU46" i="1"/>
  <c r="GT46" i="1"/>
  <c r="GU45" i="1"/>
  <c r="GT45" i="1"/>
  <c r="GU44" i="1"/>
  <c r="GT44" i="1"/>
  <c r="GU43" i="1"/>
  <c r="GT43" i="1"/>
  <c r="GU42" i="1"/>
  <c r="GT42" i="1"/>
  <c r="GU41" i="1"/>
  <c r="GT41" i="1"/>
  <c r="GU40" i="1"/>
  <c r="GT40" i="1"/>
  <c r="GU39" i="1"/>
  <c r="GT39" i="1"/>
  <c r="GU38" i="1"/>
  <c r="GT38" i="1"/>
  <c r="GU37" i="1"/>
  <c r="GT37" i="1"/>
  <c r="GU36" i="1"/>
  <c r="GT36" i="1"/>
  <c r="GU35" i="1"/>
  <c r="GT35" i="1"/>
  <c r="GU34" i="1"/>
  <c r="GT34" i="1"/>
  <c r="GU33" i="1"/>
  <c r="GT33" i="1"/>
  <c r="GU32" i="1"/>
  <c r="GT32" i="1"/>
  <c r="GU31" i="1"/>
  <c r="GT31" i="1"/>
  <c r="GU30" i="1"/>
  <c r="GT30" i="1"/>
  <c r="GU29" i="1"/>
  <c r="GT29" i="1"/>
  <c r="GU28" i="1"/>
  <c r="GT28" i="1"/>
  <c r="GU27" i="1"/>
  <c r="GT27" i="1"/>
  <c r="GU26" i="1"/>
  <c r="GT26" i="1"/>
  <c r="GU25" i="1"/>
  <c r="GT25" i="1"/>
  <c r="GU24" i="1"/>
  <c r="GT24" i="1"/>
  <c r="GU23" i="1"/>
  <c r="GT23" i="1"/>
  <c r="GM74" i="1"/>
  <c r="GL74" i="1"/>
  <c r="GM73" i="1"/>
  <c r="GL73" i="1"/>
  <c r="GM72" i="1"/>
  <c r="GL72" i="1"/>
  <c r="GM71" i="1"/>
  <c r="GL71" i="1"/>
  <c r="GM70" i="1"/>
  <c r="GL70" i="1"/>
  <c r="GM69" i="1"/>
  <c r="GL69" i="1"/>
  <c r="GM68" i="1"/>
  <c r="GL68" i="1"/>
  <c r="GM67" i="1"/>
  <c r="GL67" i="1"/>
  <c r="GM66" i="1"/>
  <c r="GL66" i="1"/>
  <c r="GM65" i="1"/>
  <c r="GL65" i="1"/>
  <c r="GM64" i="1"/>
  <c r="GL64" i="1"/>
  <c r="GM63" i="1"/>
  <c r="GL63" i="1"/>
  <c r="GM62" i="1"/>
  <c r="GL62" i="1"/>
  <c r="GM61" i="1"/>
  <c r="GL61" i="1"/>
  <c r="GM60" i="1"/>
  <c r="GL60" i="1"/>
  <c r="GM59" i="1"/>
  <c r="GL59" i="1"/>
  <c r="GM58" i="1"/>
  <c r="GL58" i="1"/>
  <c r="GM57" i="1"/>
  <c r="GL57" i="1"/>
  <c r="GM56" i="1"/>
  <c r="GL56" i="1"/>
  <c r="GM55" i="1"/>
  <c r="GL55" i="1"/>
  <c r="GM54" i="1"/>
  <c r="GL54" i="1"/>
  <c r="GM53" i="1"/>
  <c r="GL53" i="1"/>
  <c r="GM52" i="1"/>
  <c r="GL52" i="1"/>
  <c r="GM51" i="1"/>
  <c r="GL51" i="1"/>
  <c r="GM50" i="1"/>
  <c r="GL50" i="1"/>
  <c r="GM49" i="1"/>
  <c r="GL49" i="1"/>
  <c r="GM48" i="1"/>
  <c r="GL48" i="1"/>
  <c r="GM47" i="1"/>
  <c r="GL47" i="1"/>
  <c r="GM46" i="1"/>
  <c r="GL46" i="1"/>
  <c r="GM45" i="1"/>
  <c r="GL45" i="1"/>
  <c r="GM44" i="1"/>
  <c r="GL44" i="1"/>
  <c r="GM43" i="1"/>
  <c r="GL43" i="1"/>
  <c r="GM42" i="1"/>
  <c r="GL42" i="1"/>
  <c r="GM41" i="1"/>
  <c r="GL41" i="1"/>
  <c r="GM40" i="1"/>
  <c r="GL40" i="1"/>
  <c r="GM39" i="1"/>
  <c r="GL39" i="1"/>
  <c r="GM38" i="1"/>
  <c r="GL38" i="1"/>
  <c r="GM37" i="1"/>
  <c r="GL37" i="1"/>
  <c r="GM36" i="1"/>
  <c r="GL36" i="1"/>
  <c r="GM35" i="1"/>
  <c r="GL35" i="1"/>
  <c r="GM34" i="1"/>
  <c r="GL34" i="1"/>
  <c r="GM33" i="1"/>
  <c r="GL33" i="1"/>
  <c r="GM32" i="1"/>
  <c r="GL32" i="1"/>
  <c r="GM31" i="1"/>
  <c r="GL31" i="1"/>
  <c r="GM30" i="1"/>
  <c r="GL30" i="1"/>
  <c r="GM29" i="1"/>
  <c r="GL29" i="1"/>
  <c r="GM28" i="1"/>
  <c r="GL28" i="1"/>
  <c r="GM27" i="1"/>
  <c r="GL27" i="1"/>
  <c r="GM26" i="1"/>
  <c r="GL26" i="1"/>
  <c r="GM25" i="1"/>
  <c r="GL25" i="1"/>
  <c r="GM24" i="1"/>
  <c r="GL24" i="1"/>
  <c r="GM23" i="1"/>
  <c r="GL23" i="1"/>
  <c r="GE72" i="1"/>
  <c r="GD72" i="1"/>
  <c r="GE71" i="1"/>
  <c r="GD71" i="1"/>
  <c r="GE70" i="1"/>
  <c r="GD70" i="1"/>
  <c r="GE69" i="1"/>
  <c r="GD69" i="1"/>
  <c r="GE68" i="1"/>
  <c r="GD68" i="1"/>
  <c r="GE67" i="1"/>
  <c r="GD67" i="1"/>
  <c r="GE66" i="1"/>
  <c r="GD66" i="1"/>
  <c r="GE65" i="1"/>
  <c r="GD65" i="1"/>
  <c r="GE64" i="1"/>
  <c r="GD64" i="1"/>
  <c r="GE63" i="1"/>
  <c r="GD63" i="1"/>
  <c r="GE62" i="1"/>
  <c r="GD62" i="1"/>
  <c r="GE61" i="1"/>
  <c r="GD61" i="1"/>
  <c r="GE60" i="1"/>
  <c r="GD60" i="1"/>
  <c r="GE59" i="1"/>
  <c r="GD59" i="1"/>
  <c r="GE58" i="1"/>
  <c r="GD58" i="1"/>
  <c r="GE57" i="1"/>
  <c r="GD57" i="1"/>
  <c r="GE56" i="1"/>
  <c r="GD56" i="1"/>
  <c r="GE55" i="1"/>
  <c r="GD55" i="1"/>
  <c r="GE54" i="1"/>
  <c r="GD54" i="1"/>
  <c r="GE53" i="1"/>
  <c r="GD53" i="1"/>
  <c r="GE52" i="1"/>
  <c r="GD52" i="1"/>
  <c r="GE51" i="1"/>
  <c r="GD51" i="1"/>
  <c r="GE50" i="1"/>
  <c r="GD50" i="1"/>
  <c r="GE49" i="1"/>
  <c r="GD49" i="1"/>
  <c r="GE48" i="1"/>
  <c r="GD48" i="1"/>
  <c r="GE47" i="1"/>
  <c r="GD47" i="1"/>
  <c r="GE46" i="1"/>
  <c r="GD46" i="1"/>
  <c r="GE45" i="1"/>
  <c r="GD45" i="1"/>
  <c r="GE44" i="1"/>
  <c r="GD44" i="1"/>
  <c r="GE43" i="1"/>
  <c r="GD43" i="1"/>
  <c r="GE42" i="1"/>
  <c r="GD42" i="1"/>
  <c r="GE41" i="1"/>
  <c r="GD41" i="1"/>
  <c r="GE40" i="1"/>
  <c r="GD40" i="1"/>
  <c r="GE39" i="1"/>
  <c r="GD39" i="1"/>
  <c r="GE38" i="1"/>
  <c r="GD38" i="1"/>
  <c r="GE37" i="1"/>
  <c r="GD37" i="1"/>
  <c r="GE36" i="1"/>
  <c r="GD36" i="1"/>
  <c r="GE35" i="1"/>
  <c r="GD35" i="1"/>
  <c r="GE34" i="1"/>
  <c r="GD34" i="1"/>
  <c r="GE33" i="1"/>
  <c r="GD33" i="1"/>
  <c r="GE32" i="1"/>
  <c r="GD32" i="1"/>
  <c r="GE31" i="1"/>
  <c r="GD31" i="1"/>
  <c r="GE30" i="1"/>
  <c r="GD30" i="1"/>
  <c r="GE29" i="1"/>
  <c r="GD29" i="1"/>
  <c r="GE28" i="1"/>
  <c r="GD28" i="1"/>
  <c r="GE27" i="1"/>
  <c r="GD27" i="1"/>
  <c r="GE26" i="1"/>
  <c r="GD26" i="1"/>
  <c r="GE25" i="1"/>
  <c r="GD25" i="1"/>
  <c r="GE24" i="1"/>
  <c r="GD24" i="1"/>
  <c r="GE23" i="1"/>
  <c r="GD23" i="1"/>
  <c r="FW94" i="1"/>
  <c r="FV94" i="1"/>
  <c r="FW93" i="1"/>
  <c r="FV93" i="1"/>
  <c r="FW92" i="1"/>
  <c r="FV92" i="1"/>
  <c r="FW91" i="1"/>
  <c r="FV91" i="1"/>
  <c r="FW90" i="1"/>
  <c r="FV90" i="1"/>
  <c r="FW89" i="1"/>
  <c r="FV89" i="1"/>
  <c r="FW88" i="1"/>
  <c r="FV88" i="1"/>
  <c r="FW87" i="1"/>
  <c r="FV87" i="1"/>
  <c r="FW86" i="1"/>
  <c r="FV86" i="1"/>
  <c r="FW85" i="1"/>
  <c r="FV85" i="1"/>
  <c r="FW84" i="1"/>
  <c r="FV84" i="1"/>
  <c r="FW83" i="1"/>
  <c r="FV83" i="1"/>
  <c r="FW82" i="1"/>
  <c r="FV82" i="1"/>
  <c r="FW81" i="1"/>
  <c r="FV81" i="1"/>
  <c r="FW80" i="1"/>
  <c r="FV80" i="1"/>
  <c r="FW79" i="1"/>
  <c r="FV79" i="1"/>
  <c r="FW78" i="1"/>
  <c r="FV78" i="1"/>
  <c r="FW77" i="1"/>
  <c r="FV77" i="1"/>
  <c r="FW76" i="1"/>
  <c r="FV76" i="1"/>
  <c r="FW75" i="1"/>
  <c r="FV75" i="1"/>
  <c r="FW74" i="1"/>
  <c r="FV74" i="1"/>
  <c r="FW73" i="1"/>
  <c r="FV73" i="1"/>
  <c r="FW72" i="1"/>
  <c r="FV72" i="1"/>
  <c r="FW71" i="1"/>
  <c r="FV71" i="1"/>
  <c r="FW70" i="1"/>
  <c r="FV70" i="1"/>
  <c r="FW69" i="1"/>
  <c r="FV69" i="1"/>
  <c r="FW68" i="1"/>
  <c r="FV68" i="1"/>
  <c r="FW67" i="1"/>
  <c r="FV67" i="1"/>
  <c r="FW66" i="1"/>
  <c r="FV66" i="1"/>
  <c r="FW65" i="1"/>
  <c r="FV65" i="1"/>
  <c r="FW64" i="1"/>
  <c r="FV64" i="1"/>
  <c r="FW63" i="1"/>
  <c r="FV63" i="1"/>
  <c r="FW62" i="1"/>
  <c r="FV62" i="1"/>
  <c r="FW61" i="1"/>
  <c r="FV61" i="1"/>
  <c r="FW60" i="1"/>
  <c r="FV60" i="1"/>
  <c r="FW59" i="1"/>
  <c r="FV59" i="1"/>
  <c r="FW58" i="1"/>
  <c r="FV58" i="1"/>
  <c r="FW57" i="1"/>
  <c r="FV57" i="1"/>
  <c r="FW56" i="1"/>
  <c r="FV56" i="1"/>
  <c r="FW55" i="1"/>
  <c r="FV55" i="1"/>
  <c r="FW54" i="1"/>
  <c r="FV54" i="1"/>
  <c r="FW53" i="1"/>
  <c r="FV53" i="1"/>
  <c r="FW52" i="1"/>
  <c r="FV52" i="1"/>
  <c r="FW51" i="1"/>
  <c r="FV51" i="1"/>
  <c r="FW50" i="1"/>
  <c r="FV50" i="1"/>
  <c r="FW49" i="1"/>
  <c r="FV49" i="1"/>
  <c r="FW48" i="1"/>
  <c r="FV48" i="1"/>
  <c r="FW47" i="1"/>
  <c r="FV47" i="1"/>
  <c r="FW46" i="1"/>
  <c r="FV46" i="1"/>
  <c r="FW45" i="1"/>
  <c r="FV45" i="1"/>
  <c r="FW44" i="1"/>
  <c r="FV44" i="1"/>
  <c r="FW43" i="1"/>
  <c r="FV43" i="1"/>
  <c r="FW42" i="1"/>
  <c r="FV42" i="1"/>
  <c r="FW41" i="1"/>
  <c r="FV41" i="1"/>
  <c r="FW40" i="1"/>
  <c r="FV40" i="1"/>
  <c r="FW39" i="1"/>
  <c r="FV39" i="1"/>
  <c r="FW38" i="1"/>
  <c r="FV38" i="1"/>
  <c r="FW37" i="1"/>
  <c r="FV37" i="1"/>
  <c r="FW36" i="1"/>
  <c r="FV36" i="1"/>
  <c r="FW35" i="1"/>
  <c r="FV35" i="1"/>
  <c r="FW34" i="1"/>
  <c r="FV34" i="1"/>
  <c r="FW33" i="1"/>
  <c r="FV33" i="1"/>
  <c r="FW32" i="1"/>
  <c r="FV32" i="1"/>
  <c r="FW31" i="1"/>
  <c r="FV31" i="1"/>
  <c r="FW30" i="1"/>
  <c r="FV30" i="1"/>
  <c r="FW29" i="1"/>
  <c r="FV29" i="1"/>
  <c r="FW28" i="1"/>
  <c r="FV28" i="1"/>
  <c r="FW27" i="1"/>
  <c r="FV27" i="1"/>
  <c r="FW26" i="1"/>
  <c r="FV26" i="1"/>
  <c r="FW25" i="1"/>
  <c r="FV25" i="1"/>
  <c r="FW24" i="1"/>
  <c r="FV24" i="1"/>
  <c r="FW23" i="1"/>
  <c r="FV23" i="1"/>
  <c r="FO91" i="1"/>
  <c r="FN91" i="1"/>
  <c r="FO90" i="1"/>
  <c r="FN90" i="1"/>
  <c r="FO89" i="1"/>
  <c r="FN89" i="1"/>
  <c r="FO88" i="1"/>
  <c r="FN88" i="1"/>
  <c r="FO87" i="1"/>
  <c r="FN87" i="1"/>
  <c r="FO86" i="1"/>
  <c r="FN86" i="1"/>
  <c r="FO85" i="1"/>
  <c r="FN85" i="1"/>
  <c r="FO84" i="1"/>
  <c r="FN84" i="1"/>
  <c r="FO83" i="1"/>
  <c r="FN83" i="1"/>
  <c r="FO82" i="1"/>
  <c r="FN82" i="1"/>
  <c r="FO81" i="1"/>
  <c r="FN81" i="1"/>
  <c r="FO80" i="1"/>
  <c r="FN80" i="1"/>
  <c r="FO79" i="1"/>
  <c r="FN79" i="1"/>
  <c r="FO78" i="1"/>
  <c r="FN78" i="1"/>
  <c r="FO77" i="1"/>
  <c r="FN77" i="1"/>
  <c r="FO76" i="1"/>
  <c r="FN76" i="1"/>
  <c r="FO75" i="1"/>
  <c r="FN75" i="1"/>
  <c r="FO74" i="1"/>
  <c r="FN74" i="1"/>
  <c r="FO73" i="1"/>
  <c r="FN73" i="1"/>
  <c r="FO72" i="1"/>
  <c r="FN72" i="1"/>
  <c r="FO71" i="1"/>
  <c r="FN71" i="1"/>
  <c r="FO70" i="1"/>
  <c r="FN70" i="1"/>
  <c r="FO69" i="1"/>
  <c r="FN69" i="1"/>
  <c r="FO68" i="1"/>
  <c r="FN68" i="1"/>
  <c r="FO67" i="1"/>
  <c r="FN67" i="1"/>
  <c r="FO66" i="1"/>
  <c r="FN66" i="1"/>
  <c r="FO65" i="1"/>
  <c r="FN65" i="1"/>
  <c r="FO64" i="1"/>
  <c r="FN64" i="1"/>
  <c r="FO63" i="1"/>
  <c r="FN63" i="1"/>
  <c r="FO62" i="1"/>
  <c r="FN62" i="1"/>
  <c r="FO61" i="1"/>
  <c r="FN61" i="1"/>
  <c r="FO60" i="1"/>
  <c r="FN60" i="1"/>
  <c r="FO59" i="1"/>
  <c r="FN59" i="1"/>
  <c r="FO58" i="1"/>
  <c r="FN58" i="1"/>
  <c r="FO57" i="1"/>
  <c r="FN57" i="1"/>
  <c r="FO56" i="1"/>
  <c r="FN56" i="1"/>
  <c r="FO55" i="1"/>
  <c r="FN55" i="1"/>
  <c r="FO54" i="1"/>
  <c r="FN54" i="1"/>
  <c r="FO53" i="1"/>
  <c r="FN53" i="1"/>
  <c r="FO52" i="1"/>
  <c r="FN52" i="1"/>
  <c r="FO51" i="1"/>
  <c r="FN51" i="1"/>
  <c r="FO50" i="1"/>
  <c r="FN50" i="1"/>
  <c r="FO49" i="1"/>
  <c r="FN49" i="1"/>
  <c r="FO48" i="1"/>
  <c r="FN48" i="1"/>
  <c r="FO47" i="1"/>
  <c r="FN47" i="1"/>
  <c r="FO46" i="1"/>
  <c r="FN46" i="1"/>
  <c r="FO45" i="1"/>
  <c r="FN45" i="1"/>
  <c r="FO44" i="1"/>
  <c r="FN44" i="1"/>
  <c r="FO43" i="1"/>
  <c r="FN43" i="1"/>
  <c r="FO42" i="1"/>
  <c r="FN42" i="1"/>
  <c r="FO41" i="1"/>
  <c r="FN41" i="1"/>
  <c r="FO40" i="1"/>
  <c r="FN40" i="1"/>
  <c r="FO39" i="1"/>
  <c r="FN39" i="1"/>
  <c r="FO38" i="1"/>
  <c r="FN38" i="1"/>
  <c r="FO37" i="1"/>
  <c r="FN37" i="1"/>
  <c r="FO36" i="1"/>
  <c r="FN36" i="1"/>
  <c r="FO35" i="1"/>
  <c r="FN35" i="1"/>
  <c r="FO34" i="1"/>
  <c r="FN34" i="1"/>
  <c r="FO33" i="1"/>
  <c r="FN33" i="1"/>
  <c r="FO32" i="1"/>
  <c r="FN32" i="1"/>
  <c r="FO31" i="1"/>
  <c r="FN31" i="1"/>
  <c r="FO30" i="1"/>
  <c r="FN30" i="1"/>
  <c r="FO29" i="1"/>
  <c r="FN29" i="1"/>
  <c r="FO28" i="1"/>
  <c r="FN28" i="1"/>
  <c r="FO27" i="1"/>
  <c r="FN27" i="1"/>
  <c r="FO26" i="1"/>
  <c r="FN26" i="1"/>
  <c r="FO25" i="1"/>
  <c r="FN25" i="1"/>
  <c r="FO24" i="1"/>
  <c r="FN24" i="1"/>
  <c r="FO23" i="1"/>
  <c r="FN23" i="1"/>
  <c r="FG88" i="1"/>
  <c r="FF88" i="1"/>
  <c r="FG87" i="1"/>
  <c r="FF87" i="1"/>
  <c r="FG86" i="1"/>
  <c r="FF86" i="1"/>
  <c r="FG85" i="1"/>
  <c r="FF85" i="1"/>
  <c r="FG84" i="1"/>
  <c r="FF84" i="1"/>
  <c r="FG83" i="1"/>
  <c r="FF83" i="1"/>
  <c r="FG82" i="1"/>
  <c r="FF82" i="1"/>
  <c r="FG81" i="1"/>
  <c r="FF81" i="1"/>
  <c r="FG80" i="1"/>
  <c r="FF80" i="1"/>
  <c r="FG79" i="1"/>
  <c r="FF79" i="1"/>
  <c r="FG78" i="1"/>
  <c r="FF78" i="1"/>
  <c r="FG77" i="1"/>
  <c r="FF77" i="1"/>
  <c r="FG76" i="1"/>
  <c r="FF76" i="1"/>
  <c r="FG75" i="1"/>
  <c r="FF75" i="1"/>
  <c r="FG74" i="1"/>
  <c r="FF74" i="1"/>
  <c r="FG73" i="1"/>
  <c r="FF73" i="1"/>
  <c r="FG72" i="1"/>
  <c r="FF72" i="1"/>
  <c r="FG71" i="1"/>
  <c r="FF71" i="1"/>
  <c r="FG70" i="1"/>
  <c r="FF70" i="1"/>
  <c r="FG69" i="1"/>
  <c r="FF69" i="1"/>
  <c r="FG68" i="1"/>
  <c r="FF68" i="1"/>
  <c r="FG67" i="1"/>
  <c r="FF67" i="1"/>
  <c r="FG66" i="1"/>
  <c r="FF66" i="1"/>
  <c r="FG65" i="1"/>
  <c r="FF65" i="1"/>
  <c r="FG64" i="1"/>
  <c r="FF64" i="1"/>
  <c r="FG63" i="1"/>
  <c r="FF63" i="1"/>
  <c r="FG62" i="1"/>
  <c r="FF62" i="1"/>
  <c r="FG61" i="1"/>
  <c r="FF61" i="1"/>
  <c r="FG60" i="1"/>
  <c r="FF60" i="1"/>
  <c r="FG59" i="1"/>
  <c r="FF59" i="1"/>
  <c r="FG58" i="1"/>
  <c r="FF58" i="1"/>
  <c r="FG57" i="1"/>
  <c r="FF57" i="1"/>
  <c r="FG56" i="1"/>
  <c r="FF56" i="1"/>
  <c r="FG55" i="1"/>
  <c r="FF55" i="1"/>
  <c r="FG54" i="1"/>
  <c r="FF54" i="1"/>
  <c r="FG53" i="1"/>
  <c r="FF53" i="1"/>
  <c r="FG52" i="1"/>
  <c r="FF52" i="1"/>
  <c r="FG51" i="1"/>
  <c r="FF51" i="1"/>
  <c r="FG50" i="1"/>
  <c r="FF50" i="1"/>
  <c r="FG49" i="1"/>
  <c r="FF49" i="1"/>
  <c r="FG48" i="1"/>
  <c r="FF48" i="1"/>
  <c r="FG47" i="1"/>
  <c r="FF47" i="1"/>
  <c r="FG46" i="1"/>
  <c r="FF46" i="1"/>
  <c r="FG45" i="1"/>
  <c r="FF45" i="1"/>
  <c r="FG44" i="1"/>
  <c r="FF44" i="1"/>
  <c r="FG43" i="1"/>
  <c r="FF43" i="1"/>
  <c r="FG42" i="1"/>
  <c r="FF42" i="1"/>
  <c r="FG41" i="1"/>
  <c r="FF41" i="1"/>
  <c r="FG40" i="1"/>
  <c r="FF40" i="1"/>
  <c r="FG39" i="1"/>
  <c r="FF39" i="1"/>
  <c r="FG38" i="1"/>
  <c r="FF38" i="1"/>
  <c r="FG37" i="1"/>
  <c r="FF37" i="1"/>
  <c r="FG36" i="1"/>
  <c r="FF36" i="1"/>
  <c r="FG35" i="1"/>
  <c r="FF35" i="1"/>
  <c r="FG34" i="1"/>
  <c r="FF34" i="1"/>
  <c r="FG33" i="1"/>
  <c r="FF33" i="1"/>
  <c r="FG32" i="1"/>
  <c r="FF32" i="1"/>
  <c r="FG31" i="1"/>
  <c r="FF31" i="1"/>
  <c r="FG30" i="1"/>
  <c r="FF30" i="1"/>
  <c r="FG29" i="1"/>
  <c r="FF29" i="1"/>
  <c r="FG28" i="1"/>
  <c r="FF28" i="1"/>
  <c r="FG27" i="1"/>
  <c r="FF27" i="1"/>
  <c r="FG26" i="1"/>
  <c r="FF26" i="1"/>
  <c r="FG25" i="1"/>
  <c r="FF25" i="1"/>
  <c r="FG24" i="1"/>
  <c r="FF24" i="1"/>
  <c r="FG23" i="1"/>
  <c r="FF23" i="1"/>
  <c r="EY85" i="1"/>
  <c r="EX85" i="1"/>
  <c r="EY84" i="1"/>
  <c r="EX84" i="1"/>
  <c r="EY83" i="1"/>
  <c r="EX83" i="1"/>
  <c r="EY82" i="1"/>
  <c r="EX82" i="1"/>
  <c r="EY81" i="1"/>
  <c r="EX81" i="1"/>
  <c r="EY80" i="1"/>
  <c r="EX80" i="1"/>
  <c r="EY79" i="1"/>
  <c r="EX79" i="1"/>
  <c r="EY78" i="1"/>
  <c r="EX78" i="1"/>
  <c r="EY77" i="1"/>
  <c r="EX77" i="1"/>
  <c r="EY76" i="1"/>
  <c r="EX76" i="1"/>
  <c r="EY75" i="1"/>
  <c r="EX75" i="1"/>
  <c r="EY74" i="1"/>
  <c r="EX74" i="1"/>
  <c r="EY73" i="1"/>
  <c r="EX73" i="1"/>
  <c r="EY72" i="1"/>
  <c r="EX72" i="1"/>
  <c r="EY71" i="1"/>
  <c r="EX71" i="1"/>
  <c r="EY70" i="1"/>
  <c r="EX70" i="1"/>
  <c r="EY69" i="1"/>
  <c r="EX69" i="1"/>
  <c r="EY68" i="1"/>
  <c r="EX68" i="1"/>
  <c r="EY67" i="1"/>
  <c r="EX67" i="1"/>
  <c r="EY66" i="1"/>
  <c r="EX66" i="1"/>
  <c r="EY65" i="1"/>
  <c r="EX65" i="1"/>
  <c r="EY64" i="1"/>
  <c r="EX64" i="1"/>
  <c r="EY63" i="1"/>
  <c r="EX63" i="1"/>
  <c r="EY62" i="1"/>
  <c r="EX62" i="1"/>
  <c r="EY61" i="1"/>
  <c r="EX61" i="1"/>
  <c r="EY60" i="1"/>
  <c r="EX60" i="1"/>
  <c r="EY59" i="1"/>
  <c r="EX59" i="1"/>
  <c r="EY58" i="1"/>
  <c r="EX58" i="1"/>
  <c r="EY57" i="1"/>
  <c r="EX57" i="1"/>
  <c r="EY56" i="1"/>
  <c r="EX56" i="1"/>
  <c r="EY55" i="1"/>
  <c r="EX55" i="1"/>
  <c r="EY54" i="1"/>
  <c r="EX54" i="1"/>
  <c r="EY53" i="1"/>
  <c r="EX53" i="1"/>
  <c r="EY52" i="1"/>
  <c r="EX52" i="1"/>
  <c r="EY51" i="1"/>
  <c r="EX51" i="1"/>
  <c r="EY50" i="1"/>
  <c r="EX50" i="1"/>
  <c r="EY49" i="1"/>
  <c r="EX49" i="1"/>
  <c r="EY48" i="1"/>
  <c r="EX48" i="1"/>
  <c r="EY47" i="1"/>
  <c r="EX47" i="1"/>
  <c r="EY46" i="1"/>
  <c r="EX46" i="1"/>
  <c r="EY45" i="1"/>
  <c r="EX45" i="1"/>
  <c r="EY44" i="1"/>
  <c r="EX44" i="1"/>
  <c r="EY43" i="1"/>
  <c r="EX43" i="1"/>
  <c r="EY42" i="1"/>
  <c r="EX42" i="1"/>
  <c r="EY41" i="1"/>
  <c r="EX41" i="1"/>
  <c r="EY40" i="1"/>
  <c r="EX40" i="1"/>
  <c r="EY39" i="1"/>
  <c r="EX39" i="1"/>
  <c r="EY38" i="1"/>
  <c r="EX38" i="1"/>
  <c r="EY37" i="1"/>
  <c r="EX37" i="1"/>
  <c r="EY36" i="1"/>
  <c r="EX36" i="1"/>
  <c r="EY35" i="1"/>
  <c r="EX35" i="1"/>
  <c r="EY34" i="1"/>
  <c r="EX34" i="1"/>
  <c r="EY33" i="1"/>
  <c r="EX33" i="1"/>
  <c r="EY32" i="1"/>
  <c r="EX32" i="1"/>
  <c r="EY31" i="1"/>
  <c r="EX31" i="1"/>
  <c r="EY30" i="1"/>
  <c r="EX30" i="1"/>
  <c r="EY29" i="1"/>
  <c r="EX29" i="1"/>
  <c r="EY28" i="1"/>
  <c r="EX28" i="1"/>
  <c r="EY27" i="1"/>
  <c r="EX27" i="1"/>
  <c r="EY26" i="1"/>
  <c r="EX26" i="1"/>
  <c r="EY25" i="1"/>
  <c r="EX25" i="1"/>
  <c r="EY24" i="1"/>
  <c r="EX24" i="1"/>
  <c r="EY23" i="1"/>
  <c r="EX23" i="1"/>
  <c r="EQ82" i="1"/>
  <c r="EP82" i="1"/>
  <c r="EQ81" i="1"/>
  <c r="EP81" i="1"/>
  <c r="EQ80" i="1"/>
  <c r="EP80" i="1"/>
  <c r="EQ79" i="1"/>
  <c r="EP79" i="1"/>
  <c r="EQ78" i="1"/>
  <c r="EP78" i="1"/>
  <c r="EQ77" i="1"/>
  <c r="EP77" i="1"/>
  <c r="EQ76" i="1"/>
  <c r="EP76" i="1"/>
  <c r="EQ75" i="1"/>
  <c r="EP75" i="1"/>
  <c r="EQ74" i="1"/>
  <c r="EP74" i="1"/>
  <c r="EQ73" i="1"/>
  <c r="EP73" i="1"/>
  <c r="EQ72" i="1"/>
  <c r="EP72" i="1"/>
  <c r="EQ71" i="1"/>
  <c r="EP71" i="1"/>
  <c r="EQ70" i="1"/>
  <c r="EP70" i="1"/>
  <c r="EQ69" i="1"/>
  <c r="EP69" i="1"/>
  <c r="EQ68" i="1"/>
  <c r="EP68" i="1"/>
  <c r="EQ67" i="1"/>
  <c r="EP67" i="1"/>
  <c r="EQ66" i="1"/>
  <c r="EP66" i="1"/>
  <c r="EQ65" i="1"/>
  <c r="EP65" i="1"/>
  <c r="EQ64" i="1"/>
  <c r="EP64" i="1"/>
  <c r="EQ63" i="1"/>
  <c r="EP63" i="1"/>
  <c r="EQ62" i="1"/>
  <c r="EP62" i="1"/>
  <c r="EQ61" i="1"/>
  <c r="EP61" i="1"/>
  <c r="EQ60" i="1"/>
  <c r="EP60" i="1"/>
  <c r="EQ59" i="1"/>
  <c r="EP59" i="1"/>
  <c r="EQ58" i="1"/>
  <c r="EP58" i="1"/>
  <c r="EQ57" i="1"/>
  <c r="EP57" i="1"/>
  <c r="EQ56" i="1"/>
  <c r="EP56" i="1"/>
  <c r="EQ55" i="1"/>
  <c r="EP55" i="1"/>
  <c r="EQ54" i="1"/>
  <c r="EP54" i="1"/>
  <c r="EQ53" i="1"/>
  <c r="EP53" i="1"/>
  <c r="EQ52" i="1"/>
  <c r="EP52" i="1"/>
  <c r="EQ51" i="1"/>
  <c r="EP51" i="1"/>
  <c r="EQ50" i="1"/>
  <c r="EP50" i="1"/>
  <c r="EQ49" i="1"/>
  <c r="EP49" i="1"/>
  <c r="EQ48" i="1"/>
  <c r="EP48" i="1"/>
  <c r="EQ47" i="1"/>
  <c r="EP47" i="1"/>
  <c r="EQ46" i="1"/>
  <c r="EP46" i="1"/>
  <c r="EQ45" i="1"/>
  <c r="EP45" i="1"/>
  <c r="EQ44" i="1"/>
  <c r="EP44" i="1"/>
  <c r="EQ43" i="1"/>
  <c r="EP43" i="1"/>
  <c r="EQ42" i="1"/>
  <c r="EP42" i="1"/>
  <c r="EQ41" i="1"/>
  <c r="EP41" i="1"/>
  <c r="EQ40" i="1"/>
  <c r="EP40" i="1"/>
  <c r="EQ39" i="1"/>
  <c r="EP39" i="1"/>
  <c r="EQ38" i="1"/>
  <c r="EP38" i="1"/>
  <c r="EQ37" i="1"/>
  <c r="EP37" i="1"/>
  <c r="EQ36" i="1"/>
  <c r="EP36" i="1"/>
  <c r="EQ35" i="1"/>
  <c r="EP35" i="1"/>
  <c r="EQ34" i="1"/>
  <c r="EP34" i="1"/>
  <c r="EQ33" i="1"/>
  <c r="EP33" i="1"/>
  <c r="EQ32" i="1"/>
  <c r="EP32" i="1"/>
  <c r="EQ31" i="1"/>
  <c r="EP31" i="1"/>
  <c r="EQ30" i="1"/>
  <c r="EP30" i="1"/>
  <c r="EQ29" i="1"/>
  <c r="EP29" i="1"/>
  <c r="EQ28" i="1"/>
  <c r="EP28" i="1"/>
  <c r="EQ27" i="1"/>
  <c r="EP27" i="1"/>
  <c r="EQ26" i="1"/>
  <c r="EP26" i="1"/>
  <c r="EQ25" i="1"/>
  <c r="EP25" i="1"/>
  <c r="EQ24" i="1"/>
  <c r="EP24" i="1"/>
  <c r="EQ23" i="1"/>
  <c r="EP23" i="1"/>
  <c r="EI79" i="1"/>
  <c r="EH79" i="1"/>
  <c r="EI78" i="1"/>
  <c r="EH78" i="1"/>
  <c r="EI77" i="1"/>
  <c r="EH77" i="1"/>
  <c r="EI76" i="1"/>
  <c r="EH76" i="1"/>
  <c r="EI75" i="1"/>
  <c r="EH75" i="1"/>
  <c r="EI74" i="1"/>
  <c r="EH74" i="1"/>
  <c r="EI73" i="1"/>
  <c r="EH73" i="1"/>
  <c r="EI72" i="1"/>
  <c r="EH72" i="1"/>
  <c r="EI71" i="1"/>
  <c r="EH71" i="1"/>
  <c r="EI70" i="1"/>
  <c r="EH70" i="1"/>
  <c r="EI69" i="1"/>
  <c r="EH69" i="1"/>
  <c r="EI68" i="1"/>
  <c r="EH68" i="1"/>
  <c r="EI67" i="1"/>
  <c r="EH67" i="1"/>
  <c r="EI66" i="1"/>
  <c r="EH66" i="1"/>
  <c r="EI65" i="1"/>
  <c r="EH65" i="1"/>
  <c r="EI64" i="1"/>
  <c r="EH64" i="1"/>
  <c r="EI63" i="1"/>
  <c r="EH63" i="1"/>
  <c r="EI62" i="1"/>
  <c r="EH62" i="1"/>
  <c r="EI61" i="1"/>
  <c r="EH61" i="1"/>
  <c r="EI60" i="1"/>
  <c r="EH60" i="1"/>
  <c r="EI59" i="1"/>
  <c r="EH59" i="1"/>
  <c r="EI58" i="1"/>
  <c r="EH58" i="1"/>
  <c r="EI57" i="1"/>
  <c r="EH57" i="1"/>
  <c r="EI56" i="1"/>
  <c r="EH56" i="1"/>
  <c r="EI55" i="1"/>
  <c r="EH55" i="1"/>
  <c r="EI54" i="1"/>
  <c r="EH54" i="1"/>
  <c r="EI53" i="1"/>
  <c r="EH53" i="1"/>
  <c r="EI52" i="1"/>
  <c r="EH52" i="1"/>
  <c r="EI51" i="1"/>
  <c r="EH51" i="1"/>
  <c r="EI50" i="1"/>
  <c r="EH50" i="1"/>
  <c r="EI49" i="1"/>
  <c r="EH49" i="1"/>
  <c r="EI48" i="1"/>
  <c r="EH48" i="1"/>
  <c r="EI47" i="1"/>
  <c r="EH47" i="1"/>
  <c r="EI46" i="1"/>
  <c r="EH46" i="1"/>
  <c r="EI45" i="1"/>
  <c r="EH45" i="1"/>
  <c r="EI44" i="1"/>
  <c r="EH44" i="1"/>
  <c r="EI43" i="1"/>
  <c r="EH43" i="1"/>
  <c r="EI42" i="1"/>
  <c r="EH42" i="1"/>
  <c r="EI41" i="1"/>
  <c r="EH41" i="1"/>
  <c r="EI40" i="1"/>
  <c r="EH40" i="1"/>
  <c r="EI39" i="1"/>
  <c r="EH39" i="1"/>
  <c r="EI38" i="1"/>
  <c r="EH38" i="1"/>
  <c r="EI37" i="1"/>
  <c r="EH37" i="1"/>
  <c r="EI36" i="1"/>
  <c r="EH36" i="1"/>
  <c r="EI35" i="1"/>
  <c r="EH35" i="1"/>
  <c r="EI34" i="1"/>
  <c r="EH34" i="1"/>
  <c r="EI33" i="1"/>
  <c r="EH33" i="1"/>
  <c r="EI32" i="1"/>
  <c r="EH32" i="1"/>
  <c r="EI31" i="1"/>
  <c r="EH31" i="1"/>
  <c r="EI30" i="1"/>
  <c r="EH30" i="1"/>
  <c r="EI29" i="1"/>
  <c r="EH29" i="1"/>
  <c r="EI28" i="1"/>
  <c r="EH28" i="1"/>
  <c r="EI27" i="1"/>
  <c r="EH27" i="1"/>
  <c r="EI26" i="1"/>
  <c r="EH26" i="1"/>
  <c r="EI25" i="1"/>
  <c r="EH25" i="1"/>
  <c r="EI24" i="1"/>
  <c r="EH24" i="1"/>
  <c r="EI23" i="1"/>
  <c r="EH23" i="1"/>
  <c r="EA94" i="1"/>
  <c r="DZ94" i="1"/>
  <c r="EA93" i="1"/>
  <c r="DZ93" i="1"/>
  <c r="EA92" i="1"/>
  <c r="DZ92" i="1"/>
  <c r="EA91" i="1"/>
  <c r="DZ91" i="1"/>
  <c r="EA90" i="1"/>
  <c r="DZ90" i="1"/>
  <c r="EA89" i="1"/>
  <c r="DZ89" i="1"/>
  <c r="EA88" i="1"/>
  <c r="DZ88" i="1"/>
  <c r="EA87" i="1"/>
  <c r="DZ87" i="1"/>
  <c r="EA86" i="1"/>
  <c r="DZ86" i="1"/>
  <c r="EA85" i="1"/>
  <c r="DZ85" i="1"/>
  <c r="EA84" i="1"/>
  <c r="DZ84" i="1"/>
  <c r="EA83" i="1"/>
  <c r="DZ83" i="1"/>
  <c r="EA82" i="1"/>
  <c r="DZ82" i="1"/>
  <c r="EA81" i="1"/>
  <c r="DZ81" i="1"/>
  <c r="EA80" i="1"/>
  <c r="DZ80" i="1"/>
  <c r="EA79" i="1"/>
  <c r="DZ79" i="1"/>
  <c r="EA78" i="1"/>
  <c r="DZ78" i="1"/>
  <c r="EA77" i="1"/>
  <c r="DZ77" i="1"/>
  <c r="EA76" i="1"/>
  <c r="DZ76" i="1"/>
  <c r="EA75" i="1"/>
  <c r="DZ75" i="1"/>
  <c r="EA74" i="1"/>
  <c r="DZ74" i="1"/>
  <c r="EA73" i="1"/>
  <c r="DZ73" i="1"/>
  <c r="EA72" i="1"/>
  <c r="DZ72" i="1"/>
  <c r="EA71" i="1"/>
  <c r="DZ71" i="1"/>
  <c r="EA70" i="1"/>
  <c r="DZ70" i="1"/>
  <c r="EA69" i="1"/>
  <c r="DZ69" i="1"/>
  <c r="EA68" i="1"/>
  <c r="DZ68" i="1"/>
  <c r="EA67" i="1"/>
  <c r="DZ67" i="1"/>
  <c r="EA66" i="1"/>
  <c r="DZ66" i="1"/>
  <c r="EA65" i="1"/>
  <c r="DZ65" i="1"/>
  <c r="EA64" i="1"/>
  <c r="DZ64" i="1"/>
  <c r="EA63" i="1"/>
  <c r="DZ63" i="1"/>
  <c r="EA62" i="1"/>
  <c r="DZ62" i="1"/>
  <c r="EA61" i="1"/>
  <c r="DZ61" i="1"/>
  <c r="EA60" i="1"/>
  <c r="DZ60" i="1"/>
  <c r="EA59" i="1"/>
  <c r="DZ59" i="1"/>
  <c r="EA58" i="1"/>
  <c r="DZ58" i="1"/>
  <c r="EA57" i="1"/>
  <c r="DZ57" i="1"/>
  <c r="EA56" i="1"/>
  <c r="DZ56" i="1"/>
  <c r="EA55" i="1"/>
  <c r="DZ55" i="1"/>
  <c r="EA54" i="1"/>
  <c r="DZ54" i="1"/>
  <c r="EA53" i="1"/>
  <c r="DZ53" i="1"/>
  <c r="EA52" i="1"/>
  <c r="DZ52" i="1"/>
  <c r="EA51" i="1"/>
  <c r="DZ51" i="1"/>
  <c r="EA50" i="1"/>
  <c r="DZ50" i="1"/>
  <c r="EA49" i="1"/>
  <c r="DZ49" i="1"/>
  <c r="EA48" i="1"/>
  <c r="DZ48" i="1"/>
  <c r="EA47" i="1"/>
  <c r="DZ47" i="1"/>
  <c r="EA46" i="1"/>
  <c r="DZ46" i="1"/>
  <c r="EA45" i="1"/>
  <c r="DZ45" i="1"/>
  <c r="EA44" i="1"/>
  <c r="DZ44" i="1"/>
  <c r="EA43" i="1"/>
  <c r="DZ43" i="1"/>
  <c r="EA42" i="1"/>
  <c r="DZ42" i="1"/>
  <c r="EA41" i="1"/>
  <c r="DZ41" i="1"/>
  <c r="EA40" i="1"/>
  <c r="DZ40" i="1"/>
  <c r="EA39" i="1"/>
  <c r="DZ39" i="1"/>
  <c r="EA38" i="1"/>
  <c r="DZ38" i="1"/>
  <c r="EA37" i="1"/>
  <c r="DZ37" i="1"/>
  <c r="EA36" i="1"/>
  <c r="DZ36" i="1"/>
  <c r="EA35" i="1"/>
  <c r="DZ35" i="1"/>
  <c r="EA34" i="1"/>
  <c r="DZ34" i="1"/>
  <c r="EA33" i="1"/>
  <c r="DZ33" i="1"/>
  <c r="EA32" i="1"/>
  <c r="DZ32" i="1"/>
  <c r="EA31" i="1"/>
  <c r="DZ31" i="1"/>
  <c r="EA30" i="1"/>
  <c r="DZ30" i="1"/>
  <c r="EA29" i="1"/>
  <c r="DZ29" i="1"/>
  <c r="EA28" i="1"/>
  <c r="DZ28" i="1"/>
  <c r="EA27" i="1"/>
  <c r="DZ27" i="1"/>
  <c r="EA26" i="1"/>
  <c r="DZ26" i="1"/>
  <c r="EA25" i="1"/>
  <c r="DZ25" i="1"/>
  <c r="EA24" i="1"/>
  <c r="DZ24" i="1"/>
  <c r="EA23" i="1"/>
  <c r="DZ23" i="1"/>
  <c r="DS90" i="1"/>
  <c r="DR90" i="1"/>
  <c r="DS89" i="1"/>
  <c r="DR89" i="1"/>
  <c r="DS88" i="1"/>
  <c r="DR88" i="1"/>
  <c r="DS87" i="1"/>
  <c r="DR87" i="1"/>
  <c r="DS86" i="1"/>
  <c r="DR86" i="1"/>
  <c r="DS85" i="1"/>
  <c r="DR85" i="1"/>
  <c r="DS84" i="1"/>
  <c r="DR84" i="1"/>
  <c r="DS83" i="1"/>
  <c r="DR83" i="1"/>
  <c r="DS82" i="1"/>
  <c r="DR82" i="1"/>
  <c r="DS81" i="1"/>
  <c r="DR81" i="1"/>
  <c r="DS80" i="1"/>
  <c r="DR80" i="1"/>
  <c r="DS79" i="1"/>
  <c r="DR79" i="1"/>
  <c r="DS78" i="1"/>
  <c r="DR78" i="1"/>
  <c r="DS77" i="1"/>
  <c r="DR77" i="1"/>
  <c r="DS76" i="1"/>
  <c r="DR76" i="1"/>
  <c r="DS75" i="1"/>
  <c r="DR75" i="1"/>
  <c r="DS74" i="1"/>
  <c r="DR74" i="1"/>
  <c r="DS73" i="1"/>
  <c r="DR73" i="1"/>
  <c r="DS72" i="1"/>
  <c r="DR72" i="1"/>
  <c r="DS71" i="1"/>
  <c r="DR71" i="1"/>
  <c r="DS70" i="1"/>
  <c r="DR70" i="1"/>
  <c r="DS69" i="1"/>
  <c r="DR69" i="1"/>
  <c r="DS68" i="1"/>
  <c r="DR68" i="1"/>
  <c r="DS67" i="1"/>
  <c r="DR67" i="1"/>
  <c r="DS66" i="1"/>
  <c r="DR66" i="1"/>
  <c r="DS65" i="1"/>
  <c r="DR65" i="1"/>
  <c r="DS64" i="1"/>
  <c r="DR64" i="1"/>
  <c r="DS63" i="1"/>
  <c r="DR63" i="1"/>
  <c r="DS62" i="1"/>
  <c r="DR62" i="1"/>
  <c r="DS61" i="1"/>
  <c r="DR61" i="1"/>
  <c r="DS60" i="1"/>
  <c r="DR60" i="1"/>
  <c r="DS59" i="1"/>
  <c r="DR59" i="1"/>
  <c r="DS58" i="1"/>
  <c r="DR58" i="1"/>
  <c r="DS57" i="1"/>
  <c r="DR57" i="1"/>
  <c r="DS56" i="1"/>
  <c r="DR56" i="1"/>
  <c r="DS55" i="1"/>
  <c r="DR55" i="1"/>
  <c r="DS54" i="1"/>
  <c r="DR54" i="1"/>
  <c r="DS53" i="1"/>
  <c r="DR53" i="1"/>
  <c r="DS52" i="1"/>
  <c r="DR52" i="1"/>
  <c r="DS51" i="1"/>
  <c r="DR51" i="1"/>
  <c r="DS50" i="1"/>
  <c r="DR50" i="1"/>
  <c r="DS49" i="1"/>
  <c r="DR49" i="1"/>
  <c r="DS48" i="1"/>
  <c r="DR48" i="1"/>
  <c r="DS47" i="1"/>
  <c r="DR47" i="1"/>
  <c r="DS46" i="1"/>
  <c r="DR46" i="1"/>
  <c r="DS45" i="1"/>
  <c r="DR45" i="1"/>
  <c r="DS44" i="1"/>
  <c r="DR44" i="1"/>
  <c r="DS43" i="1"/>
  <c r="DR43" i="1"/>
  <c r="DS42" i="1"/>
  <c r="DR42" i="1"/>
  <c r="DS41" i="1"/>
  <c r="DR41" i="1"/>
  <c r="DS40" i="1"/>
  <c r="DR40" i="1"/>
  <c r="DS39" i="1"/>
  <c r="DR39" i="1"/>
  <c r="DS38" i="1"/>
  <c r="DR38" i="1"/>
  <c r="DS37" i="1"/>
  <c r="DR37" i="1"/>
  <c r="DS36" i="1"/>
  <c r="DR36" i="1"/>
  <c r="DS35" i="1"/>
  <c r="DR35" i="1"/>
  <c r="DS34" i="1"/>
  <c r="DR34" i="1"/>
  <c r="DS33" i="1"/>
  <c r="DR33" i="1"/>
  <c r="DS32" i="1"/>
  <c r="DR32" i="1"/>
  <c r="DS31" i="1"/>
  <c r="DR31" i="1"/>
  <c r="DS30" i="1"/>
  <c r="DR30" i="1"/>
  <c r="DS29" i="1"/>
  <c r="DR29" i="1"/>
  <c r="DS28" i="1"/>
  <c r="DR28" i="1"/>
  <c r="DS27" i="1"/>
  <c r="DR27" i="1"/>
  <c r="DS26" i="1"/>
  <c r="DR26" i="1"/>
  <c r="DS25" i="1"/>
  <c r="DR25" i="1"/>
  <c r="DS24" i="1"/>
  <c r="DR24" i="1"/>
  <c r="DS23" i="1"/>
  <c r="DR23" i="1"/>
  <c r="DK87" i="1"/>
  <c r="DJ87" i="1"/>
  <c r="DK86" i="1"/>
  <c r="DJ86" i="1"/>
  <c r="DK85" i="1"/>
  <c r="DJ85" i="1"/>
  <c r="DK84" i="1"/>
  <c r="DJ84" i="1"/>
  <c r="DK83" i="1"/>
  <c r="DJ83" i="1"/>
  <c r="DK82" i="1"/>
  <c r="DJ82" i="1"/>
  <c r="DK81" i="1"/>
  <c r="DJ81" i="1"/>
  <c r="DK80" i="1"/>
  <c r="DJ80" i="1"/>
  <c r="DK79" i="1"/>
  <c r="DJ79" i="1"/>
  <c r="DK78" i="1"/>
  <c r="DJ78" i="1"/>
  <c r="DK77" i="1"/>
  <c r="DJ77" i="1"/>
  <c r="DK76" i="1"/>
  <c r="DJ76" i="1"/>
  <c r="DK75" i="1"/>
  <c r="DJ75" i="1"/>
  <c r="DK74" i="1"/>
  <c r="DJ74" i="1"/>
  <c r="DK73" i="1"/>
  <c r="DJ73" i="1"/>
  <c r="DK72" i="1"/>
  <c r="DJ72" i="1"/>
  <c r="DK71" i="1"/>
  <c r="DJ71" i="1"/>
  <c r="DK70" i="1"/>
  <c r="DJ70" i="1"/>
  <c r="DK69" i="1"/>
  <c r="DJ69" i="1"/>
  <c r="DK68" i="1"/>
  <c r="DJ68" i="1"/>
  <c r="DK67" i="1"/>
  <c r="DJ67" i="1"/>
  <c r="DK66" i="1"/>
  <c r="DJ66" i="1"/>
  <c r="DK65" i="1"/>
  <c r="DJ65" i="1"/>
  <c r="DK64" i="1"/>
  <c r="DJ64" i="1"/>
  <c r="DK63" i="1"/>
  <c r="DJ63" i="1"/>
  <c r="DK62" i="1"/>
  <c r="DJ62" i="1"/>
  <c r="DK61" i="1"/>
  <c r="DJ61" i="1"/>
  <c r="DK60" i="1"/>
  <c r="DJ60" i="1"/>
  <c r="DK59" i="1"/>
  <c r="DJ59" i="1"/>
  <c r="DK58" i="1"/>
  <c r="DJ58" i="1"/>
  <c r="DK57" i="1"/>
  <c r="DJ57" i="1"/>
  <c r="DK56" i="1"/>
  <c r="DJ56" i="1"/>
  <c r="DK55" i="1"/>
  <c r="DJ55" i="1"/>
  <c r="DK54" i="1"/>
  <c r="DJ54" i="1"/>
  <c r="DK53" i="1"/>
  <c r="DJ53" i="1"/>
  <c r="DK52" i="1"/>
  <c r="DJ52" i="1"/>
  <c r="DK51" i="1"/>
  <c r="DJ51" i="1"/>
  <c r="DK50" i="1"/>
  <c r="DJ50" i="1"/>
  <c r="DK49" i="1"/>
  <c r="DJ49" i="1"/>
  <c r="DK48" i="1"/>
  <c r="DJ48" i="1"/>
  <c r="DK47" i="1"/>
  <c r="DJ47" i="1"/>
  <c r="DK46" i="1"/>
  <c r="DJ46" i="1"/>
  <c r="DK45" i="1"/>
  <c r="DJ45" i="1"/>
  <c r="DK44" i="1"/>
  <c r="DJ44" i="1"/>
  <c r="DK43" i="1"/>
  <c r="DJ43" i="1"/>
  <c r="DK42" i="1"/>
  <c r="DJ42" i="1"/>
  <c r="DK41" i="1"/>
  <c r="DJ41" i="1"/>
  <c r="DK40" i="1"/>
  <c r="DJ40" i="1"/>
  <c r="DK39" i="1"/>
  <c r="DJ39" i="1"/>
  <c r="DK38" i="1"/>
  <c r="DJ38" i="1"/>
  <c r="DK37" i="1"/>
  <c r="DJ37" i="1"/>
  <c r="DK36" i="1"/>
  <c r="DJ36" i="1"/>
  <c r="DK35" i="1"/>
  <c r="DJ35" i="1"/>
  <c r="DK34" i="1"/>
  <c r="DJ34" i="1"/>
  <c r="DK33" i="1"/>
  <c r="DJ33" i="1"/>
  <c r="DK32" i="1"/>
  <c r="DJ32" i="1"/>
  <c r="DK31" i="1"/>
  <c r="DJ31" i="1"/>
  <c r="DK30" i="1"/>
  <c r="DJ30" i="1"/>
  <c r="DK29" i="1"/>
  <c r="DJ29" i="1"/>
  <c r="DK28" i="1"/>
  <c r="DJ28" i="1"/>
  <c r="DK27" i="1"/>
  <c r="DJ27" i="1"/>
  <c r="DK26" i="1"/>
  <c r="DJ26" i="1"/>
  <c r="DK25" i="1"/>
  <c r="DJ25" i="1"/>
  <c r="DK24" i="1"/>
  <c r="DJ24" i="1"/>
  <c r="DK23" i="1"/>
  <c r="DJ23" i="1"/>
  <c r="DC82" i="1"/>
  <c r="DB82" i="1"/>
  <c r="DC81" i="1"/>
  <c r="DB81" i="1"/>
  <c r="DC80" i="1"/>
  <c r="DB80" i="1"/>
  <c r="DC79" i="1"/>
  <c r="DB79" i="1"/>
  <c r="DC78" i="1"/>
  <c r="DB78" i="1"/>
  <c r="DC77" i="1"/>
  <c r="DB77" i="1"/>
  <c r="DC76" i="1"/>
  <c r="DB76" i="1"/>
  <c r="DC75" i="1"/>
  <c r="DB75" i="1"/>
  <c r="DC74" i="1"/>
  <c r="DB74" i="1"/>
  <c r="DC73" i="1"/>
  <c r="DB73" i="1"/>
  <c r="DC72" i="1"/>
  <c r="DB72" i="1"/>
  <c r="DC71" i="1"/>
  <c r="DB71" i="1"/>
  <c r="DC70" i="1"/>
  <c r="DB70" i="1"/>
  <c r="DC69" i="1"/>
  <c r="DB69" i="1"/>
  <c r="DC68" i="1"/>
  <c r="DB68" i="1"/>
  <c r="DC67" i="1"/>
  <c r="DB67" i="1"/>
  <c r="DC66" i="1"/>
  <c r="DB66" i="1"/>
  <c r="DC65" i="1"/>
  <c r="DB65" i="1"/>
  <c r="DC64" i="1"/>
  <c r="DB64" i="1"/>
  <c r="DC63" i="1"/>
  <c r="DB63" i="1"/>
  <c r="DC62" i="1"/>
  <c r="DB62" i="1"/>
  <c r="DC61" i="1"/>
  <c r="DB61" i="1"/>
  <c r="DC60" i="1"/>
  <c r="DB60" i="1"/>
  <c r="DC59" i="1"/>
  <c r="DB59" i="1"/>
  <c r="DC58" i="1"/>
  <c r="DB58" i="1"/>
  <c r="DC57" i="1"/>
  <c r="DB57" i="1"/>
  <c r="DC56" i="1"/>
  <c r="DB56" i="1"/>
  <c r="DC55" i="1"/>
  <c r="DB55" i="1"/>
  <c r="DC54" i="1"/>
  <c r="DB54" i="1"/>
  <c r="DC53" i="1"/>
  <c r="DB53" i="1"/>
  <c r="DC52" i="1"/>
  <c r="DB52" i="1"/>
  <c r="DC51" i="1"/>
  <c r="DB51" i="1"/>
  <c r="DC50" i="1"/>
  <c r="DB50" i="1"/>
  <c r="DC49" i="1"/>
  <c r="DB49" i="1"/>
  <c r="DC48" i="1"/>
  <c r="DB48" i="1"/>
  <c r="DC47" i="1"/>
  <c r="DB47" i="1"/>
  <c r="DC46" i="1"/>
  <c r="DB46" i="1"/>
  <c r="DC45" i="1"/>
  <c r="DB45" i="1"/>
  <c r="DC44" i="1"/>
  <c r="DB44" i="1"/>
  <c r="DC43" i="1"/>
  <c r="DB43" i="1"/>
  <c r="DC42" i="1"/>
  <c r="DB42" i="1"/>
  <c r="DC41" i="1"/>
  <c r="DB41" i="1"/>
  <c r="DC40" i="1"/>
  <c r="DB40" i="1"/>
  <c r="DC39" i="1"/>
  <c r="DB39" i="1"/>
  <c r="DC38" i="1"/>
  <c r="DB38" i="1"/>
  <c r="DC37" i="1"/>
  <c r="DB37" i="1"/>
  <c r="DC36" i="1"/>
  <c r="DB36" i="1"/>
  <c r="DC35" i="1"/>
  <c r="DB35" i="1"/>
  <c r="DC34" i="1"/>
  <c r="DB34" i="1"/>
  <c r="DC33" i="1"/>
  <c r="DB33" i="1"/>
  <c r="DC32" i="1"/>
  <c r="DB32" i="1"/>
  <c r="DC31" i="1"/>
  <c r="DB31" i="1"/>
  <c r="DC30" i="1"/>
  <c r="DB30" i="1"/>
  <c r="DC29" i="1"/>
  <c r="DB29" i="1"/>
  <c r="DC28" i="1"/>
  <c r="DB28" i="1"/>
  <c r="DC27" i="1"/>
  <c r="DB27" i="1"/>
  <c r="DC26" i="1"/>
  <c r="DB26" i="1"/>
  <c r="DC25" i="1"/>
  <c r="DB25" i="1"/>
  <c r="DC24" i="1"/>
  <c r="DB24" i="1"/>
  <c r="DC23" i="1"/>
  <c r="DB23" i="1"/>
  <c r="CU92" i="1"/>
  <c r="CT92" i="1"/>
  <c r="CU91" i="1"/>
  <c r="CT91" i="1"/>
  <c r="CU90" i="1"/>
  <c r="CT90" i="1"/>
  <c r="CU89" i="1"/>
  <c r="CT89" i="1"/>
  <c r="CU88" i="1"/>
  <c r="CT88" i="1"/>
  <c r="CU87" i="1"/>
  <c r="CT87" i="1"/>
  <c r="CU86" i="1"/>
  <c r="CT86" i="1"/>
  <c r="CU85" i="1"/>
  <c r="CT85" i="1"/>
  <c r="CU84" i="1"/>
  <c r="CT84" i="1"/>
  <c r="CU83" i="1"/>
  <c r="CT83" i="1"/>
  <c r="CU82" i="1"/>
  <c r="CT82" i="1"/>
  <c r="CU81" i="1"/>
  <c r="CT81" i="1"/>
  <c r="CU80" i="1"/>
  <c r="CT80" i="1"/>
  <c r="CU79" i="1"/>
  <c r="CT79" i="1"/>
  <c r="CU78" i="1"/>
  <c r="CT78" i="1"/>
  <c r="CU77" i="1"/>
  <c r="CT77" i="1"/>
  <c r="CU76" i="1"/>
  <c r="CT76" i="1"/>
  <c r="CU75" i="1"/>
  <c r="CT75" i="1"/>
  <c r="CU74" i="1"/>
  <c r="CT74" i="1"/>
  <c r="CU73" i="1"/>
  <c r="CT73" i="1"/>
  <c r="CU72" i="1"/>
  <c r="CT72" i="1"/>
  <c r="CU71" i="1"/>
  <c r="CT71" i="1"/>
  <c r="CU70" i="1"/>
  <c r="CT70" i="1"/>
  <c r="CU69" i="1"/>
  <c r="CT69" i="1"/>
  <c r="CU68" i="1"/>
  <c r="CT68" i="1"/>
  <c r="CU67" i="1"/>
  <c r="CT67" i="1"/>
  <c r="CU66" i="1"/>
  <c r="CT66" i="1"/>
  <c r="CU65" i="1"/>
  <c r="CT65" i="1"/>
  <c r="CU64" i="1"/>
  <c r="CT64" i="1"/>
  <c r="CU63" i="1"/>
  <c r="CT63" i="1"/>
  <c r="CU62" i="1"/>
  <c r="CT62" i="1"/>
  <c r="CU61" i="1"/>
  <c r="CT61" i="1"/>
  <c r="CU60" i="1"/>
  <c r="CT60" i="1"/>
  <c r="CU59" i="1"/>
  <c r="CT59" i="1"/>
  <c r="CU58" i="1"/>
  <c r="CT58" i="1"/>
  <c r="CU57" i="1"/>
  <c r="CT57" i="1"/>
  <c r="CU56" i="1"/>
  <c r="CT56" i="1"/>
  <c r="CU55" i="1"/>
  <c r="CT55" i="1"/>
  <c r="CU54" i="1"/>
  <c r="CT54" i="1"/>
  <c r="CU53" i="1"/>
  <c r="CT53" i="1"/>
  <c r="CU52" i="1"/>
  <c r="CT52" i="1"/>
  <c r="CU51" i="1"/>
  <c r="CT51" i="1"/>
  <c r="CU50" i="1"/>
  <c r="CT50" i="1"/>
  <c r="CU49" i="1"/>
  <c r="CT49" i="1"/>
  <c r="CU48" i="1"/>
  <c r="CT48" i="1"/>
  <c r="CU47" i="1"/>
  <c r="CT47" i="1"/>
  <c r="CU46" i="1"/>
  <c r="CT46" i="1"/>
  <c r="CU45" i="1"/>
  <c r="CT45" i="1"/>
  <c r="CU44" i="1"/>
  <c r="CT44" i="1"/>
  <c r="CU43" i="1"/>
  <c r="CT43" i="1"/>
  <c r="CU42" i="1"/>
  <c r="CT42" i="1"/>
  <c r="CU41" i="1"/>
  <c r="CT41" i="1"/>
  <c r="CU40" i="1"/>
  <c r="CT40" i="1"/>
  <c r="CU39" i="1"/>
  <c r="CT39" i="1"/>
  <c r="CU38" i="1"/>
  <c r="CT38" i="1"/>
  <c r="CU37" i="1"/>
  <c r="CT37" i="1"/>
  <c r="CU36" i="1"/>
  <c r="CT36" i="1"/>
  <c r="CU35" i="1"/>
  <c r="CT35" i="1"/>
  <c r="CU34" i="1"/>
  <c r="CT34" i="1"/>
  <c r="CU33" i="1"/>
  <c r="CT33" i="1"/>
  <c r="CU32" i="1"/>
  <c r="CT32" i="1"/>
  <c r="CU31" i="1"/>
  <c r="CT31" i="1"/>
  <c r="CU30" i="1"/>
  <c r="CT30" i="1"/>
  <c r="CU29" i="1"/>
  <c r="CT29" i="1"/>
  <c r="CU28" i="1"/>
  <c r="CT28" i="1"/>
  <c r="CU27" i="1"/>
  <c r="CT27" i="1"/>
  <c r="CU26" i="1"/>
  <c r="CT26" i="1"/>
  <c r="CU25" i="1"/>
  <c r="CT25" i="1"/>
  <c r="CU24" i="1"/>
  <c r="CT24" i="1"/>
  <c r="CU23" i="1"/>
  <c r="CT23" i="1"/>
  <c r="CM87" i="1"/>
  <c r="CL87" i="1"/>
  <c r="CM86" i="1"/>
  <c r="CL86" i="1"/>
  <c r="CM85" i="1"/>
  <c r="CL85" i="1"/>
  <c r="CM84" i="1"/>
  <c r="CL84" i="1"/>
  <c r="CM83" i="1"/>
  <c r="CL83" i="1"/>
  <c r="CM82" i="1"/>
  <c r="CL82" i="1"/>
  <c r="CM81" i="1"/>
  <c r="CL81" i="1"/>
  <c r="CM80" i="1"/>
  <c r="CL80" i="1"/>
  <c r="CM79" i="1"/>
  <c r="CL79" i="1"/>
  <c r="CM78" i="1"/>
  <c r="CL78" i="1"/>
  <c r="CM77" i="1"/>
  <c r="CL77" i="1"/>
  <c r="CM76" i="1"/>
  <c r="CL76" i="1"/>
  <c r="CM75" i="1"/>
  <c r="CL75" i="1"/>
  <c r="CM74" i="1"/>
  <c r="CL74" i="1"/>
  <c r="CM73" i="1"/>
  <c r="CL73" i="1"/>
  <c r="CM72" i="1"/>
  <c r="CL72" i="1"/>
  <c r="CM71" i="1"/>
  <c r="CL71" i="1"/>
  <c r="CM70" i="1"/>
  <c r="CL70" i="1"/>
  <c r="CM69" i="1"/>
  <c r="CL69" i="1"/>
  <c r="CM68" i="1"/>
  <c r="CL68" i="1"/>
  <c r="CM67" i="1"/>
  <c r="CL67" i="1"/>
  <c r="CM66" i="1"/>
  <c r="CL66" i="1"/>
  <c r="CM65" i="1"/>
  <c r="CL65" i="1"/>
  <c r="CM64" i="1"/>
  <c r="CL64" i="1"/>
  <c r="CM63" i="1"/>
  <c r="CL63" i="1"/>
  <c r="CM62" i="1"/>
  <c r="CL62" i="1"/>
  <c r="CM61" i="1"/>
  <c r="CL61" i="1"/>
  <c r="CM60" i="1"/>
  <c r="CL60" i="1"/>
  <c r="CM59" i="1"/>
  <c r="CL59" i="1"/>
  <c r="CM58" i="1"/>
  <c r="CL58" i="1"/>
  <c r="CM57" i="1"/>
  <c r="CL57" i="1"/>
  <c r="CM56" i="1"/>
  <c r="CL56" i="1"/>
  <c r="CM55" i="1"/>
  <c r="CL55" i="1"/>
  <c r="CM54" i="1"/>
  <c r="CL54" i="1"/>
  <c r="CM53" i="1"/>
  <c r="CL53" i="1"/>
  <c r="CM52" i="1"/>
  <c r="CL52" i="1"/>
  <c r="CM51" i="1"/>
  <c r="CL51" i="1"/>
  <c r="CM50" i="1"/>
  <c r="CL50" i="1"/>
  <c r="CM49" i="1"/>
  <c r="CL49" i="1"/>
  <c r="CM48" i="1"/>
  <c r="CL48" i="1"/>
  <c r="CM47" i="1"/>
  <c r="CL47" i="1"/>
  <c r="CM46" i="1"/>
  <c r="CL46" i="1"/>
  <c r="CM45" i="1"/>
  <c r="CL45" i="1"/>
  <c r="CM44" i="1"/>
  <c r="CL44" i="1"/>
  <c r="CM43" i="1"/>
  <c r="CL43" i="1"/>
  <c r="CM42" i="1"/>
  <c r="CL42" i="1"/>
  <c r="CM41" i="1"/>
  <c r="CL41" i="1"/>
  <c r="CM40" i="1"/>
  <c r="CL40" i="1"/>
  <c r="CM39" i="1"/>
  <c r="CL39" i="1"/>
  <c r="CM38" i="1"/>
  <c r="CL38" i="1"/>
  <c r="CM37" i="1"/>
  <c r="CL37" i="1"/>
  <c r="CM36" i="1"/>
  <c r="CL36" i="1"/>
  <c r="CM35" i="1"/>
  <c r="CL35" i="1"/>
  <c r="CM34" i="1"/>
  <c r="CL34" i="1"/>
  <c r="CM33" i="1"/>
  <c r="CL33" i="1"/>
  <c r="CM32" i="1"/>
  <c r="CL32" i="1"/>
  <c r="CM31" i="1"/>
  <c r="CL31" i="1"/>
  <c r="CM30" i="1"/>
  <c r="CL30" i="1"/>
  <c r="CM29" i="1"/>
  <c r="CL29" i="1"/>
  <c r="CM28" i="1"/>
  <c r="CL28" i="1"/>
  <c r="CM27" i="1"/>
  <c r="CL27" i="1"/>
  <c r="CM26" i="1"/>
  <c r="CL26" i="1"/>
  <c r="CM25" i="1"/>
  <c r="CL25" i="1"/>
  <c r="CM24" i="1"/>
  <c r="CL24" i="1"/>
  <c r="CM23" i="1"/>
  <c r="CL23" i="1"/>
  <c r="CE94" i="1"/>
  <c r="CD94" i="1"/>
  <c r="CE93" i="1"/>
  <c r="CD93" i="1"/>
  <c r="CE92" i="1"/>
  <c r="CD92" i="1"/>
  <c r="CE91" i="1"/>
  <c r="CD91" i="1"/>
  <c r="CE90" i="1"/>
  <c r="CD90" i="1"/>
  <c r="CE89" i="1"/>
  <c r="CD89" i="1"/>
  <c r="CE88" i="1"/>
  <c r="CD88" i="1"/>
  <c r="CE87" i="1"/>
  <c r="CD87" i="1"/>
  <c r="CE86" i="1"/>
  <c r="CD86" i="1"/>
  <c r="CE85" i="1"/>
  <c r="CD85" i="1"/>
  <c r="CE84" i="1"/>
  <c r="CD84" i="1"/>
  <c r="CE83" i="1"/>
  <c r="CD83" i="1"/>
  <c r="CE82" i="1"/>
  <c r="CD82" i="1"/>
  <c r="CE81" i="1"/>
  <c r="CD81" i="1"/>
  <c r="CE80" i="1"/>
  <c r="CD80" i="1"/>
  <c r="CE79" i="1"/>
  <c r="CD79" i="1"/>
  <c r="CE78" i="1"/>
  <c r="CD78" i="1"/>
  <c r="CE77" i="1"/>
  <c r="CD77" i="1"/>
  <c r="CE76" i="1"/>
  <c r="CD76" i="1"/>
  <c r="CE75" i="1"/>
  <c r="CD75" i="1"/>
  <c r="CE74" i="1"/>
  <c r="CD74" i="1"/>
  <c r="CE73" i="1"/>
  <c r="CD73" i="1"/>
  <c r="CE72" i="1"/>
  <c r="CD72" i="1"/>
  <c r="CE71" i="1"/>
  <c r="CD71" i="1"/>
  <c r="CE70" i="1"/>
  <c r="CD70" i="1"/>
  <c r="CE69" i="1"/>
  <c r="CD69" i="1"/>
  <c r="CE68" i="1"/>
  <c r="CD68" i="1"/>
  <c r="CE67" i="1"/>
  <c r="CD67" i="1"/>
  <c r="CE66" i="1"/>
  <c r="CD66" i="1"/>
  <c r="CE65" i="1"/>
  <c r="CD65" i="1"/>
  <c r="CE64" i="1"/>
  <c r="CD64" i="1"/>
  <c r="CE63" i="1"/>
  <c r="CD63" i="1"/>
  <c r="CE62" i="1"/>
  <c r="CD62" i="1"/>
  <c r="CE61" i="1"/>
  <c r="CD61" i="1"/>
  <c r="CE60" i="1"/>
  <c r="CD60" i="1"/>
  <c r="CE59" i="1"/>
  <c r="CD59" i="1"/>
  <c r="CE58" i="1"/>
  <c r="CD58" i="1"/>
  <c r="CE57" i="1"/>
  <c r="CD57" i="1"/>
  <c r="CE56" i="1"/>
  <c r="CD56" i="1"/>
  <c r="CE55" i="1"/>
  <c r="CD55" i="1"/>
  <c r="CE54" i="1"/>
  <c r="CD54" i="1"/>
  <c r="CE53" i="1"/>
  <c r="CD53" i="1"/>
  <c r="CE52" i="1"/>
  <c r="CD52" i="1"/>
  <c r="CE51" i="1"/>
  <c r="CD51" i="1"/>
  <c r="CE50" i="1"/>
  <c r="CD50" i="1"/>
  <c r="CE49" i="1"/>
  <c r="CD49" i="1"/>
  <c r="CE48" i="1"/>
  <c r="CD48" i="1"/>
  <c r="CE47" i="1"/>
  <c r="CD47" i="1"/>
  <c r="CE46" i="1"/>
  <c r="CD46" i="1"/>
  <c r="CE45" i="1"/>
  <c r="CD45" i="1"/>
  <c r="CE44" i="1"/>
  <c r="CD44" i="1"/>
  <c r="CE43" i="1"/>
  <c r="CD43" i="1"/>
  <c r="CE42" i="1"/>
  <c r="CD42" i="1"/>
  <c r="CE41" i="1"/>
  <c r="CD41" i="1"/>
  <c r="CE40" i="1"/>
  <c r="CD40" i="1"/>
  <c r="CE39" i="1"/>
  <c r="CD39" i="1"/>
  <c r="CE38" i="1"/>
  <c r="CD38" i="1"/>
  <c r="CE37" i="1"/>
  <c r="CD37" i="1"/>
  <c r="CE36" i="1"/>
  <c r="CD36" i="1"/>
  <c r="CE35" i="1"/>
  <c r="CD35" i="1"/>
  <c r="CE34" i="1"/>
  <c r="CD34" i="1"/>
  <c r="CE33" i="1"/>
  <c r="CD33" i="1"/>
  <c r="CE32" i="1"/>
  <c r="CD32" i="1"/>
  <c r="CE31" i="1"/>
  <c r="CD31" i="1"/>
  <c r="CE30" i="1"/>
  <c r="CD30" i="1"/>
  <c r="CE29" i="1"/>
  <c r="CD29" i="1"/>
  <c r="CE28" i="1"/>
  <c r="CD28" i="1"/>
  <c r="CE27" i="1"/>
  <c r="CD27" i="1"/>
  <c r="CE26" i="1"/>
  <c r="CD26" i="1"/>
  <c r="CE25" i="1"/>
  <c r="CD25" i="1"/>
  <c r="CE24" i="1"/>
  <c r="CD24" i="1"/>
  <c r="CE23" i="1"/>
  <c r="CD23" i="1"/>
  <c r="BW88" i="1"/>
  <c r="BV88" i="1"/>
  <c r="BW87" i="1"/>
  <c r="BV87" i="1"/>
  <c r="BW86" i="1"/>
  <c r="BV86" i="1"/>
  <c r="BW85" i="1"/>
  <c r="BV85" i="1"/>
  <c r="BW84" i="1"/>
  <c r="BV84" i="1"/>
  <c r="BW83" i="1"/>
  <c r="BV83" i="1"/>
  <c r="BW82" i="1"/>
  <c r="BV82" i="1"/>
  <c r="BW81" i="1"/>
  <c r="BV81" i="1"/>
  <c r="BW80" i="1"/>
  <c r="BV80" i="1"/>
  <c r="BW79" i="1"/>
  <c r="BV79" i="1"/>
  <c r="BW78" i="1"/>
  <c r="BV78" i="1"/>
  <c r="BW77" i="1"/>
  <c r="BV77" i="1"/>
  <c r="BW76" i="1"/>
  <c r="BV76" i="1"/>
  <c r="BW75" i="1"/>
  <c r="BV75" i="1"/>
  <c r="BW74" i="1"/>
  <c r="BV74" i="1"/>
  <c r="BW73" i="1"/>
  <c r="BV73" i="1"/>
  <c r="BW72" i="1"/>
  <c r="BV72" i="1"/>
  <c r="BW71" i="1"/>
  <c r="BV71" i="1"/>
  <c r="BW70" i="1"/>
  <c r="BV70" i="1"/>
  <c r="BW69" i="1"/>
  <c r="BV69" i="1"/>
  <c r="BW68" i="1"/>
  <c r="BV68" i="1"/>
  <c r="BW67" i="1"/>
  <c r="BV67" i="1"/>
  <c r="BW66" i="1"/>
  <c r="BV66" i="1"/>
  <c r="BW65" i="1"/>
  <c r="BV65" i="1"/>
  <c r="BW64" i="1"/>
  <c r="BV64" i="1"/>
  <c r="BW63" i="1"/>
  <c r="BV63" i="1"/>
  <c r="BW62" i="1"/>
  <c r="BV62" i="1"/>
  <c r="BW61" i="1"/>
  <c r="BV61" i="1"/>
  <c r="BW60" i="1"/>
  <c r="BV60" i="1"/>
  <c r="BW59" i="1"/>
  <c r="BV59" i="1"/>
  <c r="BW58" i="1"/>
  <c r="BV58" i="1"/>
  <c r="BW57" i="1"/>
  <c r="BV57" i="1"/>
  <c r="BW56" i="1"/>
  <c r="BV56" i="1"/>
  <c r="BW55" i="1"/>
  <c r="BV55" i="1"/>
  <c r="BW54" i="1"/>
  <c r="BV54" i="1"/>
  <c r="BW53" i="1"/>
  <c r="BV53" i="1"/>
  <c r="BW52" i="1"/>
  <c r="BV52" i="1"/>
  <c r="BW51" i="1"/>
  <c r="BV51" i="1"/>
  <c r="BW50" i="1"/>
  <c r="BV50" i="1"/>
  <c r="BW49" i="1"/>
  <c r="BV49" i="1"/>
  <c r="BW48" i="1"/>
  <c r="BV48" i="1"/>
  <c r="BW47" i="1"/>
  <c r="BV47" i="1"/>
  <c r="BW46" i="1"/>
  <c r="BV46" i="1"/>
  <c r="BW45" i="1"/>
  <c r="BV45" i="1"/>
  <c r="BW44" i="1"/>
  <c r="BV44" i="1"/>
  <c r="BW43" i="1"/>
  <c r="BV43" i="1"/>
  <c r="BW42" i="1"/>
  <c r="BV42" i="1"/>
  <c r="BW41" i="1"/>
  <c r="BV41" i="1"/>
  <c r="BW40" i="1"/>
  <c r="BV40" i="1"/>
  <c r="BW39" i="1"/>
  <c r="BV39" i="1"/>
  <c r="BW38" i="1"/>
  <c r="BV38" i="1"/>
  <c r="BW37" i="1"/>
  <c r="BV37" i="1"/>
  <c r="BW36" i="1"/>
  <c r="BV36" i="1"/>
  <c r="BW35" i="1"/>
  <c r="BV35" i="1"/>
  <c r="BW34" i="1"/>
  <c r="BV34" i="1"/>
  <c r="BW33" i="1"/>
  <c r="BV33" i="1"/>
  <c r="BW32" i="1"/>
  <c r="BV32" i="1"/>
  <c r="BW31" i="1"/>
  <c r="BV31" i="1"/>
  <c r="BW30" i="1"/>
  <c r="BV30" i="1"/>
  <c r="BW29" i="1"/>
  <c r="BV29" i="1"/>
  <c r="BW28" i="1"/>
  <c r="BV28" i="1"/>
  <c r="BW27" i="1"/>
  <c r="BV27" i="1"/>
  <c r="BW26" i="1"/>
  <c r="BV26" i="1"/>
  <c r="BW25" i="1"/>
  <c r="BV25" i="1"/>
  <c r="BW24" i="1"/>
  <c r="BV24" i="1"/>
  <c r="BW23" i="1"/>
  <c r="BV23" i="1"/>
  <c r="BO92" i="1"/>
  <c r="BN92" i="1"/>
  <c r="BO91" i="1"/>
  <c r="BN91" i="1"/>
  <c r="BO90" i="1"/>
  <c r="BN90" i="1"/>
  <c r="BO89" i="1"/>
  <c r="BN89" i="1"/>
  <c r="BO88" i="1"/>
  <c r="BN88" i="1"/>
  <c r="BO87" i="1"/>
  <c r="BN87" i="1"/>
  <c r="BO86" i="1"/>
  <c r="BN86" i="1"/>
  <c r="BO85" i="1"/>
  <c r="BN85" i="1"/>
  <c r="BO84" i="1"/>
  <c r="BN84" i="1"/>
  <c r="BO83" i="1"/>
  <c r="BN83" i="1"/>
  <c r="BO82" i="1"/>
  <c r="BN82" i="1"/>
  <c r="BO81" i="1"/>
  <c r="BN81" i="1"/>
  <c r="BO80" i="1"/>
  <c r="BN80" i="1"/>
  <c r="BO79" i="1"/>
  <c r="BN79" i="1"/>
  <c r="BO78" i="1"/>
  <c r="BN78" i="1"/>
  <c r="BO77" i="1"/>
  <c r="BN77" i="1"/>
  <c r="BO76" i="1"/>
  <c r="BN76" i="1"/>
  <c r="BO75" i="1"/>
  <c r="BN75" i="1"/>
  <c r="BO74" i="1"/>
  <c r="BN74" i="1"/>
  <c r="BO73" i="1"/>
  <c r="BN73" i="1"/>
  <c r="BO72" i="1"/>
  <c r="BN72" i="1"/>
  <c r="BO71" i="1"/>
  <c r="BN71" i="1"/>
  <c r="BO70" i="1"/>
  <c r="BN70" i="1"/>
  <c r="BO69" i="1"/>
  <c r="BN69" i="1"/>
  <c r="BO68" i="1"/>
  <c r="BN68" i="1"/>
  <c r="BO67" i="1"/>
  <c r="BN67" i="1"/>
  <c r="BO66" i="1"/>
  <c r="BN66" i="1"/>
  <c r="BO65" i="1"/>
  <c r="BN65" i="1"/>
  <c r="BO64" i="1"/>
  <c r="BN64" i="1"/>
  <c r="BO63" i="1"/>
  <c r="BN63" i="1"/>
  <c r="BO62" i="1"/>
  <c r="BN62" i="1"/>
  <c r="BO61" i="1"/>
  <c r="BN61" i="1"/>
  <c r="BO60" i="1"/>
  <c r="BN60" i="1"/>
  <c r="BO59" i="1"/>
  <c r="BN59" i="1"/>
  <c r="BO58" i="1"/>
  <c r="BN58" i="1"/>
  <c r="BO57" i="1"/>
  <c r="BN57" i="1"/>
  <c r="BO56" i="1"/>
  <c r="BN56" i="1"/>
  <c r="BO55" i="1"/>
  <c r="BN55" i="1"/>
  <c r="BO54" i="1"/>
  <c r="BN54" i="1"/>
  <c r="BO53" i="1"/>
  <c r="BN53" i="1"/>
  <c r="BO52" i="1"/>
  <c r="BN52" i="1"/>
  <c r="BO51" i="1"/>
  <c r="BN51" i="1"/>
  <c r="BO50" i="1"/>
  <c r="BN50" i="1"/>
  <c r="BO49" i="1"/>
  <c r="BN49" i="1"/>
  <c r="BO48" i="1"/>
  <c r="BN48" i="1"/>
  <c r="BO47" i="1"/>
  <c r="BN47" i="1"/>
  <c r="BO46" i="1"/>
  <c r="BN46" i="1"/>
  <c r="BO45" i="1"/>
  <c r="BN45" i="1"/>
  <c r="BO44" i="1"/>
  <c r="BN44" i="1"/>
  <c r="BO43" i="1"/>
  <c r="BN43" i="1"/>
  <c r="BO42" i="1"/>
  <c r="BN42" i="1"/>
  <c r="BO41" i="1"/>
  <c r="BN41" i="1"/>
  <c r="BO40" i="1"/>
  <c r="BN40" i="1"/>
  <c r="BO39" i="1"/>
  <c r="BN39" i="1"/>
  <c r="BO38" i="1"/>
  <c r="BN38" i="1"/>
  <c r="BO37" i="1"/>
  <c r="BN37" i="1"/>
  <c r="BO36" i="1"/>
  <c r="BN36" i="1"/>
  <c r="BO35" i="1"/>
  <c r="BN35" i="1"/>
  <c r="BO34" i="1"/>
  <c r="BN34" i="1"/>
  <c r="BO33" i="1"/>
  <c r="BN33" i="1"/>
  <c r="BO32" i="1"/>
  <c r="BN32" i="1"/>
  <c r="BO31" i="1"/>
  <c r="BN31" i="1"/>
  <c r="BO30" i="1"/>
  <c r="BN30" i="1"/>
  <c r="BO29" i="1"/>
  <c r="BN29" i="1"/>
  <c r="BO28" i="1"/>
  <c r="BN28" i="1"/>
  <c r="BO27" i="1"/>
  <c r="BN27" i="1"/>
  <c r="BO26" i="1"/>
  <c r="BN26" i="1"/>
  <c r="BO25" i="1"/>
  <c r="BN25" i="1"/>
  <c r="BO24" i="1"/>
  <c r="BN24" i="1"/>
  <c r="BO23" i="1"/>
  <c r="BN23" i="1"/>
  <c r="BG94" i="1"/>
  <c r="BF94" i="1"/>
  <c r="BG93" i="1"/>
  <c r="BF93" i="1"/>
  <c r="BG92" i="1"/>
  <c r="BF92" i="1"/>
  <c r="BG91" i="1"/>
  <c r="BF91" i="1"/>
  <c r="BG90" i="1"/>
  <c r="BF90" i="1"/>
  <c r="BG89" i="1"/>
  <c r="BF89" i="1"/>
  <c r="BG88" i="1"/>
  <c r="BF88" i="1"/>
  <c r="BG87" i="1"/>
  <c r="BF87" i="1"/>
  <c r="BG86" i="1"/>
  <c r="BF86" i="1"/>
  <c r="BG85" i="1"/>
  <c r="BF85" i="1"/>
  <c r="BG84" i="1"/>
  <c r="BF84" i="1"/>
  <c r="BG83" i="1"/>
  <c r="BF83" i="1"/>
  <c r="BG82" i="1"/>
  <c r="BF82" i="1"/>
  <c r="BG81" i="1"/>
  <c r="BF81" i="1"/>
  <c r="BG80" i="1"/>
  <c r="BF80" i="1"/>
  <c r="BG79" i="1"/>
  <c r="BF79" i="1"/>
  <c r="BG78" i="1"/>
  <c r="BF78" i="1"/>
  <c r="BG77" i="1"/>
  <c r="BF77" i="1"/>
  <c r="BG76" i="1"/>
  <c r="BF76" i="1"/>
  <c r="BG75" i="1"/>
  <c r="BF75" i="1"/>
  <c r="BG74" i="1"/>
  <c r="BF74" i="1"/>
  <c r="BG73" i="1"/>
  <c r="BF73" i="1"/>
  <c r="BG72" i="1"/>
  <c r="BF72" i="1"/>
  <c r="BG71" i="1"/>
  <c r="BF71" i="1"/>
  <c r="BG70" i="1"/>
  <c r="BF70" i="1"/>
  <c r="BG69" i="1"/>
  <c r="BF69" i="1"/>
  <c r="BG68" i="1"/>
  <c r="BF68" i="1"/>
  <c r="BG67" i="1"/>
  <c r="BF67" i="1"/>
  <c r="BG66" i="1"/>
  <c r="BF66" i="1"/>
  <c r="BG65" i="1"/>
  <c r="BF65" i="1"/>
  <c r="BG64" i="1"/>
  <c r="BF64" i="1"/>
  <c r="BG63" i="1"/>
  <c r="BF63" i="1"/>
  <c r="BG62" i="1"/>
  <c r="BF62" i="1"/>
  <c r="BG61" i="1"/>
  <c r="BF61" i="1"/>
  <c r="BG60" i="1"/>
  <c r="BF60" i="1"/>
  <c r="BG59" i="1"/>
  <c r="BF59" i="1"/>
  <c r="BG58" i="1"/>
  <c r="BF58" i="1"/>
  <c r="BG57" i="1"/>
  <c r="BF57" i="1"/>
  <c r="BG56" i="1"/>
  <c r="BF56" i="1"/>
  <c r="BG55" i="1"/>
  <c r="BF55" i="1"/>
  <c r="BG54" i="1"/>
  <c r="BF54" i="1"/>
  <c r="BG53" i="1"/>
  <c r="BF53" i="1"/>
  <c r="BG52" i="1"/>
  <c r="BF52" i="1"/>
  <c r="BG51" i="1"/>
  <c r="BF51" i="1"/>
  <c r="BG50" i="1"/>
  <c r="BF50" i="1"/>
  <c r="BG49" i="1"/>
  <c r="BF49" i="1"/>
  <c r="BG48" i="1"/>
  <c r="BF48" i="1"/>
  <c r="BG47" i="1"/>
  <c r="BF47" i="1"/>
  <c r="BG46" i="1"/>
  <c r="BF46" i="1"/>
  <c r="BG45" i="1"/>
  <c r="BF45" i="1"/>
  <c r="BG44" i="1"/>
  <c r="BF44" i="1"/>
  <c r="BG43" i="1"/>
  <c r="BF43" i="1"/>
  <c r="BG42" i="1"/>
  <c r="BF42" i="1"/>
  <c r="BG41" i="1"/>
  <c r="BF41" i="1"/>
  <c r="BG40" i="1"/>
  <c r="BF40" i="1"/>
  <c r="BG39" i="1"/>
  <c r="BF39" i="1"/>
  <c r="BG38" i="1"/>
  <c r="BF38" i="1"/>
  <c r="BG37" i="1"/>
  <c r="BF37" i="1"/>
  <c r="BG36" i="1"/>
  <c r="BF36" i="1"/>
  <c r="BG35" i="1"/>
  <c r="BF35" i="1"/>
  <c r="BG34" i="1"/>
  <c r="BF34" i="1"/>
  <c r="BG33" i="1"/>
  <c r="BF33" i="1"/>
  <c r="BG32" i="1"/>
  <c r="BF32" i="1"/>
  <c r="BG31" i="1"/>
  <c r="BF31" i="1"/>
  <c r="BG30" i="1"/>
  <c r="BF30" i="1"/>
  <c r="BG29" i="1"/>
  <c r="BF29" i="1"/>
  <c r="BG28" i="1"/>
  <c r="BF28" i="1"/>
  <c r="BG27" i="1"/>
  <c r="BF27" i="1"/>
  <c r="BG26" i="1"/>
  <c r="BF26" i="1"/>
  <c r="BG25" i="1"/>
  <c r="BF25" i="1"/>
  <c r="BG24" i="1"/>
  <c r="BF24" i="1"/>
  <c r="BG23" i="1"/>
  <c r="BF23" i="1"/>
  <c r="AY94" i="1"/>
  <c r="AX94" i="1"/>
  <c r="AY93" i="1"/>
  <c r="AX93" i="1"/>
  <c r="AY92" i="1"/>
  <c r="AX92" i="1"/>
  <c r="AY91" i="1"/>
  <c r="AX91" i="1"/>
  <c r="AY90" i="1"/>
  <c r="AX90" i="1"/>
  <c r="AY89" i="1"/>
  <c r="AX89" i="1"/>
  <c r="AY88" i="1"/>
  <c r="AX88" i="1"/>
  <c r="AY87" i="1"/>
  <c r="AX87" i="1"/>
  <c r="AY86" i="1"/>
  <c r="AX86" i="1"/>
  <c r="AY85" i="1"/>
  <c r="AX85" i="1"/>
  <c r="AY84" i="1"/>
  <c r="AX84" i="1"/>
  <c r="AY83" i="1"/>
  <c r="AX83" i="1"/>
  <c r="AY82" i="1"/>
  <c r="AX82" i="1"/>
  <c r="AY81" i="1"/>
  <c r="AX81" i="1"/>
  <c r="AY80" i="1"/>
  <c r="AX80" i="1"/>
  <c r="AY79" i="1"/>
  <c r="AX79" i="1"/>
  <c r="AY78" i="1"/>
  <c r="AX78" i="1"/>
  <c r="AY77" i="1"/>
  <c r="AX77" i="1"/>
  <c r="AY76" i="1"/>
  <c r="AX76" i="1"/>
  <c r="AY75" i="1"/>
  <c r="AX75" i="1"/>
  <c r="AY74" i="1"/>
  <c r="AX74" i="1"/>
  <c r="AY73" i="1"/>
  <c r="AX73" i="1"/>
  <c r="AY72" i="1"/>
  <c r="AX72" i="1"/>
  <c r="AY71" i="1"/>
  <c r="AX71" i="1"/>
  <c r="AY70" i="1"/>
  <c r="AX70" i="1"/>
  <c r="AY69" i="1"/>
  <c r="AX69" i="1"/>
  <c r="AY68" i="1"/>
  <c r="AX68" i="1"/>
  <c r="AY67" i="1"/>
  <c r="AX67" i="1"/>
  <c r="AY66" i="1"/>
  <c r="AX66" i="1"/>
  <c r="AY65" i="1"/>
  <c r="AX65" i="1"/>
  <c r="AY64" i="1"/>
  <c r="AX64" i="1"/>
  <c r="AY63" i="1"/>
  <c r="AX63" i="1"/>
  <c r="AY62" i="1"/>
  <c r="AX62" i="1"/>
  <c r="AY61" i="1"/>
  <c r="AX61" i="1"/>
  <c r="AY60" i="1"/>
  <c r="AX60" i="1"/>
  <c r="AY59" i="1"/>
  <c r="AX59" i="1"/>
  <c r="AY58" i="1"/>
  <c r="AX58" i="1"/>
  <c r="AY57" i="1"/>
  <c r="AX57" i="1"/>
  <c r="AY56" i="1"/>
  <c r="AX56" i="1"/>
  <c r="AY55" i="1"/>
  <c r="AX55" i="1"/>
  <c r="AY54" i="1"/>
  <c r="AX54" i="1"/>
  <c r="AY53" i="1"/>
  <c r="AX53" i="1"/>
  <c r="AY52" i="1"/>
  <c r="AX52" i="1"/>
  <c r="AY51" i="1"/>
  <c r="AX51" i="1"/>
  <c r="AY50" i="1"/>
  <c r="AX50" i="1"/>
  <c r="AY49" i="1"/>
  <c r="AX49" i="1"/>
  <c r="AY48" i="1"/>
  <c r="AX48" i="1"/>
  <c r="AY47" i="1"/>
  <c r="AX47" i="1"/>
  <c r="AY46" i="1"/>
  <c r="AX46" i="1"/>
  <c r="AY45" i="1"/>
  <c r="AX45" i="1"/>
  <c r="AY44" i="1"/>
  <c r="AX44" i="1"/>
  <c r="AY43" i="1"/>
  <c r="AX43" i="1"/>
  <c r="AY42" i="1"/>
  <c r="AX42" i="1"/>
  <c r="AY41" i="1"/>
  <c r="AX41" i="1"/>
  <c r="AY40" i="1"/>
  <c r="AX40" i="1"/>
  <c r="AY39" i="1"/>
  <c r="AX39" i="1"/>
  <c r="AY38" i="1"/>
  <c r="AX38" i="1"/>
  <c r="AY37" i="1"/>
  <c r="AX37" i="1"/>
  <c r="AY36" i="1"/>
  <c r="AX36" i="1"/>
  <c r="AY35" i="1"/>
  <c r="AX35" i="1"/>
  <c r="AY34" i="1"/>
  <c r="AX34" i="1"/>
  <c r="AY33" i="1"/>
  <c r="AX33" i="1"/>
  <c r="AY32" i="1"/>
  <c r="AX32" i="1"/>
  <c r="AY31" i="1"/>
  <c r="AX31" i="1"/>
  <c r="AY30" i="1"/>
  <c r="AX30" i="1"/>
  <c r="AY29" i="1"/>
  <c r="AX29" i="1"/>
  <c r="AY28" i="1"/>
  <c r="AX28" i="1"/>
  <c r="AY27" i="1"/>
  <c r="AX27" i="1"/>
  <c r="AY26" i="1"/>
  <c r="AX26" i="1"/>
  <c r="AY25" i="1"/>
  <c r="AX25" i="1"/>
  <c r="AY24" i="1"/>
  <c r="AX24" i="1"/>
  <c r="AY23" i="1"/>
  <c r="AX23" i="1"/>
  <c r="AQ92" i="1"/>
  <c r="AP92" i="1"/>
  <c r="AQ91" i="1"/>
  <c r="AP91" i="1"/>
  <c r="AQ90" i="1"/>
  <c r="AP90" i="1"/>
  <c r="AQ89" i="1"/>
  <c r="AP89" i="1"/>
  <c r="AQ88" i="1"/>
  <c r="AP88" i="1"/>
  <c r="AQ87" i="1"/>
  <c r="AP87" i="1"/>
  <c r="AQ86" i="1"/>
  <c r="AP86" i="1"/>
  <c r="AQ85" i="1"/>
  <c r="AP85" i="1"/>
  <c r="AQ84" i="1"/>
  <c r="AP84" i="1"/>
  <c r="AQ83" i="1"/>
  <c r="AP83" i="1"/>
  <c r="AQ82" i="1"/>
  <c r="AP82" i="1"/>
  <c r="AQ81" i="1"/>
  <c r="AP81" i="1"/>
  <c r="AQ80" i="1"/>
  <c r="AP80" i="1"/>
  <c r="AQ79" i="1"/>
  <c r="AP79" i="1"/>
  <c r="AQ78" i="1"/>
  <c r="AP78" i="1"/>
  <c r="AQ77" i="1"/>
  <c r="AP77" i="1"/>
  <c r="AQ76" i="1"/>
  <c r="AP76" i="1"/>
  <c r="AQ75" i="1"/>
  <c r="AP75" i="1"/>
  <c r="AQ74" i="1"/>
  <c r="AP74" i="1"/>
  <c r="AQ73" i="1"/>
  <c r="AP73" i="1"/>
  <c r="AQ72" i="1"/>
  <c r="AP72" i="1"/>
  <c r="AQ71" i="1"/>
  <c r="AP71" i="1"/>
  <c r="AQ70" i="1"/>
  <c r="AP70" i="1"/>
  <c r="AQ69" i="1"/>
  <c r="AP69" i="1"/>
  <c r="AQ68" i="1"/>
  <c r="AP68" i="1"/>
  <c r="AQ67" i="1"/>
  <c r="AP67" i="1"/>
  <c r="AQ66" i="1"/>
  <c r="AP66" i="1"/>
  <c r="AQ65" i="1"/>
  <c r="AP65" i="1"/>
  <c r="AQ64" i="1"/>
  <c r="AP64" i="1"/>
  <c r="AQ63" i="1"/>
  <c r="AP63" i="1"/>
  <c r="AQ62" i="1"/>
  <c r="AP62" i="1"/>
  <c r="AQ61" i="1"/>
  <c r="AP61" i="1"/>
  <c r="AQ60" i="1"/>
  <c r="AP60" i="1"/>
  <c r="AQ59" i="1"/>
  <c r="AP59" i="1"/>
  <c r="AQ58" i="1"/>
  <c r="AP58" i="1"/>
  <c r="AQ57" i="1"/>
  <c r="AP57" i="1"/>
  <c r="AQ56" i="1"/>
  <c r="AP56" i="1"/>
  <c r="AQ55" i="1"/>
  <c r="AP55" i="1"/>
  <c r="AQ54" i="1"/>
  <c r="AP54" i="1"/>
  <c r="AQ53" i="1"/>
  <c r="AP53" i="1"/>
  <c r="AQ52" i="1"/>
  <c r="AP52" i="1"/>
  <c r="AQ51" i="1"/>
  <c r="AP51" i="1"/>
  <c r="AQ50" i="1"/>
  <c r="AP50" i="1"/>
  <c r="AQ49" i="1"/>
  <c r="AP49" i="1"/>
  <c r="AQ48" i="1"/>
  <c r="AP48" i="1"/>
  <c r="AQ47" i="1"/>
  <c r="AP47" i="1"/>
  <c r="AQ46" i="1"/>
  <c r="AP46" i="1"/>
  <c r="AQ45" i="1"/>
  <c r="AP45" i="1"/>
  <c r="AQ44" i="1"/>
  <c r="AP44" i="1"/>
  <c r="AQ43" i="1"/>
  <c r="AP43" i="1"/>
  <c r="AQ42" i="1"/>
  <c r="AP42" i="1"/>
  <c r="AQ41" i="1"/>
  <c r="AP41" i="1"/>
  <c r="AQ40" i="1"/>
  <c r="AP40" i="1"/>
  <c r="AQ39" i="1"/>
  <c r="AP39" i="1"/>
  <c r="AQ38" i="1"/>
  <c r="AP38" i="1"/>
  <c r="AQ37" i="1"/>
  <c r="AP37" i="1"/>
  <c r="AQ36" i="1"/>
  <c r="AP36" i="1"/>
  <c r="AQ35" i="1"/>
  <c r="AP35" i="1"/>
  <c r="AQ34" i="1"/>
  <c r="AP34" i="1"/>
  <c r="AQ33" i="1"/>
  <c r="AP33" i="1"/>
  <c r="AQ32" i="1"/>
  <c r="AP32" i="1"/>
  <c r="AQ31" i="1"/>
  <c r="AP31" i="1"/>
  <c r="AQ30" i="1"/>
  <c r="AP30" i="1"/>
  <c r="AQ29" i="1"/>
  <c r="AP29" i="1"/>
  <c r="AQ28" i="1"/>
  <c r="AP28" i="1"/>
  <c r="AQ27" i="1"/>
  <c r="AP27" i="1"/>
  <c r="AQ26" i="1"/>
  <c r="AP26" i="1"/>
  <c r="AQ25" i="1"/>
  <c r="AP25" i="1"/>
  <c r="AQ24" i="1"/>
  <c r="AP24" i="1"/>
  <c r="AQ23" i="1"/>
  <c r="AP23" i="1"/>
  <c r="AI94" i="1"/>
  <c r="AH94" i="1"/>
  <c r="AI93" i="1"/>
  <c r="AH93" i="1"/>
  <c r="AI92" i="1"/>
  <c r="AH92" i="1"/>
  <c r="AI91" i="1"/>
  <c r="AH91" i="1"/>
  <c r="AI90" i="1"/>
  <c r="AH90" i="1"/>
  <c r="AI89" i="1"/>
  <c r="AH89" i="1"/>
  <c r="AI88" i="1"/>
  <c r="AH88" i="1"/>
  <c r="AI87" i="1"/>
  <c r="AH87" i="1"/>
  <c r="AI86" i="1"/>
  <c r="AH86" i="1"/>
  <c r="AI85" i="1"/>
  <c r="AH85" i="1"/>
  <c r="AI84" i="1"/>
  <c r="AH84" i="1"/>
  <c r="AI83" i="1"/>
  <c r="AH83" i="1"/>
  <c r="AI82" i="1"/>
  <c r="AH82" i="1"/>
  <c r="AI81" i="1"/>
  <c r="AH81" i="1"/>
  <c r="AI80" i="1"/>
  <c r="AH80" i="1"/>
  <c r="AI79" i="1"/>
  <c r="AH79" i="1"/>
  <c r="AI78" i="1"/>
  <c r="AH78" i="1"/>
  <c r="AI77" i="1"/>
  <c r="AH77" i="1"/>
  <c r="AI76" i="1"/>
  <c r="AH76" i="1"/>
  <c r="AI75" i="1"/>
  <c r="AH75" i="1"/>
  <c r="AI74" i="1"/>
  <c r="AH74" i="1"/>
  <c r="AI73" i="1"/>
  <c r="AH73" i="1"/>
  <c r="AI72" i="1"/>
  <c r="AH72" i="1"/>
  <c r="AI71" i="1"/>
  <c r="AH71" i="1"/>
  <c r="AI70" i="1"/>
  <c r="AH70" i="1"/>
  <c r="AI69" i="1"/>
  <c r="AH69" i="1"/>
  <c r="AI68" i="1"/>
  <c r="AH68" i="1"/>
  <c r="AI67" i="1"/>
  <c r="AH67" i="1"/>
  <c r="AI66" i="1"/>
  <c r="AH66" i="1"/>
  <c r="AI65" i="1"/>
  <c r="AH65" i="1"/>
  <c r="AI64" i="1"/>
  <c r="AH64" i="1"/>
  <c r="AI63" i="1"/>
  <c r="AH63" i="1"/>
  <c r="AI62" i="1"/>
  <c r="AH62" i="1"/>
  <c r="AI61" i="1"/>
  <c r="AH61" i="1"/>
  <c r="AI60" i="1"/>
  <c r="AH60" i="1"/>
  <c r="AI59" i="1"/>
  <c r="AH59" i="1"/>
  <c r="AI58" i="1"/>
  <c r="AH58" i="1"/>
  <c r="AI57" i="1"/>
  <c r="AH57" i="1"/>
  <c r="AI56" i="1"/>
  <c r="AH56" i="1"/>
  <c r="AI55" i="1"/>
  <c r="AH55" i="1"/>
  <c r="AI54" i="1"/>
  <c r="AH54" i="1"/>
  <c r="AI53" i="1"/>
  <c r="AH53" i="1"/>
  <c r="AI52" i="1"/>
  <c r="AH52" i="1"/>
  <c r="AI51" i="1"/>
  <c r="AH51" i="1"/>
  <c r="AI50" i="1"/>
  <c r="AH50" i="1"/>
  <c r="AI49" i="1"/>
  <c r="AH49" i="1"/>
  <c r="AI48" i="1"/>
  <c r="AH48" i="1"/>
  <c r="AI47" i="1"/>
  <c r="AH47" i="1"/>
  <c r="AI46" i="1"/>
  <c r="AH46" i="1"/>
  <c r="AI45" i="1"/>
  <c r="AH45" i="1"/>
  <c r="AI44" i="1"/>
  <c r="AH44" i="1"/>
  <c r="AI43" i="1"/>
  <c r="AH43" i="1"/>
  <c r="AI42" i="1"/>
  <c r="AH42" i="1"/>
  <c r="AI41" i="1"/>
  <c r="AH41" i="1"/>
  <c r="AI40" i="1"/>
  <c r="AH40" i="1"/>
  <c r="AI39" i="1"/>
  <c r="AH39" i="1"/>
  <c r="AI38" i="1"/>
  <c r="AH38" i="1"/>
  <c r="AI37" i="1"/>
  <c r="AH37" i="1"/>
  <c r="AI36" i="1"/>
  <c r="AH36" i="1"/>
  <c r="AI35" i="1"/>
  <c r="AH35" i="1"/>
  <c r="AI34" i="1"/>
  <c r="AH34" i="1"/>
  <c r="AI33" i="1"/>
  <c r="AH33" i="1"/>
  <c r="AI32" i="1"/>
  <c r="AH32" i="1"/>
  <c r="AI31" i="1"/>
  <c r="AH31" i="1"/>
  <c r="AI30" i="1"/>
  <c r="AH30" i="1"/>
  <c r="AI29" i="1"/>
  <c r="AH29" i="1"/>
  <c r="AI28" i="1"/>
  <c r="AH28" i="1"/>
  <c r="AI27" i="1"/>
  <c r="AH27" i="1"/>
  <c r="AI26" i="1"/>
  <c r="AH26" i="1"/>
  <c r="AI25" i="1"/>
  <c r="AH25" i="1"/>
  <c r="AI24" i="1"/>
  <c r="AH24" i="1"/>
  <c r="AI23" i="1"/>
  <c r="AH23" i="1"/>
  <c r="AA92" i="1"/>
  <c r="AA91" i="1"/>
  <c r="Z91" i="1"/>
  <c r="AA90" i="1"/>
  <c r="Z90" i="1"/>
  <c r="AA89" i="1"/>
  <c r="Z89" i="1"/>
  <c r="AA88" i="1"/>
  <c r="Z88" i="1"/>
  <c r="AA87" i="1"/>
  <c r="Z87" i="1"/>
  <c r="AA86" i="1"/>
  <c r="Z86" i="1"/>
  <c r="AA85" i="1"/>
  <c r="Z85" i="1"/>
  <c r="AA84" i="1"/>
  <c r="Z84" i="1"/>
  <c r="AA83" i="1"/>
  <c r="Z83" i="1"/>
  <c r="AA82" i="1"/>
  <c r="Z82" i="1"/>
  <c r="AA81" i="1"/>
  <c r="Z81" i="1"/>
  <c r="AA80" i="1"/>
  <c r="Z80" i="1"/>
  <c r="AA79" i="1"/>
  <c r="Z79" i="1"/>
  <c r="AA78" i="1"/>
  <c r="Z78" i="1"/>
  <c r="AA77" i="1"/>
  <c r="Z77" i="1"/>
  <c r="AA76" i="1"/>
  <c r="Z76" i="1"/>
  <c r="AA75" i="1"/>
  <c r="Z75" i="1"/>
  <c r="AA74" i="1"/>
  <c r="Z74" i="1"/>
  <c r="AA73" i="1"/>
  <c r="Z73" i="1"/>
  <c r="AA72" i="1"/>
  <c r="Z72" i="1"/>
  <c r="AA71" i="1"/>
  <c r="Z71" i="1"/>
  <c r="AA70" i="1"/>
  <c r="Z70" i="1"/>
  <c r="AA69" i="1"/>
  <c r="Z69" i="1"/>
  <c r="AA68" i="1"/>
  <c r="Z68" i="1"/>
  <c r="AA67" i="1"/>
  <c r="Z67" i="1"/>
  <c r="AA66" i="1"/>
  <c r="Z66" i="1"/>
  <c r="AA65" i="1"/>
  <c r="Z65" i="1"/>
  <c r="AA64" i="1"/>
  <c r="Z64" i="1"/>
  <c r="AA63" i="1"/>
  <c r="Z63" i="1"/>
  <c r="AA62" i="1"/>
  <c r="Z62" i="1"/>
  <c r="AA61" i="1"/>
  <c r="Z61" i="1"/>
  <c r="AA60" i="1"/>
  <c r="Z60" i="1"/>
  <c r="AA59" i="1"/>
  <c r="Z59" i="1"/>
  <c r="AA58" i="1"/>
  <c r="Z58" i="1"/>
  <c r="AA57" i="1"/>
  <c r="Z57" i="1"/>
  <c r="AA56" i="1"/>
  <c r="Z56" i="1"/>
  <c r="AA55" i="1"/>
  <c r="Z55" i="1"/>
  <c r="AA54" i="1"/>
  <c r="Z54" i="1"/>
  <c r="AA53" i="1"/>
  <c r="Z53" i="1"/>
  <c r="AA52" i="1"/>
  <c r="Z52" i="1"/>
  <c r="AA51" i="1"/>
  <c r="Z51" i="1"/>
  <c r="AA50" i="1"/>
  <c r="Z50" i="1"/>
  <c r="AA49" i="1"/>
  <c r="Z49" i="1"/>
  <c r="AA48" i="1"/>
  <c r="Z48" i="1"/>
  <c r="AA47" i="1"/>
  <c r="Z47" i="1"/>
  <c r="AA46" i="1"/>
  <c r="Z46" i="1"/>
  <c r="AA45" i="1"/>
  <c r="Z45" i="1"/>
  <c r="AA44" i="1"/>
  <c r="Z44" i="1"/>
  <c r="AA43" i="1"/>
  <c r="Z43" i="1"/>
  <c r="AA42" i="1"/>
  <c r="Z42" i="1"/>
  <c r="AA41" i="1"/>
  <c r="Z41" i="1"/>
  <c r="AA40" i="1"/>
  <c r="Z40" i="1"/>
  <c r="AA39" i="1"/>
  <c r="Z39" i="1"/>
  <c r="AA38" i="1"/>
  <c r="Z38" i="1"/>
  <c r="AA37" i="1"/>
  <c r="Z37" i="1"/>
  <c r="AA36" i="1"/>
  <c r="Z36" i="1"/>
  <c r="AA35" i="1"/>
  <c r="Z35" i="1"/>
  <c r="AA34" i="1"/>
  <c r="Z34" i="1"/>
  <c r="AA33" i="1"/>
  <c r="Z33" i="1"/>
  <c r="AA32" i="1"/>
  <c r="Z32" i="1"/>
  <c r="AA31" i="1"/>
  <c r="Z31" i="1"/>
  <c r="AA30" i="1"/>
  <c r="Z30" i="1"/>
  <c r="AA29" i="1"/>
  <c r="Z29" i="1"/>
  <c r="AA28" i="1"/>
  <c r="Z28" i="1"/>
  <c r="AA27" i="1"/>
  <c r="Z27" i="1"/>
  <c r="AA26" i="1"/>
  <c r="Z26" i="1"/>
  <c r="AA25" i="1"/>
  <c r="Z25" i="1"/>
  <c r="AA24" i="1"/>
  <c r="Z24" i="1"/>
  <c r="AA23" i="1"/>
  <c r="Z23" i="1"/>
  <c r="S94" i="1"/>
  <c r="R94" i="1"/>
  <c r="S93" i="1"/>
  <c r="R93" i="1"/>
  <c r="S92" i="1"/>
  <c r="R92" i="1"/>
  <c r="S91" i="1"/>
  <c r="R91" i="1"/>
  <c r="S90" i="1"/>
  <c r="R90" i="1"/>
  <c r="S89" i="1"/>
  <c r="R89" i="1"/>
  <c r="S88" i="1"/>
  <c r="R88" i="1"/>
  <c r="S87" i="1"/>
  <c r="R87" i="1"/>
  <c r="S86" i="1"/>
  <c r="R86" i="1"/>
  <c r="S85" i="1"/>
  <c r="R85" i="1"/>
  <c r="S84" i="1"/>
  <c r="R84" i="1"/>
  <c r="S83" i="1"/>
  <c r="R83" i="1"/>
  <c r="S82" i="1"/>
  <c r="R82" i="1"/>
  <c r="S81" i="1"/>
  <c r="R81" i="1"/>
  <c r="S80" i="1"/>
  <c r="R80" i="1"/>
  <c r="S79" i="1"/>
  <c r="R79" i="1"/>
  <c r="S78" i="1"/>
  <c r="R78" i="1"/>
  <c r="S77" i="1"/>
  <c r="R77" i="1"/>
  <c r="S76" i="1"/>
  <c r="R76" i="1"/>
  <c r="S75" i="1"/>
  <c r="R75" i="1"/>
  <c r="S74" i="1"/>
  <c r="R74" i="1"/>
  <c r="S73" i="1"/>
  <c r="R73" i="1"/>
  <c r="S72" i="1"/>
  <c r="R72" i="1"/>
  <c r="S71" i="1"/>
  <c r="R71" i="1"/>
  <c r="S70" i="1"/>
  <c r="R70" i="1"/>
  <c r="S69" i="1"/>
  <c r="R69" i="1"/>
  <c r="S68" i="1"/>
  <c r="R68" i="1"/>
  <c r="S67" i="1"/>
  <c r="R67" i="1"/>
  <c r="S66" i="1"/>
  <c r="R66" i="1"/>
  <c r="S65" i="1"/>
  <c r="R65" i="1"/>
  <c r="S64" i="1"/>
  <c r="R64" i="1"/>
  <c r="S63" i="1"/>
  <c r="R63" i="1"/>
  <c r="S62" i="1"/>
  <c r="R62" i="1"/>
  <c r="S61" i="1"/>
  <c r="R61" i="1"/>
  <c r="S60" i="1"/>
  <c r="R60" i="1"/>
  <c r="S59" i="1"/>
  <c r="R59" i="1"/>
  <c r="S58" i="1"/>
  <c r="R58" i="1"/>
  <c r="S57" i="1"/>
  <c r="R57" i="1"/>
  <c r="S56" i="1"/>
  <c r="R56" i="1"/>
  <c r="S55" i="1"/>
  <c r="R55" i="1"/>
  <c r="S54" i="1"/>
  <c r="R54" i="1"/>
  <c r="S53" i="1"/>
  <c r="R53" i="1"/>
  <c r="S52" i="1"/>
  <c r="R52" i="1"/>
  <c r="S51" i="1"/>
  <c r="R51" i="1"/>
  <c r="S50" i="1"/>
  <c r="R50" i="1"/>
  <c r="S49" i="1"/>
  <c r="R49" i="1"/>
  <c r="S48" i="1"/>
  <c r="R48" i="1"/>
  <c r="S47" i="1"/>
  <c r="R47" i="1"/>
  <c r="S46" i="1"/>
  <c r="R46" i="1"/>
  <c r="S45" i="1"/>
  <c r="R45" i="1"/>
  <c r="S44" i="1"/>
  <c r="R44" i="1"/>
  <c r="S43" i="1"/>
  <c r="R43" i="1"/>
  <c r="S42" i="1"/>
  <c r="R42" i="1"/>
  <c r="S41" i="1"/>
  <c r="R41" i="1"/>
  <c r="S40" i="1"/>
  <c r="R40" i="1"/>
  <c r="S39" i="1"/>
  <c r="R39" i="1"/>
  <c r="S38" i="1"/>
  <c r="R38" i="1"/>
  <c r="S37" i="1"/>
  <c r="R37" i="1"/>
  <c r="S36" i="1"/>
  <c r="R36" i="1"/>
  <c r="S35" i="1"/>
  <c r="R35" i="1"/>
  <c r="S34" i="1"/>
  <c r="R34" i="1"/>
  <c r="S33" i="1"/>
  <c r="R33" i="1"/>
  <c r="S32" i="1"/>
  <c r="R32" i="1"/>
  <c r="S31" i="1"/>
  <c r="R31" i="1"/>
  <c r="S30" i="1"/>
  <c r="R30" i="1"/>
  <c r="S29" i="1"/>
  <c r="R29" i="1"/>
  <c r="S28" i="1"/>
  <c r="R28" i="1"/>
  <c r="S27" i="1"/>
  <c r="R27" i="1"/>
  <c r="S26" i="1"/>
  <c r="R26" i="1"/>
  <c r="S25" i="1"/>
  <c r="R25" i="1"/>
  <c r="S24" i="1"/>
  <c r="R24" i="1"/>
  <c r="S23" i="1"/>
  <c r="R23" i="1"/>
  <c r="J23" i="1"/>
  <c r="K94" i="1"/>
  <c r="J24" i="1" l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AX95" i="1" l="1"/>
  <c r="BX94" i="2"/>
  <c r="BX93" i="2"/>
  <c r="BX92" i="2"/>
  <c r="BX91" i="2"/>
  <c r="BX90" i="2"/>
  <c r="BX89" i="2"/>
  <c r="BX88" i="2"/>
  <c r="BX87" i="2"/>
  <c r="BX86" i="2"/>
  <c r="BX85" i="2"/>
  <c r="BX84" i="2"/>
  <c r="BX83" i="2"/>
  <c r="BX82" i="2"/>
  <c r="BX81" i="2"/>
  <c r="BX80" i="2"/>
  <c r="BX79" i="2"/>
  <c r="BX78" i="2"/>
  <c r="BX77" i="2"/>
  <c r="BX76" i="2"/>
  <c r="BX75" i="2"/>
  <c r="BX74" i="2"/>
  <c r="BX73" i="2"/>
  <c r="BX72" i="2"/>
  <c r="BX71" i="2"/>
  <c r="BX70" i="2"/>
  <c r="BX69" i="2"/>
  <c r="BX68" i="2"/>
  <c r="BX67" i="2"/>
  <c r="BX66" i="2"/>
  <c r="BX65" i="2"/>
  <c r="BX64" i="2"/>
  <c r="BX63" i="2"/>
  <c r="BX62" i="2"/>
  <c r="BX61" i="2"/>
  <c r="BX60" i="2"/>
  <c r="BX59" i="2"/>
  <c r="BX58" i="2"/>
  <c r="BX57" i="2"/>
  <c r="BX56" i="2"/>
  <c r="BX55" i="2"/>
  <c r="BX54" i="2"/>
  <c r="BX53" i="2"/>
  <c r="BX52" i="2"/>
  <c r="BX51" i="2"/>
  <c r="BX50" i="2"/>
  <c r="BX49" i="2"/>
  <c r="BX48" i="2"/>
  <c r="BX47" i="2"/>
  <c r="BX46" i="2"/>
  <c r="BX45" i="2"/>
  <c r="BX44" i="2"/>
  <c r="BX43" i="2"/>
  <c r="BX42" i="2"/>
  <c r="BX41" i="2"/>
  <c r="BX40" i="2"/>
  <c r="BX39" i="2"/>
  <c r="BX38" i="2"/>
  <c r="BX37" i="2"/>
  <c r="BX36" i="2"/>
  <c r="BX35" i="2"/>
  <c r="BX34" i="2"/>
  <c r="BX33" i="2"/>
  <c r="BX32" i="2"/>
  <c r="BX31" i="2"/>
  <c r="BX30" i="2"/>
  <c r="BX29" i="2"/>
  <c r="BX28" i="2"/>
  <c r="BX27" i="2"/>
  <c r="BX26" i="2"/>
  <c r="BX25" i="2"/>
  <c r="BX24" i="2"/>
  <c r="BX23" i="2"/>
  <c r="BX22" i="2"/>
  <c r="BX21" i="2"/>
  <c r="BX20" i="2"/>
  <c r="BX19" i="2"/>
  <c r="BX18" i="2"/>
  <c r="BX17" i="2"/>
  <c r="BX16" i="2"/>
  <c r="BX15" i="2"/>
  <c r="BX14" i="2"/>
  <c r="BX13" i="2"/>
  <c r="BX12" i="2"/>
  <c r="BX11" i="2"/>
  <c r="BX10" i="2"/>
  <c r="BX9" i="2"/>
  <c r="BX8" i="2"/>
  <c r="BX7" i="2"/>
  <c r="BX6" i="2"/>
  <c r="BX5" i="2"/>
  <c r="BX4" i="2"/>
  <c r="BX3" i="2"/>
  <c r="BR4" i="2"/>
  <c r="BR5" i="2"/>
  <c r="BR6" i="2"/>
  <c r="BR7" i="2"/>
  <c r="BR8" i="2"/>
  <c r="BR9" i="2"/>
  <c r="BR10" i="2"/>
  <c r="BR11" i="2"/>
  <c r="BR12" i="2"/>
  <c r="BR13" i="2"/>
  <c r="BR14" i="2"/>
  <c r="BR15" i="2"/>
  <c r="BR16" i="2"/>
  <c r="BR17" i="2"/>
  <c r="BR18" i="2"/>
  <c r="BR19" i="2"/>
  <c r="BR20" i="2"/>
  <c r="BR21" i="2"/>
  <c r="BR22" i="2"/>
  <c r="BR23" i="2"/>
  <c r="BR24" i="2"/>
  <c r="BR25" i="2"/>
  <c r="BR26" i="2"/>
  <c r="BR27" i="2"/>
  <c r="BR28" i="2"/>
  <c r="BR29" i="2"/>
  <c r="BR30" i="2"/>
  <c r="BR31" i="2"/>
  <c r="BR32" i="2"/>
  <c r="BR33" i="2"/>
  <c r="BR34" i="2"/>
  <c r="BR35" i="2"/>
  <c r="BR36" i="2"/>
  <c r="BR37" i="2"/>
  <c r="BR38" i="2"/>
  <c r="BR39" i="2"/>
  <c r="BR40" i="2"/>
  <c r="BR41" i="2"/>
  <c r="BR42" i="2"/>
  <c r="BR43" i="2"/>
  <c r="BR44" i="2"/>
  <c r="BR45" i="2"/>
  <c r="BR46" i="2"/>
  <c r="BR47" i="2"/>
  <c r="BR48" i="2"/>
  <c r="BR49" i="2"/>
  <c r="BR50" i="2"/>
  <c r="BR51" i="2"/>
  <c r="BR52" i="2"/>
  <c r="BR53" i="2"/>
  <c r="BR54" i="2"/>
  <c r="BR55" i="2"/>
  <c r="BR56" i="2"/>
  <c r="BR57" i="2"/>
  <c r="BR58" i="2"/>
  <c r="BR59" i="2"/>
  <c r="BR60" i="2"/>
  <c r="BR61" i="2"/>
  <c r="BR62" i="2"/>
  <c r="BR63" i="2"/>
  <c r="BR64" i="2"/>
  <c r="BR65" i="2"/>
  <c r="BR66" i="2"/>
  <c r="BR67" i="2"/>
  <c r="BR68" i="2"/>
  <c r="BR69" i="2"/>
  <c r="BR70" i="2"/>
  <c r="BR71" i="2"/>
  <c r="BR72" i="2"/>
  <c r="BR73" i="2"/>
  <c r="BR74" i="2"/>
  <c r="BR75" i="2"/>
  <c r="BR76" i="2"/>
  <c r="BR77" i="2"/>
  <c r="BR78" i="2"/>
  <c r="BR79" i="2"/>
  <c r="BR80" i="2"/>
  <c r="BR81" i="2"/>
  <c r="BR82" i="2"/>
  <c r="BR83" i="2"/>
  <c r="BR84" i="2"/>
  <c r="BR85" i="2"/>
  <c r="BR86" i="2"/>
  <c r="BR87" i="2"/>
  <c r="BR88" i="2"/>
  <c r="BR89" i="2"/>
  <c r="BR90" i="2"/>
  <c r="BR91" i="2"/>
  <c r="BR92" i="2"/>
  <c r="BR93" i="2"/>
  <c r="BR94" i="2"/>
  <c r="BR3" i="2"/>
  <c r="BH4" i="2"/>
  <c r="BH5" i="2"/>
  <c r="BH6" i="2"/>
  <c r="BH7" i="2"/>
  <c r="BH8" i="2"/>
  <c r="BH9" i="2"/>
  <c r="BH10" i="2"/>
  <c r="BH11" i="2"/>
  <c r="BH12" i="2"/>
  <c r="BH13" i="2"/>
  <c r="BH14" i="2"/>
  <c r="BH15" i="2"/>
  <c r="BH16" i="2"/>
  <c r="BH17" i="2"/>
  <c r="BH18" i="2"/>
  <c r="BH19" i="2"/>
  <c r="BH20" i="2"/>
  <c r="BH21" i="2"/>
  <c r="BH22" i="2"/>
  <c r="BH23" i="2"/>
  <c r="BH24" i="2"/>
  <c r="BH25" i="2"/>
  <c r="BH26" i="2"/>
  <c r="BH27" i="2"/>
  <c r="BH28" i="2"/>
  <c r="BH29" i="2"/>
  <c r="BH30" i="2"/>
  <c r="BH31" i="2"/>
  <c r="BH32" i="2"/>
  <c r="BH33" i="2"/>
  <c r="BH34" i="2"/>
  <c r="BH35" i="2"/>
  <c r="BH36" i="2"/>
  <c r="BH37" i="2"/>
  <c r="BH38" i="2"/>
  <c r="BH39" i="2"/>
  <c r="BH40" i="2"/>
  <c r="BH41" i="2"/>
  <c r="BH42" i="2"/>
  <c r="BH43" i="2"/>
  <c r="BH44" i="2"/>
  <c r="BH45" i="2"/>
  <c r="BH46" i="2"/>
  <c r="BH47" i="2"/>
  <c r="BH48" i="2"/>
  <c r="BH49" i="2"/>
  <c r="BH50" i="2"/>
  <c r="BH51" i="2"/>
  <c r="BH52" i="2"/>
  <c r="BH53" i="2"/>
  <c r="BH54" i="2"/>
  <c r="BH55" i="2"/>
  <c r="BH56" i="2"/>
  <c r="BH57" i="2"/>
  <c r="BH58" i="2"/>
  <c r="BH59" i="2"/>
  <c r="BH60" i="2"/>
  <c r="BH61" i="2"/>
  <c r="BH62" i="2"/>
  <c r="BH63" i="2"/>
  <c r="BH64" i="2"/>
  <c r="BH65" i="2"/>
  <c r="BH66" i="2"/>
  <c r="BH67" i="2"/>
  <c r="BH68" i="2"/>
  <c r="BH69" i="2"/>
  <c r="BH70" i="2"/>
  <c r="BH71" i="2"/>
  <c r="BH72" i="2"/>
  <c r="BH73" i="2"/>
  <c r="BH74" i="2"/>
  <c r="BH75" i="2"/>
  <c r="BH76" i="2"/>
  <c r="BH77" i="2"/>
  <c r="BH78" i="2"/>
  <c r="BH79" i="2"/>
  <c r="BH80" i="2"/>
  <c r="BH81" i="2"/>
  <c r="BH82" i="2"/>
  <c r="BH83" i="2"/>
  <c r="BH84" i="2"/>
  <c r="BH85" i="2"/>
  <c r="BH86" i="2"/>
  <c r="BH87" i="2"/>
  <c r="BH88" i="2"/>
  <c r="BH89" i="2"/>
  <c r="BH90" i="2"/>
  <c r="BH91" i="2"/>
  <c r="BH92" i="2"/>
  <c r="BH93" i="2"/>
  <c r="BH94" i="2"/>
  <c r="BH3" i="2"/>
  <c r="BT94" i="2"/>
  <c r="BT93" i="2"/>
  <c r="BT92" i="2"/>
  <c r="BT91" i="2"/>
  <c r="BT90" i="2"/>
  <c r="BT89" i="2"/>
  <c r="BT88" i="2"/>
  <c r="BT87" i="2"/>
  <c r="BT86" i="2"/>
  <c r="BT85" i="2"/>
  <c r="BT84" i="2"/>
  <c r="BT83" i="2"/>
  <c r="BT82" i="2"/>
  <c r="BT81" i="2"/>
  <c r="BT80" i="2"/>
  <c r="BT79" i="2"/>
  <c r="BT78" i="2"/>
  <c r="BT77" i="2"/>
  <c r="BT76" i="2"/>
  <c r="BN76" i="2"/>
  <c r="BN77" i="2" s="1"/>
  <c r="BN78" i="2" s="1"/>
  <c r="BN79" i="2" s="1"/>
  <c r="BN80" i="2" s="1"/>
  <c r="BN81" i="2" s="1"/>
  <c r="BN82" i="2" s="1"/>
  <c r="BN83" i="2" s="1"/>
  <c r="BN84" i="2" s="1"/>
  <c r="BN85" i="2" s="1"/>
  <c r="BN86" i="2" s="1"/>
  <c r="BN87" i="2" s="1"/>
  <c r="BN88" i="2" s="1"/>
  <c r="BN89" i="2" s="1"/>
  <c r="BN90" i="2" s="1"/>
  <c r="BN91" i="2" s="1"/>
  <c r="BN92" i="2" s="1"/>
  <c r="BN93" i="2" s="1"/>
  <c r="BN94" i="2" s="1"/>
  <c r="BT75" i="2"/>
  <c r="BN75" i="2"/>
  <c r="BT74" i="2"/>
  <c r="BT73" i="2"/>
  <c r="BT72" i="2"/>
  <c r="BT71" i="2"/>
  <c r="BT70" i="2"/>
  <c r="BT69" i="2"/>
  <c r="BT68" i="2"/>
  <c r="BT67" i="2"/>
  <c r="BT66" i="2"/>
  <c r="BT65" i="2"/>
  <c r="BT64" i="2"/>
  <c r="BT63" i="2"/>
  <c r="BT62" i="2"/>
  <c r="BT61" i="2"/>
  <c r="BT60" i="2"/>
  <c r="BT59" i="2"/>
  <c r="BT58" i="2"/>
  <c r="BT57" i="2"/>
  <c r="BT56" i="2"/>
  <c r="BT55" i="2"/>
  <c r="BT54" i="2"/>
  <c r="BT53" i="2"/>
  <c r="BT52" i="2"/>
  <c r="BT51" i="2"/>
  <c r="BT50" i="2"/>
  <c r="BT49" i="2"/>
  <c r="BT48" i="2"/>
  <c r="BT47" i="2"/>
  <c r="BT46" i="2"/>
  <c r="BT45" i="2"/>
  <c r="BT44" i="2"/>
  <c r="BT43" i="2"/>
  <c r="BT42" i="2"/>
  <c r="BT41" i="2"/>
  <c r="BT40" i="2"/>
  <c r="BT39" i="2"/>
  <c r="BT38" i="2"/>
  <c r="BT37" i="2"/>
  <c r="BT36" i="2"/>
  <c r="BT35" i="2"/>
  <c r="BT34" i="2"/>
  <c r="BT33" i="2"/>
  <c r="BT32" i="2"/>
  <c r="BT31" i="2"/>
  <c r="BT30" i="2"/>
  <c r="BT29" i="2"/>
  <c r="BT28" i="2"/>
  <c r="BT27" i="2"/>
  <c r="BT26" i="2"/>
  <c r="BT25" i="2"/>
  <c r="BT24" i="2"/>
  <c r="BT23" i="2"/>
  <c r="BT22" i="2"/>
  <c r="BT21" i="2"/>
  <c r="BT20" i="2"/>
  <c r="BT19" i="2"/>
  <c r="BT18" i="2"/>
  <c r="BT17" i="2"/>
  <c r="BT16" i="2"/>
  <c r="BT15" i="2"/>
  <c r="BT14" i="2"/>
  <c r="BT13" i="2"/>
  <c r="BT12" i="2"/>
  <c r="BT11" i="2"/>
  <c r="BT10" i="2"/>
  <c r="BT9" i="2"/>
  <c r="BT8" i="2"/>
  <c r="BT7" i="2"/>
  <c r="BT6" i="2"/>
  <c r="BT5" i="2"/>
  <c r="BT4" i="2"/>
  <c r="BM4" i="2"/>
  <c r="BU4" i="2" s="1"/>
  <c r="BS4" i="2" s="1"/>
  <c r="BT3" i="2"/>
  <c r="BJ94" i="2"/>
  <c r="BJ93" i="2"/>
  <c r="BJ92" i="2"/>
  <c r="BJ91" i="2"/>
  <c r="BJ90" i="2"/>
  <c r="BJ89" i="2"/>
  <c r="BJ88" i="2"/>
  <c r="BJ87" i="2"/>
  <c r="BJ86" i="2"/>
  <c r="BJ85" i="2"/>
  <c r="BJ84" i="2"/>
  <c r="BJ83" i="2"/>
  <c r="BJ82" i="2"/>
  <c r="BJ81" i="2"/>
  <c r="BJ80" i="2"/>
  <c r="BJ79" i="2"/>
  <c r="BJ78" i="2"/>
  <c r="BJ77" i="2"/>
  <c r="BJ76" i="2"/>
  <c r="BJ75" i="2"/>
  <c r="BD75" i="2"/>
  <c r="BD76" i="2" s="1"/>
  <c r="BD77" i="2" s="1"/>
  <c r="BD78" i="2" s="1"/>
  <c r="BD79" i="2" s="1"/>
  <c r="BD80" i="2" s="1"/>
  <c r="BD81" i="2" s="1"/>
  <c r="BD82" i="2" s="1"/>
  <c r="BD83" i="2" s="1"/>
  <c r="BD84" i="2" s="1"/>
  <c r="BD85" i="2" s="1"/>
  <c r="BD86" i="2" s="1"/>
  <c r="BD87" i="2" s="1"/>
  <c r="BD88" i="2" s="1"/>
  <c r="BD89" i="2" s="1"/>
  <c r="BD90" i="2" s="1"/>
  <c r="BD91" i="2" s="1"/>
  <c r="BD92" i="2" s="1"/>
  <c r="BD93" i="2" s="1"/>
  <c r="BD94" i="2" s="1"/>
  <c r="BJ74" i="2"/>
  <c r="BJ73" i="2"/>
  <c r="BJ72" i="2"/>
  <c r="BJ71" i="2"/>
  <c r="BJ70" i="2"/>
  <c r="BJ69" i="2"/>
  <c r="BJ68" i="2"/>
  <c r="BJ67" i="2"/>
  <c r="BJ66" i="2"/>
  <c r="BJ65" i="2"/>
  <c r="BJ64" i="2"/>
  <c r="BJ63" i="2"/>
  <c r="BJ62" i="2"/>
  <c r="BJ61" i="2"/>
  <c r="BJ60" i="2"/>
  <c r="BJ59" i="2"/>
  <c r="BJ58" i="2"/>
  <c r="BJ57" i="2"/>
  <c r="BJ56" i="2"/>
  <c r="BJ55" i="2"/>
  <c r="BJ54" i="2"/>
  <c r="BJ53" i="2"/>
  <c r="BJ52" i="2"/>
  <c r="BJ51" i="2"/>
  <c r="BJ50" i="2"/>
  <c r="BJ49" i="2"/>
  <c r="BJ48" i="2"/>
  <c r="BJ47" i="2"/>
  <c r="BJ46" i="2"/>
  <c r="BJ45" i="2"/>
  <c r="BJ44" i="2"/>
  <c r="BJ43" i="2"/>
  <c r="BJ42" i="2"/>
  <c r="BJ41" i="2"/>
  <c r="BJ40" i="2"/>
  <c r="BJ39" i="2"/>
  <c r="BJ38" i="2"/>
  <c r="BJ37" i="2"/>
  <c r="BJ36" i="2"/>
  <c r="BJ35" i="2"/>
  <c r="BJ34" i="2"/>
  <c r="BJ33" i="2"/>
  <c r="BJ32" i="2"/>
  <c r="BJ31" i="2"/>
  <c r="BJ30" i="2"/>
  <c r="BJ29" i="2"/>
  <c r="BJ28" i="2"/>
  <c r="BJ27" i="2"/>
  <c r="BJ26" i="2"/>
  <c r="BJ25" i="2"/>
  <c r="BJ24" i="2"/>
  <c r="BJ23" i="2"/>
  <c r="BJ22" i="2"/>
  <c r="BJ21" i="2"/>
  <c r="BJ20" i="2"/>
  <c r="BJ19" i="2"/>
  <c r="BJ18" i="2"/>
  <c r="BJ17" i="2"/>
  <c r="BJ16" i="2"/>
  <c r="BJ15" i="2"/>
  <c r="BJ14" i="2"/>
  <c r="BJ13" i="2"/>
  <c r="BJ12" i="2"/>
  <c r="BJ11" i="2"/>
  <c r="BJ10" i="2"/>
  <c r="BJ9" i="2"/>
  <c r="BJ8" i="2"/>
  <c r="BJ7" i="2"/>
  <c r="BJ6" i="2"/>
  <c r="BJ5" i="2"/>
  <c r="BC5" i="2"/>
  <c r="BC6" i="2" s="1"/>
  <c r="BC7" i="2" s="1"/>
  <c r="BJ4" i="2"/>
  <c r="BC4" i="2"/>
  <c r="BJ3" i="2"/>
  <c r="BK3" i="2" s="1"/>
  <c r="BI3" i="2" s="1"/>
  <c r="BU3" i="2" l="1"/>
  <c r="BS3" i="2" s="1"/>
  <c r="BM5" i="2"/>
  <c r="BC8" i="2"/>
  <c r="BC9" i="2" s="1"/>
  <c r="BK7" i="2"/>
  <c r="BI7" i="2" s="1"/>
  <c r="BK6" i="2"/>
  <c r="BI6" i="2" s="1"/>
  <c r="BK4" i="2"/>
  <c r="BI4" i="2" s="1"/>
  <c r="BK5" i="2"/>
  <c r="BI5" i="2" s="1"/>
  <c r="AZ75" i="2"/>
  <c r="AZ76" i="2"/>
  <c r="AZ77" i="2"/>
  <c r="AZ78" i="2"/>
  <c r="AZ79" i="2"/>
  <c r="AZ80" i="2"/>
  <c r="AZ81" i="2"/>
  <c r="AZ82" i="2"/>
  <c r="AZ83" i="2"/>
  <c r="AZ84" i="2"/>
  <c r="AZ85" i="2"/>
  <c r="AZ86" i="2"/>
  <c r="AZ87" i="2"/>
  <c r="AZ88" i="2"/>
  <c r="AZ89" i="2"/>
  <c r="AZ90" i="2"/>
  <c r="AZ91" i="2"/>
  <c r="AZ92" i="2"/>
  <c r="AZ93" i="2"/>
  <c r="AZ94" i="2"/>
  <c r="AZ74" i="2"/>
  <c r="AZ73" i="2"/>
  <c r="AZ72" i="2"/>
  <c r="AZ71" i="2"/>
  <c r="AZ70" i="2"/>
  <c r="AZ69" i="2"/>
  <c r="AZ68" i="2"/>
  <c r="AZ67" i="2"/>
  <c r="AZ66" i="2"/>
  <c r="AZ65" i="2"/>
  <c r="AZ64" i="2"/>
  <c r="AZ63" i="2"/>
  <c r="AZ62" i="2"/>
  <c r="AZ61" i="2"/>
  <c r="AZ60" i="2"/>
  <c r="AZ59" i="2"/>
  <c r="AZ58" i="2"/>
  <c r="AZ57" i="2"/>
  <c r="AZ56" i="2"/>
  <c r="AZ55" i="2"/>
  <c r="AZ54" i="2"/>
  <c r="AZ53" i="2"/>
  <c r="AZ52" i="2"/>
  <c r="AZ51" i="2"/>
  <c r="AZ50" i="2"/>
  <c r="AZ49" i="2"/>
  <c r="AZ48" i="2"/>
  <c r="AZ47" i="2"/>
  <c r="AZ46" i="2"/>
  <c r="AZ45" i="2"/>
  <c r="AZ44" i="2"/>
  <c r="AZ43" i="2"/>
  <c r="AZ42" i="2"/>
  <c r="AZ41" i="2"/>
  <c r="AZ40" i="2"/>
  <c r="AZ39" i="2"/>
  <c r="AZ38" i="2"/>
  <c r="AZ37" i="2"/>
  <c r="AZ36" i="2"/>
  <c r="AZ35" i="2"/>
  <c r="AZ34" i="2"/>
  <c r="AZ33" i="2"/>
  <c r="AZ32" i="2"/>
  <c r="AZ31" i="2"/>
  <c r="AZ30" i="2"/>
  <c r="AZ29" i="2"/>
  <c r="AZ28" i="2"/>
  <c r="AZ27" i="2"/>
  <c r="AZ26" i="2"/>
  <c r="AZ25" i="2"/>
  <c r="AZ24" i="2"/>
  <c r="AZ23" i="2"/>
  <c r="AZ22" i="2"/>
  <c r="AZ21" i="2"/>
  <c r="AZ20" i="2"/>
  <c r="AZ19" i="2"/>
  <c r="AZ18" i="2"/>
  <c r="AZ17" i="2"/>
  <c r="AZ16" i="2"/>
  <c r="AZ15" i="2"/>
  <c r="AZ14" i="2"/>
  <c r="AZ13" i="2"/>
  <c r="AZ12" i="2"/>
  <c r="AZ11" i="2"/>
  <c r="AZ10" i="2"/>
  <c r="AZ9" i="2"/>
  <c r="AZ8" i="2"/>
  <c r="AZ7" i="2"/>
  <c r="AZ6" i="2"/>
  <c r="AZ5" i="2"/>
  <c r="AZ4" i="2"/>
  <c r="AZ3" i="2"/>
  <c r="AT4" i="2"/>
  <c r="AT5" i="2"/>
  <c r="AT6" i="2"/>
  <c r="AT7" i="2"/>
  <c r="AT8" i="2"/>
  <c r="AT9" i="2"/>
  <c r="AT10" i="2"/>
  <c r="AT11" i="2"/>
  <c r="AT12" i="2"/>
  <c r="AT13" i="2"/>
  <c r="AT14" i="2"/>
  <c r="AT15" i="2"/>
  <c r="AT16" i="2"/>
  <c r="AT17" i="2"/>
  <c r="AT18" i="2"/>
  <c r="AT19" i="2"/>
  <c r="AT20" i="2"/>
  <c r="AT21" i="2"/>
  <c r="AT22" i="2"/>
  <c r="AT23" i="2"/>
  <c r="AT24" i="2"/>
  <c r="AT25" i="2"/>
  <c r="AT26" i="2"/>
  <c r="AT27" i="2"/>
  <c r="AT28" i="2"/>
  <c r="AT29" i="2"/>
  <c r="AT30" i="2"/>
  <c r="AT31" i="2"/>
  <c r="AT32" i="2"/>
  <c r="AT33" i="2"/>
  <c r="AT34" i="2"/>
  <c r="AT35" i="2"/>
  <c r="AT36" i="2"/>
  <c r="AT37" i="2"/>
  <c r="AT38" i="2"/>
  <c r="AT39" i="2"/>
  <c r="AT40" i="2"/>
  <c r="AT41" i="2"/>
  <c r="AT42" i="2"/>
  <c r="AT43" i="2"/>
  <c r="AT44" i="2"/>
  <c r="AT45" i="2"/>
  <c r="AT46" i="2"/>
  <c r="AT47" i="2"/>
  <c r="AT48" i="2"/>
  <c r="AT49" i="2"/>
  <c r="AT50" i="2"/>
  <c r="AT51" i="2"/>
  <c r="AT52" i="2"/>
  <c r="AT53" i="2"/>
  <c r="AT54" i="2"/>
  <c r="AT55" i="2"/>
  <c r="AT56" i="2"/>
  <c r="AT57" i="2"/>
  <c r="AT58" i="2"/>
  <c r="AT59" i="2"/>
  <c r="AT60" i="2"/>
  <c r="AT61" i="2"/>
  <c r="AT62" i="2"/>
  <c r="AT63" i="2"/>
  <c r="AT64" i="2"/>
  <c r="AT65" i="2"/>
  <c r="AT66" i="2"/>
  <c r="AT67" i="2"/>
  <c r="AT68" i="2"/>
  <c r="AT69" i="2"/>
  <c r="AT70" i="2"/>
  <c r="AT71" i="2"/>
  <c r="AT72" i="2"/>
  <c r="AT73" i="2"/>
  <c r="AT74" i="2"/>
  <c r="AT75" i="2"/>
  <c r="AT76" i="2"/>
  <c r="AT77" i="2"/>
  <c r="AT78" i="2"/>
  <c r="AT79" i="2"/>
  <c r="AT80" i="2"/>
  <c r="AT81" i="2"/>
  <c r="AT82" i="2"/>
  <c r="AT83" i="2"/>
  <c r="AT84" i="2"/>
  <c r="AT85" i="2"/>
  <c r="AT86" i="2"/>
  <c r="AT87" i="2"/>
  <c r="AT88" i="2"/>
  <c r="AT89" i="2"/>
  <c r="AT90" i="2"/>
  <c r="AT91" i="2"/>
  <c r="AT92" i="2"/>
  <c r="AT93" i="2"/>
  <c r="AT94" i="2"/>
  <c r="AT3" i="2"/>
  <c r="AJ4" i="2"/>
  <c r="AJ5" i="2"/>
  <c r="AJ6" i="2"/>
  <c r="AJ7" i="2"/>
  <c r="AJ8" i="2"/>
  <c r="AJ9" i="2"/>
  <c r="AJ10" i="2"/>
  <c r="AJ11" i="2"/>
  <c r="AJ12" i="2"/>
  <c r="AJ13" i="2"/>
  <c r="AJ14" i="2"/>
  <c r="AJ15" i="2"/>
  <c r="AJ16" i="2"/>
  <c r="AJ17" i="2"/>
  <c r="AJ18" i="2"/>
  <c r="AJ19" i="2"/>
  <c r="AJ20" i="2"/>
  <c r="AJ21" i="2"/>
  <c r="AJ22" i="2"/>
  <c r="AJ23" i="2"/>
  <c r="AJ24" i="2"/>
  <c r="AJ25" i="2"/>
  <c r="AJ26" i="2"/>
  <c r="AJ27" i="2"/>
  <c r="AJ28" i="2"/>
  <c r="AJ29" i="2"/>
  <c r="AJ30" i="2"/>
  <c r="AJ31" i="2"/>
  <c r="AJ32" i="2"/>
  <c r="AJ33" i="2"/>
  <c r="AJ34" i="2"/>
  <c r="AJ35" i="2"/>
  <c r="AJ36" i="2"/>
  <c r="AJ37" i="2"/>
  <c r="AJ38" i="2"/>
  <c r="AJ39" i="2"/>
  <c r="AJ40" i="2"/>
  <c r="AJ41" i="2"/>
  <c r="AJ42" i="2"/>
  <c r="AJ43" i="2"/>
  <c r="AJ44" i="2"/>
  <c r="AJ45" i="2"/>
  <c r="AJ46" i="2"/>
  <c r="AJ47" i="2"/>
  <c r="AJ48" i="2"/>
  <c r="AJ49" i="2"/>
  <c r="AJ50" i="2"/>
  <c r="AJ51" i="2"/>
  <c r="AJ52" i="2"/>
  <c r="AJ53" i="2"/>
  <c r="AJ54" i="2"/>
  <c r="AJ55" i="2"/>
  <c r="AJ56" i="2"/>
  <c r="AJ57" i="2"/>
  <c r="AJ58" i="2"/>
  <c r="AJ59" i="2"/>
  <c r="AJ60" i="2"/>
  <c r="AJ61" i="2"/>
  <c r="AJ62" i="2"/>
  <c r="AJ63" i="2"/>
  <c r="AJ64" i="2"/>
  <c r="AJ65" i="2"/>
  <c r="AJ66" i="2"/>
  <c r="AJ67" i="2"/>
  <c r="AJ68" i="2"/>
  <c r="AJ69" i="2"/>
  <c r="AJ70" i="2"/>
  <c r="AJ71" i="2"/>
  <c r="AJ72" i="2"/>
  <c r="AJ73" i="2"/>
  <c r="AJ74" i="2"/>
  <c r="AJ75" i="2"/>
  <c r="AJ76" i="2"/>
  <c r="AJ77" i="2"/>
  <c r="AJ78" i="2"/>
  <c r="AJ79" i="2"/>
  <c r="AJ80" i="2"/>
  <c r="AJ81" i="2"/>
  <c r="AJ82" i="2"/>
  <c r="AJ83" i="2"/>
  <c r="AJ84" i="2"/>
  <c r="AJ85" i="2"/>
  <c r="AJ86" i="2"/>
  <c r="AJ87" i="2"/>
  <c r="AJ88" i="2"/>
  <c r="AJ89" i="2"/>
  <c r="AJ90" i="2"/>
  <c r="AJ91" i="2"/>
  <c r="AJ92" i="2"/>
  <c r="AJ93" i="2"/>
  <c r="AJ94" i="2"/>
  <c r="AJ3" i="2"/>
  <c r="Z4" i="2"/>
  <c r="Z5" i="2"/>
  <c r="Z6" i="2"/>
  <c r="Z7" i="2"/>
  <c r="Z8" i="2"/>
  <c r="Z9" i="2"/>
  <c r="Z10" i="2"/>
  <c r="Z11" i="2"/>
  <c r="Z12" i="2"/>
  <c r="Z13" i="2"/>
  <c r="Z14" i="2"/>
  <c r="Z15" i="2"/>
  <c r="Z16" i="2"/>
  <c r="Z17" i="2"/>
  <c r="Z18" i="2"/>
  <c r="Z19" i="2"/>
  <c r="Z20" i="2"/>
  <c r="Z21" i="2"/>
  <c r="Z22" i="2"/>
  <c r="Z23" i="2"/>
  <c r="Z24" i="2"/>
  <c r="Z25" i="2"/>
  <c r="Z26" i="2"/>
  <c r="Z27" i="2"/>
  <c r="Z28" i="2"/>
  <c r="Z29" i="2"/>
  <c r="Z30" i="2"/>
  <c r="Z31" i="2"/>
  <c r="Z32" i="2"/>
  <c r="Z33" i="2"/>
  <c r="Z34" i="2"/>
  <c r="Z35" i="2"/>
  <c r="Z36" i="2"/>
  <c r="Z37" i="2"/>
  <c r="Z38" i="2"/>
  <c r="Z39" i="2"/>
  <c r="Z40" i="2"/>
  <c r="Z41" i="2"/>
  <c r="Z42" i="2"/>
  <c r="Z43" i="2"/>
  <c r="Z44" i="2"/>
  <c r="Z45" i="2"/>
  <c r="Z46" i="2"/>
  <c r="Z47" i="2"/>
  <c r="Z48" i="2"/>
  <c r="Z49" i="2"/>
  <c r="Z50" i="2"/>
  <c r="Z51" i="2"/>
  <c r="Z52" i="2"/>
  <c r="Z53" i="2"/>
  <c r="Z54" i="2"/>
  <c r="Z55" i="2"/>
  <c r="Z56" i="2"/>
  <c r="Z57" i="2"/>
  <c r="Z58" i="2"/>
  <c r="Z59" i="2"/>
  <c r="Z60" i="2"/>
  <c r="Z61" i="2"/>
  <c r="Z62" i="2"/>
  <c r="Z63" i="2"/>
  <c r="Z64" i="2"/>
  <c r="Z65" i="2"/>
  <c r="Z66" i="2"/>
  <c r="Z67" i="2"/>
  <c r="Z68" i="2"/>
  <c r="Z69" i="2"/>
  <c r="Z70" i="2"/>
  <c r="Z71" i="2"/>
  <c r="Z72" i="2"/>
  <c r="Z73" i="2"/>
  <c r="Z74" i="2"/>
  <c r="Z75" i="2"/>
  <c r="Z76" i="2"/>
  <c r="Z77" i="2"/>
  <c r="Z78" i="2"/>
  <c r="Z79" i="2"/>
  <c r="Z80" i="2"/>
  <c r="Z81" i="2"/>
  <c r="Z82" i="2"/>
  <c r="Z83" i="2"/>
  <c r="Z84" i="2"/>
  <c r="Z85" i="2"/>
  <c r="Z86" i="2"/>
  <c r="Z87" i="2"/>
  <c r="Z88" i="2"/>
  <c r="Z89" i="2"/>
  <c r="Z90" i="2"/>
  <c r="Z91" i="2"/>
  <c r="Z92" i="2"/>
  <c r="Z93" i="2"/>
  <c r="Z94" i="2"/>
  <c r="Z3" i="2"/>
  <c r="P4" i="2"/>
  <c r="P5" i="2"/>
  <c r="P6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34" i="2"/>
  <c r="P35" i="2"/>
  <c r="P36" i="2"/>
  <c r="P37" i="2"/>
  <c r="P38" i="2"/>
  <c r="P39" i="2"/>
  <c r="P40" i="2"/>
  <c r="P41" i="2"/>
  <c r="P42" i="2"/>
  <c r="P43" i="2"/>
  <c r="P44" i="2"/>
  <c r="P45" i="2"/>
  <c r="P46" i="2"/>
  <c r="P47" i="2"/>
  <c r="P48" i="2"/>
  <c r="P49" i="2"/>
  <c r="P50" i="2"/>
  <c r="P51" i="2"/>
  <c r="P52" i="2"/>
  <c r="P53" i="2"/>
  <c r="P54" i="2"/>
  <c r="P55" i="2"/>
  <c r="P56" i="2"/>
  <c r="P57" i="2"/>
  <c r="P58" i="2"/>
  <c r="P59" i="2"/>
  <c r="P60" i="2"/>
  <c r="P61" i="2"/>
  <c r="P62" i="2"/>
  <c r="P63" i="2"/>
  <c r="P64" i="2"/>
  <c r="P65" i="2"/>
  <c r="P66" i="2"/>
  <c r="P67" i="2"/>
  <c r="P68" i="2"/>
  <c r="P69" i="2"/>
  <c r="P70" i="2"/>
  <c r="P71" i="2"/>
  <c r="P72" i="2"/>
  <c r="P73" i="2"/>
  <c r="P74" i="2"/>
  <c r="P75" i="2"/>
  <c r="P76" i="2"/>
  <c r="P77" i="2"/>
  <c r="P78" i="2"/>
  <c r="P79" i="2"/>
  <c r="P80" i="2"/>
  <c r="P81" i="2"/>
  <c r="P82" i="2"/>
  <c r="P83" i="2"/>
  <c r="P84" i="2"/>
  <c r="P85" i="2"/>
  <c r="P86" i="2"/>
  <c r="P87" i="2"/>
  <c r="P88" i="2"/>
  <c r="P89" i="2"/>
  <c r="P90" i="2"/>
  <c r="P91" i="2"/>
  <c r="P92" i="2"/>
  <c r="P93" i="2"/>
  <c r="P94" i="2"/>
  <c r="P3" i="2"/>
  <c r="AV94" i="2"/>
  <c r="AV93" i="2"/>
  <c r="AV92" i="2"/>
  <c r="AV91" i="2"/>
  <c r="AV90" i="2"/>
  <c r="AV89" i="2"/>
  <c r="AV88" i="2"/>
  <c r="AV87" i="2"/>
  <c r="AV86" i="2"/>
  <c r="AV85" i="2"/>
  <c r="AV84" i="2"/>
  <c r="AV83" i="2"/>
  <c r="AV82" i="2"/>
  <c r="AV81" i="2"/>
  <c r="AV80" i="2"/>
  <c r="AV79" i="2"/>
  <c r="AV78" i="2"/>
  <c r="AV77" i="2"/>
  <c r="AV76" i="2"/>
  <c r="AV75" i="2"/>
  <c r="AP75" i="2"/>
  <c r="AP76" i="2" s="1"/>
  <c r="AP77" i="2" s="1"/>
  <c r="AP78" i="2" s="1"/>
  <c r="AP79" i="2" s="1"/>
  <c r="AP80" i="2" s="1"/>
  <c r="AP81" i="2" s="1"/>
  <c r="AP82" i="2" s="1"/>
  <c r="AP83" i="2" s="1"/>
  <c r="AP84" i="2" s="1"/>
  <c r="AP85" i="2" s="1"/>
  <c r="AP86" i="2" s="1"/>
  <c r="AP87" i="2" s="1"/>
  <c r="AP88" i="2" s="1"/>
  <c r="AP89" i="2" s="1"/>
  <c r="AP90" i="2" s="1"/>
  <c r="AP91" i="2" s="1"/>
  <c r="AP92" i="2" s="1"/>
  <c r="AP93" i="2" s="1"/>
  <c r="AP94" i="2" s="1"/>
  <c r="AV74" i="2"/>
  <c r="AV73" i="2"/>
  <c r="AV72" i="2"/>
  <c r="AV71" i="2"/>
  <c r="AV70" i="2"/>
  <c r="AV69" i="2"/>
  <c r="AV68" i="2"/>
  <c r="AV67" i="2"/>
  <c r="AV66" i="2"/>
  <c r="AV65" i="2"/>
  <c r="AV64" i="2"/>
  <c r="AV63" i="2"/>
  <c r="AV62" i="2"/>
  <c r="AV61" i="2"/>
  <c r="AV60" i="2"/>
  <c r="AV59" i="2"/>
  <c r="AV58" i="2"/>
  <c r="AV57" i="2"/>
  <c r="AV56" i="2"/>
  <c r="AV55" i="2"/>
  <c r="AV54" i="2"/>
  <c r="AV53" i="2"/>
  <c r="AV52" i="2"/>
  <c r="AV51" i="2"/>
  <c r="AV50" i="2"/>
  <c r="AV49" i="2"/>
  <c r="AV48" i="2"/>
  <c r="AV47" i="2"/>
  <c r="AV46" i="2"/>
  <c r="AV45" i="2"/>
  <c r="AV44" i="2"/>
  <c r="AV43" i="2"/>
  <c r="AV42" i="2"/>
  <c r="AV41" i="2"/>
  <c r="AV40" i="2"/>
  <c r="AV39" i="2"/>
  <c r="AV38" i="2"/>
  <c r="AV37" i="2"/>
  <c r="AV36" i="2"/>
  <c r="AV35" i="2"/>
  <c r="AV34" i="2"/>
  <c r="AV33" i="2"/>
  <c r="AV32" i="2"/>
  <c r="AV31" i="2"/>
  <c r="AV30" i="2"/>
  <c r="AV29" i="2"/>
  <c r="AV28" i="2"/>
  <c r="AV27" i="2"/>
  <c r="AV26" i="2"/>
  <c r="AV25" i="2"/>
  <c r="AV24" i="2"/>
  <c r="AV23" i="2"/>
  <c r="AV22" i="2"/>
  <c r="AV21" i="2"/>
  <c r="AV20" i="2"/>
  <c r="AV19" i="2"/>
  <c r="AV18" i="2"/>
  <c r="AV17" i="2"/>
  <c r="AV16" i="2"/>
  <c r="AV15" i="2"/>
  <c r="AV14" i="2"/>
  <c r="AV13" i="2"/>
  <c r="AV12" i="2"/>
  <c r="AV11" i="2"/>
  <c r="AV10" i="2"/>
  <c r="AV9" i="2"/>
  <c r="AV8" i="2"/>
  <c r="AV7" i="2"/>
  <c r="AV6" i="2"/>
  <c r="AV5" i="2"/>
  <c r="AV4" i="2"/>
  <c r="AO4" i="2"/>
  <c r="AO5" i="2" s="1"/>
  <c r="AO6" i="2" s="1"/>
  <c r="AO7" i="2" s="1"/>
  <c r="AO8" i="2" s="1"/>
  <c r="AV3" i="2"/>
  <c r="AL94" i="2"/>
  <c r="AL93" i="2"/>
  <c r="AL92" i="2"/>
  <c r="AL91" i="2"/>
  <c r="AL90" i="2"/>
  <c r="AL89" i="2"/>
  <c r="AL88" i="2"/>
  <c r="AL87" i="2"/>
  <c r="AL86" i="2"/>
  <c r="AL85" i="2"/>
  <c r="AL84" i="2"/>
  <c r="AL83" i="2"/>
  <c r="AL82" i="2"/>
  <c r="AL81" i="2"/>
  <c r="AL80" i="2"/>
  <c r="AL79" i="2"/>
  <c r="AL78" i="2"/>
  <c r="AL77" i="2"/>
  <c r="AL76" i="2"/>
  <c r="AL75" i="2"/>
  <c r="AF75" i="2"/>
  <c r="AF76" i="2" s="1"/>
  <c r="AF77" i="2" s="1"/>
  <c r="AF78" i="2" s="1"/>
  <c r="AF79" i="2" s="1"/>
  <c r="AF80" i="2" s="1"/>
  <c r="AF81" i="2" s="1"/>
  <c r="AF82" i="2" s="1"/>
  <c r="AF83" i="2" s="1"/>
  <c r="AF84" i="2" s="1"/>
  <c r="AF85" i="2" s="1"/>
  <c r="AF86" i="2" s="1"/>
  <c r="AF87" i="2" s="1"/>
  <c r="AF88" i="2" s="1"/>
  <c r="AF89" i="2" s="1"/>
  <c r="AF90" i="2" s="1"/>
  <c r="AF91" i="2" s="1"/>
  <c r="AF92" i="2" s="1"/>
  <c r="AF93" i="2" s="1"/>
  <c r="AF94" i="2" s="1"/>
  <c r="AL74" i="2"/>
  <c r="AL73" i="2"/>
  <c r="AL72" i="2"/>
  <c r="AL71" i="2"/>
  <c r="AL70" i="2"/>
  <c r="AL69" i="2"/>
  <c r="AL68" i="2"/>
  <c r="AL67" i="2"/>
  <c r="AL66" i="2"/>
  <c r="AL65" i="2"/>
  <c r="AL64" i="2"/>
  <c r="AL63" i="2"/>
  <c r="AL62" i="2"/>
  <c r="AL61" i="2"/>
  <c r="AL60" i="2"/>
  <c r="AL59" i="2"/>
  <c r="AL58" i="2"/>
  <c r="AL57" i="2"/>
  <c r="AL56" i="2"/>
  <c r="AL55" i="2"/>
  <c r="AL54" i="2"/>
  <c r="AL53" i="2"/>
  <c r="AL52" i="2"/>
  <c r="AL51" i="2"/>
  <c r="AL50" i="2"/>
  <c r="AL49" i="2"/>
  <c r="AL48" i="2"/>
  <c r="AL47" i="2"/>
  <c r="AL46" i="2"/>
  <c r="AL45" i="2"/>
  <c r="AL44" i="2"/>
  <c r="AL43" i="2"/>
  <c r="AL42" i="2"/>
  <c r="AL41" i="2"/>
  <c r="AL40" i="2"/>
  <c r="AL39" i="2"/>
  <c r="AL38" i="2"/>
  <c r="AL37" i="2"/>
  <c r="AL36" i="2"/>
  <c r="AL35" i="2"/>
  <c r="AL34" i="2"/>
  <c r="AL33" i="2"/>
  <c r="AL32" i="2"/>
  <c r="AL31" i="2"/>
  <c r="AL30" i="2"/>
  <c r="AL29" i="2"/>
  <c r="AL28" i="2"/>
  <c r="AL27" i="2"/>
  <c r="AL26" i="2"/>
  <c r="AL25" i="2"/>
  <c r="AL24" i="2"/>
  <c r="AL23" i="2"/>
  <c r="AL22" i="2"/>
  <c r="AL21" i="2"/>
  <c r="AL20" i="2"/>
  <c r="AL19" i="2"/>
  <c r="AL18" i="2"/>
  <c r="AL17" i="2"/>
  <c r="AL16" i="2"/>
  <c r="AL15" i="2"/>
  <c r="AL14" i="2"/>
  <c r="AL13" i="2"/>
  <c r="AL12" i="2"/>
  <c r="AL11" i="2"/>
  <c r="AL10" i="2"/>
  <c r="AL9" i="2"/>
  <c r="AL8" i="2"/>
  <c r="AL7" i="2"/>
  <c r="AL6" i="2"/>
  <c r="AL5" i="2"/>
  <c r="AL4" i="2"/>
  <c r="AE4" i="2"/>
  <c r="AE5" i="2" s="1"/>
  <c r="AE6" i="2" s="1"/>
  <c r="AL3" i="2"/>
  <c r="AB94" i="2"/>
  <c r="AB93" i="2"/>
  <c r="AB92" i="2"/>
  <c r="AB91" i="2"/>
  <c r="AB90" i="2"/>
  <c r="AB89" i="2"/>
  <c r="AB88" i="2"/>
  <c r="AB87" i="2"/>
  <c r="AB86" i="2"/>
  <c r="AB85" i="2"/>
  <c r="AB84" i="2"/>
  <c r="AB83" i="2"/>
  <c r="AB82" i="2"/>
  <c r="AB81" i="2"/>
  <c r="AB80" i="2"/>
  <c r="AB79" i="2"/>
  <c r="AB78" i="2"/>
  <c r="AB77" i="2"/>
  <c r="AB76" i="2"/>
  <c r="AB75" i="2"/>
  <c r="V75" i="2"/>
  <c r="V76" i="2" s="1"/>
  <c r="V77" i="2" s="1"/>
  <c r="V78" i="2" s="1"/>
  <c r="V79" i="2" s="1"/>
  <c r="V80" i="2" s="1"/>
  <c r="V81" i="2" s="1"/>
  <c r="V82" i="2" s="1"/>
  <c r="V83" i="2" s="1"/>
  <c r="V84" i="2" s="1"/>
  <c r="V85" i="2" s="1"/>
  <c r="V86" i="2" s="1"/>
  <c r="V87" i="2" s="1"/>
  <c r="V88" i="2" s="1"/>
  <c r="V89" i="2" s="1"/>
  <c r="V90" i="2" s="1"/>
  <c r="V91" i="2" s="1"/>
  <c r="V92" i="2" s="1"/>
  <c r="V93" i="2" s="1"/>
  <c r="V94" i="2" s="1"/>
  <c r="AB74" i="2"/>
  <c r="AB73" i="2"/>
  <c r="AB72" i="2"/>
  <c r="AB71" i="2"/>
  <c r="AB70" i="2"/>
  <c r="AB69" i="2"/>
  <c r="AB68" i="2"/>
  <c r="AB67" i="2"/>
  <c r="AB66" i="2"/>
  <c r="AB65" i="2"/>
  <c r="AB64" i="2"/>
  <c r="AB63" i="2"/>
  <c r="AB62" i="2"/>
  <c r="AB61" i="2"/>
  <c r="AB60" i="2"/>
  <c r="AB59" i="2"/>
  <c r="AB58" i="2"/>
  <c r="AB57" i="2"/>
  <c r="AB56" i="2"/>
  <c r="AB55" i="2"/>
  <c r="AB54" i="2"/>
  <c r="AB53" i="2"/>
  <c r="AB52" i="2"/>
  <c r="AB51" i="2"/>
  <c r="AB50" i="2"/>
  <c r="AB49" i="2"/>
  <c r="AB48" i="2"/>
  <c r="AB47" i="2"/>
  <c r="AB46" i="2"/>
  <c r="AB45" i="2"/>
  <c r="AB44" i="2"/>
  <c r="AB43" i="2"/>
  <c r="AB42" i="2"/>
  <c r="AB41" i="2"/>
  <c r="AB40" i="2"/>
  <c r="AB39" i="2"/>
  <c r="AB38" i="2"/>
  <c r="AB37" i="2"/>
  <c r="AB36" i="2"/>
  <c r="AB35" i="2"/>
  <c r="AB34" i="2"/>
  <c r="AB33" i="2"/>
  <c r="AB32" i="2"/>
  <c r="AB31" i="2"/>
  <c r="AB30" i="2"/>
  <c r="AB29" i="2"/>
  <c r="AB28" i="2"/>
  <c r="AB27" i="2"/>
  <c r="AB26" i="2"/>
  <c r="AB25" i="2"/>
  <c r="AB24" i="2"/>
  <c r="AB23" i="2"/>
  <c r="AB22" i="2"/>
  <c r="AB21" i="2"/>
  <c r="AB20" i="2"/>
  <c r="AB19" i="2"/>
  <c r="AB18" i="2"/>
  <c r="AB17" i="2"/>
  <c r="AB16" i="2"/>
  <c r="AB15" i="2"/>
  <c r="AB14" i="2"/>
  <c r="AB13" i="2"/>
  <c r="AB12" i="2"/>
  <c r="AB11" i="2"/>
  <c r="AB10" i="2"/>
  <c r="AB9" i="2"/>
  <c r="AB8" i="2"/>
  <c r="AB7" i="2"/>
  <c r="AB6" i="2"/>
  <c r="AB5" i="2"/>
  <c r="AB4" i="2"/>
  <c r="U4" i="2"/>
  <c r="U5" i="2" s="1"/>
  <c r="U6" i="2" s="1"/>
  <c r="AB3" i="2"/>
  <c r="R94" i="2"/>
  <c r="R93" i="2"/>
  <c r="R92" i="2"/>
  <c r="R91" i="2"/>
  <c r="R90" i="2"/>
  <c r="R89" i="2"/>
  <c r="R88" i="2"/>
  <c r="R87" i="2"/>
  <c r="R86" i="2"/>
  <c r="R85" i="2"/>
  <c r="R84" i="2"/>
  <c r="R83" i="2"/>
  <c r="R82" i="2"/>
  <c r="R81" i="2"/>
  <c r="R80" i="2"/>
  <c r="R79" i="2"/>
  <c r="R78" i="2"/>
  <c r="R77" i="2"/>
  <c r="R76" i="2"/>
  <c r="R75" i="2"/>
  <c r="L75" i="2"/>
  <c r="L76" i="2" s="1"/>
  <c r="L77" i="2" s="1"/>
  <c r="L78" i="2" s="1"/>
  <c r="L79" i="2" s="1"/>
  <c r="L80" i="2" s="1"/>
  <c r="L81" i="2" s="1"/>
  <c r="L82" i="2" s="1"/>
  <c r="L83" i="2" s="1"/>
  <c r="L84" i="2" s="1"/>
  <c r="L85" i="2" s="1"/>
  <c r="L86" i="2" s="1"/>
  <c r="L87" i="2" s="1"/>
  <c r="L88" i="2" s="1"/>
  <c r="L89" i="2" s="1"/>
  <c r="L90" i="2" s="1"/>
  <c r="L91" i="2" s="1"/>
  <c r="L92" i="2" s="1"/>
  <c r="L93" i="2" s="1"/>
  <c r="L94" i="2" s="1"/>
  <c r="R74" i="2"/>
  <c r="R73" i="2"/>
  <c r="R72" i="2"/>
  <c r="R71" i="2"/>
  <c r="R70" i="2"/>
  <c r="R69" i="2"/>
  <c r="R68" i="2"/>
  <c r="R67" i="2"/>
  <c r="R66" i="2"/>
  <c r="R65" i="2"/>
  <c r="R64" i="2"/>
  <c r="R63" i="2"/>
  <c r="R62" i="2"/>
  <c r="R61" i="2"/>
  <c r="R60" i="2"/>
  <c r="R59" i="2"/>
  <c r="R58" i="2"/>
  <c r="R57" i="2"/>
  <c r="R56" i="2"/>
  <c r="R55" i="2"/>
  <c r="R54" i="2"/>
  <c r="R53" i="2"/>
  <c r="R52" i="2"/>
  <c r="R51" i="2"/>
  <c r="R50" i="2"/>
  <c r="R49" i="2"/>
  <c r="R48" i="2"/>
  <c r="R47" i="2"/>
  <c r="R46" i="2"/>
  <c r="R45" i="2"/>
  <c r="R44" i="2"/>
  <c r="R43" i="2"/>
  <c r="R42" i="2"/>
  <c r="R41" i="2"/>
  <c r="R40" i="2"/>
  <c r="R39" i="2"/>
  <c r="R38" i="2"/>
  <c r="R37" i="2"/>
  <c r="R36" i="2"/>
  <c r="R35" i="2"/>
  <c r="R34" i="2"/>
  <c r="R33" i="2"/>
  <c r="R32" i="2"/>
  <c r="R31" i="2"/>
  <c r="R30" i="2"/>
  <c r="R29" i="2"/>
  <c r="R28" i="2"/>
  <c r="R27" i="2"/>
  <c r="R26" i="2"/>
  <c r="R25" i="2"/>
  <c r="R24" i="2"/>
  <c r="R23" i="2"/>
  <c r="R22" i="2"/>
  <c r="R21" i="2"/>
  <c r="R20" i="2"/>
  <c r="R19" i="2"/>
  <c r="R18" i="2"/>
  <c r="R17" i="2"/>
  <c r="R16" i="2"/>
  <c r="R15" i="2"/>
  <c r="R14" i="2"/>
  <c r="R13" i="2"/>
  <c r="R12" i="2"/>
  <c r="R11" i="2"/>
  <c r="R10" i="2"/>
  <c r="R9" i="2"/>
  <c r="R8" i="2"/>
  <c r="R7" i="2"/>
  <c r="R6" i="2"/>
  <c r="R5" i="2"/>
  <c r="R4" i="2"/>
  <c r="K4" i="2"/>
  <c r="K5" i="2" s="1"/>
  <c r="K6" i="2" s="1"/>
  <c r="R3" i="2"/>
  <c r="H94" i="2"/>
  <c r="F94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3" i="2"/>
  <c r="BK8" i="2" l="1"/>
  <c r="BI8" i="2" s="1"/>
  <c r="BM6" i="2"/>
  <c r="BU5" i="2"/>
  <c r="BS5" i="2" s="1"/>
  <c r="BC10" i="2"/>
  <c r="BK9" i="2"/>
  <c r="BI9" i="2" s="1"/>
  <c r="AW3" i="2"/>
  <c r="AU3" i="2" s="1"/>
  <c r="AW4" i="2"/>
  <c r="AU4" i="2" s="1"/>
  <c r="AW7" i="2"/>
  <c r="AU7" i="2" s="1"/>
  <c r="AO9" i="2"/>
  <c r="AW8" i="2"/>
  <c r="AU8" i="2" s="1"/>
  <c r="AW6" i="2"/>
  <c r="AU6" i="2" s="1"/>
  <c r="AM3" i="2"/>
  <c r="AK3" i="2" s="1"/>
  <c r="AW5" i="2"/>
  <c r="AU5" i="2" s="1"/>
  <c r="AM6" i="2"/>
  <c r="AK6" i="2" s="1"/>
  <c r="AE7" i="2"/>
  <c r="AE8" i="2" s="1"/>
  <c r="AM5" i="2"/>
  <c r="AK5" i="2" s="1"/>
  <c r="AC3" i="2"/>
  <c r="AA3" i="2" s="1"/>
  <c r="AM4" i="2"/>
  <c r="AK4" i="2" s="1"/>
  <c r="AC6" i="2"/>
  <c r="AA6" i="2" s="1"/>
  <c r="U7" i="2"/>
  <c r="U8" i="2" s="1"/>
  <c r="AC5" i="2"/>
  <c r="AA5" i="2" s="1"/>
  <c r="S3" i="2"/>
  <c r="Q3" i="2" s="1"/>
  <c r="AC4" i="2"/>
  <c r="AA4" i="2" s="1"/>
  <c r="S6" i="2"/>
  <c r="Q6" i="2" s="1"/>
  <c r="K7" i="2"/>
  <c r="K8" i="2" s="1"/>
  <c r="S5" i="2"/>
  <c r="Q5" i="2" s="1"/>
  <c r="S4" i="2"/>
  <c r="Q4" i="2" s="1"/>
  <c r="B75" i="2"/>
  <c r="H74" i="2"/>
  <c r="H73" i="2"/>
  <c r="H72" i="2"/>
  <c r="H71" i="2"/>
  <c r="H70" i="2"/>
  <c r="H69" i="2"/>
  <c r="H68" i="2"/>
  <c r="H67" i="2"/>
  <c r="H66" i="2"/>
  <c r="H65" i="2"/>
  <c r="H64" i="2"/>
  <c r="H63" i="2"/>
  <c r="H62" i="2"/>
  <c r="H61" i="2"/>
  <c r="H60" i="2"/>
  <c r="H59" i="2"/>
  <c r="H58" i="2"/>
  <c r="H57" i="2"/>
  <c r="H56" i="2"/>
  <c r="H55" i="2"/>
  <c r="H54" i="2"/>
  <c r="H53" i="2"/>
  <c r="H52" i="2"/>
  <c r="H51" i="2"/>
  <c r="H50" i="2"/>
  <c r="H49" i="2"/>
  <c r="H48" i="2"/>
  <c r="H47" i="2"/>
  <c r="H46" i="2"/>
  <c r="H45" i="2"/>
  <c r="H44" i="2"/>
  <c r="H43" i="2"/>
  <c r="H42" i="2"/>
  <c r="H41" i="2"/>
  <c r="H40" i="2"/>
  <c r="H39" i="2"/>
  <c r="H38" i="2"/>
  <c r="H37" i="2"/>
  <c r="H36" i="2"/>
  <c r="H35" i="2"/>
  <c r="H34" i="2"/>
  <c r="H33" i="2"/>
  <c r="H32" i="2"/>
  <c r="H31" i="2"/>
  <c r="H30" i="2"/>
  <c r="H29" i="2"/>
  <c r="H28" i="2"/>
  <c r="H27" i="2"/>
  <c r="H26" i="2"/>
  <c r="H25" i="2"/>
  <c r="H24" i="2"/>
  <c r="H23" i="2"/>
  <c r="H22" i="2"/>
  <c r="H21" i="2"/>
  <c r="H20" i="2"/>
  <c r="H19" i="2"/>
  <c r="H18" i="2"/>
  <c r="H17" i="2"/>
  <c r="H16" i="2"/>
  <c r="H15" i="2"/>
  <c r="H14" i="2"/>
  <c r="H13" i="2"/>
  <c r="H12" i="2"/>
  <c r="H11" i="2"/>
  <c r="H10" i="2"/>
  <c r="H9" i="2"/>
  <c r="H8" i="2"/>
  <c r="H7" i="2"/>
  <c r="H6" i="2"/>
  <c r="H5" i="2"/>
  <c r="H4" i="2"/>
  <c r="A4" i="2"/>
  <c r="A5" i="2" s="1"/>
  <c r="A6" i="2" s="1"/>
  <c r="A7" i="2" s="1"/>
  <c r="H3" i="2"/>
  <c r="I3" i="2" s="1"/>
  <c r="G3" i="2" s="1"/>
  <c r="BW3" i="2" s="1"/>
  <c r="BY3" i="2" s="1"/>
  <c r="BM7" i="2" l="1"/>
  <c r="BU6" i="2"/>
  <c r="BS6" i="2" s="1"/>
  <c r="BC11" i="2"/>
  <c r="BK10" i="2"/>
  <c r="BI10" i="2" s="1"/>
  <c r="AY3" i="2"/>
  <c r="BA3" i="2" s="1"/>
  <c r="AO10" i="2"/>
  <c r="AW9" i="2"/>
  <c r="AU9" i="2" s="1"/>
  <c r="AM7" i="2"/>
  <c r="AK7" i="2" s="1"/>
  <c r="AE9" i="2"/>
  <c r="AM8" i="2"/>
  <c r="AK8" i="2" s="1"/>
  <c r="AC7" i="2"/>
  <c r="AA7" i="2" s="1"/>
  <c r="U9" i="2"/>
  <c r="AC8" i="2"/>
  <c r="AA8" i="2" s="1"/>
  <c r="S7" i="2"/>
  <c r="Q7" i="2" s="1"/>
  <c r="K9" i="2"/>
  <c r="S8" i="2"/>
  <c r="Q8" i="2" s="1"/>
  <c r="I7" i="2"/>
  <c r="G7" i="2" s="1"/>
  <c r="I4" i="2"/>
  <c r="G4" i="2" s="1"/>
  <c r="I6" i="2"/>
  <c r="G6" i="2" s="1"/>
  <c r="I5" i="2"/>
  <c r="G5" i="2" s="1"/>
  <c r="A8" i="2"/>
  <c r="A9" i="2" s="1"/>
  <c r="I9" i="2" s="1"/>
  <c r="G9" i="2" s="1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B76" i="2"/>
  <c r="B77" i="2" s="1"/>
  <c r="B78" i="2" s="1"/>
  <c r="B79" i="2" s="1"/>
  <c r="B80" i="2" s="1"/>
  <c r="B81" i="2" s="1"/>
  <c r="B82" i="2" s="1"/>
  <c r="B83" i="2" s="1"/>
  <c r="B84" i="2" s="1"/>
  <c r="B85" i="2" s="1"/>
  <c r="B86" i="2" s="1"/>
  <c r="B87" i="2" s="1"/>
  <c r="B88" i="2" s="1"/>
  <c r="B89" i="2" s="1"/>
  <c r="B90" i="2" s="1"/>
  <c r="B91" i="2" s="1"/>
  <c r="B92" i="2" s="1"/>
  <c r="B93" i="2" s="1"/>
  <c r="B94" i="2" s="1"/>
  <c r="AY6" i="2" l="1"/>
  <c r="BA6" i="2" s="1"/>
  <c r="BW6" i="2"/>
  <c r="BY6" i="2" s="1"/>
  <c r="AY4" i="2"/>
  <c r="BA4" i="2" s="1"/>
  <c r="BW4" i="2"/>
  <c r="BY4" i="2" s="1"/>
  <c r="AY5" i="2"/>
  <c r="BA5" i="2" s="1"/>
  <c r="BW5" i="2"/>
  <c r="BY5" i="2" s="1"/>
  <c r="BM8" i="2"/>
  <c r="BU7" i="2"/>
  <c r="BS7" i="2" s="1"/>
  <c r="BW7" i="2" s="1"/>
  <c r="BY7" i="2" s="1"/>
  <c r="BC12" i="2"/>
  <c r="BK11" i="2"/>
  <c r="BI11" i="2" s="1"/>
  <c r="AY7" i="2"/>
  <c r="BA7" i="2" s="1"/>
  <c r="AO11" i="2"/>
  <c r="AW10" i="2"/>
  <c r="AU10" i="2" s="1"/>
  <c r="AE10" i="2"/>
  <c r="AM9" i="2"/>
  <c r="AK9" i="2" s="1"/>
  <c r="U10" i="2"/>
  <c r="AC9" i="2"/>
  <c r="AA9" i="2" s="1"/>
  <c r="K10" i="2"/>
  <c r="S9" i="2"/>
  <c r="Q9" i="2" s="1"/>
  <c r="AY9" i="2" s="1"/>
  <c r="BA9" i="2" s="1"/>
  <c r="I8" i="2"/>
  <c r="G8" i="2" s="1"/>
  <c r="A10" i="2"/>
  <c r="I10" i="2" s="1"/>
  <c r="G10" i="2" s="1"/>
  <c r="AY8" i="2" l="1"/>
  <c r="BA8" i="2" s="1"/>
  <c r="BU8" i="2"/>
  <c r="BS8" i="2" s="1"/>
  <c r="BW8" i="2" s="1"/>
  <c r="BY8" i="2" s="1"/>
  <c r="BM9" i="2"/>
  <c r="BC13" i="2"/>
  <c r="BK12" i="2"/>
  <c r="BI12" i="2" s="1"/>
  <c r="AO12" i="2"/>
  <c r="AW11" i="2"/>
  <c r="AU11" i="2" s="1"/>
  <c r="AM10" i="2"/>
  <c r="AK10" i="2" s="1"/>
  <c r="AE11" i="2"/>
  <c r="AC10" i="2"/>
  <c r="AA10" i="2" s="1"/>
  <c r="U11" i="2"/>
  <c r="S10" i="2"/>
  <c r="Q10" i="2" s="1"/>
  <c r="K11" i="2"/>
  <c r="A11" i="2"/>
  <c r="I11" i="2" s="1"/>
  <c r="G11" i="2" s="1"/>
  <c r="H23" i="1"/>
  <c r="BM10" i="2" l="1"/>
  <c r="BU9" i="2"/>
  <c r="BS9" i="2" s="1"/>
  <c r="BW9" i="2" s="1"/>
  <c r="BY9" i="2" s="1"/>
  <c r="BC14" i="2"/>
  <c r="BK13" i="2"/>
  <c r="BI13" i="2" s="1"/>
  <c r="AY10" i="2"/>
  <c r="BA10" i="2" s="1"/>
  <c r="AO13" i="2"/>
  <c r="AW12" i="2"/>
  <c r="AU12" i="2" s="1"/>
  <c r="AE12" i="2"/>
  <c r="AM11" i="2"/>
  <c r="AK11" i="2" s="1"/>
  <c r="U12" i="2"/>
  <c r="AC11" i="2"/>
  <c r="AA11" i="2" s="1"/>
  <c r="K12" i="2"/>
  <c r="S11" i="2"/>
  <c r="Q11" i="2" s="1"/>
  <c r="AY11" i="2" s="1"/>
  <c r="BA11" i="2" s="1"/>
  <c r="A12" i="2"/>
  <c r="I12" i="2" s="1"/>
  <c r="G12" i="2" s="1"/>
  <c r="G89" i="1"/>
  <c r="JL24" i="1"/>
  <c r="JL25" i="1"/>
  <c r="JL26" i="1"/>
  <c r="JL27" i="1"/>
  <c r="JL28" i="1"/>
  <c r="JL29" i="1"/>
  <c r="JL30" i="1"/>
  <c r="JL31" i="1"/>
  <c r="JL32" i="1"/>
  <c r="JL33" i="1"/>
  <c r="JL34" i="1"/>
  <c r="JL35" i="1"/>
  <c r="JL36" i="1"/>
  <c r="JL37" i="1"/>
  <c r="JL38" i="1"/>
  <c r="JL39" i="1"/>
  <c r="JL40" i="1"/>
  <c r="JL41" i="1"/>
  <c r="JL42" i="1"/>
  <c r="JL43" i="1"/>
  <c r="JL44" i="1"/>
  <c r="JL45" i="1"/>
  <c r="JL46" i="1"/>
  <c r="JL47" i="1"/>
  <c r="JL48" i="1"/>
  <c r="JL49" i="1"/>
  <c r="JL50" i="1"/>
  <c r="JL51" i="1"/>
  <c r="JL52" i="1"/>
  <c r="JL53" i="1"/>
  <c r="JL54" i="1"/>
  <c r="JL55" i="1"/>
  <c r="JL56" i="1"/>
  <c r="JL57" i="1"/>
  <c r="JL58" i="1"/>
  <c r="JL59" i="1"/>
  <c r="JL60" i="1"/>
  <c r="JL61" i="1"/>
  <c r="JL62" i="1"/>
  <c r="JL63" i="1"/>
  <c r="JL64" i="1"/>
  <c r="JL65" i="1"/>
  <c r="JL66" i="1"/>
  <c r="JL67" i="1"/>
  <c r="JL68" i="1"/>
  <c r="JL69" i="1"/>
  <c r="JL70" i="1"/>
  <c r="JL71" i="1"/>
  <c r="JL72" i="1"/>
  <c r="JL73" i="1"/>
  <c r="JL74" i="1"/>
  <c r="JL75" i="1"/>
  <c r="JL76" i="1"/>
  <c r="JL77" i="1"/>
  <c r="JL78" i="1"/>
  <c r="JL79" i="1"/>
  <c r="JL80" i="1"/>
  <c r="JL81" i="1"/>
  <c r="JL82" i="1"/>
  <c r="JL83" i="1"/>
  <c r="JL84" i="1"/>
  <c r="JL85" i="1"/>
  <c r="JL86" i="1"/>
  <c r="JL87" i="1"/>
  <c r="JL88" i="1"/>
  <c r="JL89" i="1"/>
  <c r="JL90" i="1"/>
  <c r="JL91" i="1"/>
  <c r="JL92" i="1"/>
  <c r="JL93" i="1"/>
  <c r="JL94" i="1"/>
  <c r="JL23" i="1"/>
  <c r="JM24" i="1"/>
  <c r="JM25" i="1"/>
  <c r="JM26" i="1"/>
  <c r="JM27" i="1"/>
  <c r="JM28" i="1"/>
  <c r="JM29" i="1"/>
  <c r="JM30" i="1"/>
  <c r="JM31" i="1"/>
  <c r="JM32" i="1"/>
  <c r="JM33" i="1"/>
  <c r="JM34" i="1"/>
  <c r="JM35" i="1"/>
  <c r="JM36" i="1"/>
  <c r="JM37" i="1"/>
  <c r="JM38" i="1"/>
  <c r="JM39" i="1"/>
  <c r="JM40" i="1"/>
  <c r="JM41" i="1"/>
  <c r="JM42" i="1"/>
  <c r="JM43" i="1"/>
  <c r="JM44" i="1"/>
  <c r="JM45" i="1"/>
  <c r="JM46" i="1"/>
  <c r="JM47" i="1"/>
  <c r="JM48" i="1"/>
  <c r="JM49" i="1"/>
  <c r="JM50" i="1"/>
  <c r="JM51" i="1"/>
  <c r="JM52" i="1"/>
  <c r="JM53" i="1"/>
  <c r="JM54" i="1"/>
  <c r="JM55" i="1"/>
  <c r="JM56" i="1"/>
  <c r="JM57" i="1"/>
  <c r="JM58" i="1"/>
  <c r="JM59" i="1"/>
  <c r="JM60" i="1"/>
  <c r="JM61" i="1"/>
  <c r="JM62" i="1"/>
  <c r="JM63" i="1"/>
  <c r="JM64" i="1"/>
  <c r="JM65" i="1"/>
  <c r="JM66" i="1"/>
  <c r="JM67" i="1"/>
  <c r="JM68" i="1"/>
  <c r="JM69" i="1"/>
  <c r="JM70" i="1"/>
  <c r="JM71" i="1"/>
  <c r="JM72" i="1"/>
  <c r="JM73" i="1"/>
  <c r="JM74" i="1"/>
  <c r="JM75" i="1"/>
  <c r="JM76" i="1"/>
  <c r="JM77" i="1"/>
  <c r="JM78" i="1"/>
  <c r="JM79" i="1"/>
  <c r="JM80" i="1"/>
  <c r="JM81" i="1"/>
  <c r="JM82" i="1"/>
  <c r="JM83" i="1"/>
  <c r="JM84" i="1"/>
  <c r="JM85" i="1"/>
  <c r="JM86" i="1"/>
  <c r="JM87" i="1"/>
  <c r="JM88" i="1"/>
  <c r="JM89" i="1"/>
  <c r="JM90" i="1"/>
  <c r="JM91" i="1"/>
  <c r="JM92" i="1"/>
  <c r="JM93" i="1"/>
  <c r="JM94" i="1"/>
  <c r="JM23" i="1"/>
  <c r="JK94" i="1"/>
  <c r="JK93" i="1"/>
  <c r="JK92" i="1"/>
  <c r="JK91" i="1"/>
  <c r="JK90" i="1"/>
  <c r="JK89" i="1"/>
  <c r="JK88" i="1"/>
  <c r="JK87" i="1"/>
  <c r="JK86" i="1"/>
  <c r="JK85" i="1"/>
  <c r="JK84" i="1"/>
  <c r="JK83" i="1"/>
  <c r="JK82" i="1"/>
  <c r="JK81" i="1"/>
  <c r="JK80" i="1"/>
  <c r="JK79" i="1"/>
  <c r="JK78" i="1"/>
  <c r="JK77" i="1"/>
  <c r="JK76" i="1"/>
  <c r="JK75" i="1"/>
  <c r="JK74" i="1"/>
  <c r="JK73" i="1"/>
  <c r="JK72" i="1"/>
  <c r="JK71" i="1"/>
  <c r="JK70" i="1"/>
  <c r="JK69" i="1"/>
  <c r="JK68" i="1"/>
  <c r="JK67" i="1"/>
  <c r="JK66" i="1"/>
  <c r="JK65" i="1"/>
  <c r="JK64" i="1"/>
  <c r="JK63" i="1"/>
  <c r="JK62" i="1"/>
  <c r="JK61" i="1"/>
  <c r="JK60" i="1"/>
  <c r="JK59" i="1"/>
  <c r="JK58" i="1"/>
  <c r="JK57" i="1"/>
  <c r="JK56" i="1"/>
  <c r="JK55" i="1"/>
  <c r="JK54" i="1"/>
  <c r="JK53" i="1"/>
  <c r="JK52" i="1"/>
  <c r="JK51" i="1"/>
  <c r="JK50" i="1"/>
  <c r="JK49" i="1"/>
  <c r="JK48" i="1"/>
  <c r="JK47" i="1"/>
  <c r="JK46" i="1"/>
  <c r="JK45" i="1"/>
  <c r="JK44" i="1"/>
  <c r="JK43" i="1"/>
  <c r="JK42" i="1"/>
  <c r="JK41" i="1"/>
  <c r="JK40" i="1"/>
  <c r="JK39" i="1"/>
  <c r="JK38" i="1"/>
  <c r="JK37" i="1"/>
  <c r="JK36" i="1"/>
  <c r="JK35" i="1"/>
  <c r="JK34" i="1"/>
  <c r="JK33" i="1"/>
  <c r="JK32" i="1"/>
  <c r="JK31" i="1"/>
  <c r="JK30" i="1"/>
  <c r="JK29" i="1"/>
  <c r="JK28" i="1"/>
  <c r="JK27" i="1"/>
  <c r="JK26" i="1"/>
  <c r="JK25" i="1"/>
  <c r="JK24" i="1"/>
  <c r="JK23" i="1"/>
  <c r="JD24" i="1"/>
  <c r="JD25" i="1"/>
  <c r="JD26" i="1"/>
  <c r="JD27" i="1"/>
  <c r="JD28" i="1"/>
  <c r="JD29" i="1"/>
  <c r="JD30" i="1"/>
  <c r="JD31" i="1"/>
  <c r="JD32" i="1"/>
  <c r="JD33" i="1"/>
  <c r="JD34" i="1"/>
  <c r="JD35" i="1"/>
  <c r="JD36" i="1"/>
  <c r="JD37" i="1"/>
  <c r="JD38" i="1"/>
  <c r="JD39" i="1"/>
  <c r="JD40" i="1"/>
  <c r="JD41" i="1"/>
  <c r="JD42" i="1"/>
  <c r="JD43" i="1"/>
  <c r="JD44" i="1"/>
  <c r="JD45" i="1"/>
  <c r="JD46" i="1"/>
  <c r="JD47" i="1"/>
  <c r="JD48" i="1"/>
  <c r="JD49" i="1"/>
  <c r="JD50" i="1"/>
  <c r="JD51" i="1"/>
  <c r="JD52" i="1"/>
  <c r="JD53" i="1"/>
  <c r="JD54" i="1"/>
  <c r="JD55" i="1"/>
  <c r="JD56" i="1"/>
  <c r="JD57" i="1"/>
  <c r="JD58" i="1"/>
  <c r="JD59" i="1"/>
  <c r="JD60" i="1"/>
  <c r="JD61" i="1"/>
  <c r="JD62" i="1"/>
  <c r="JD63" i="1"/>
  <c r="JD64" i="1"/>
  <c r="JD65" i="1"/>
  <c r="JD66" i="1"/>
  <c r="JD67" i="1"/>
  <c r="JD68" i="1"/>
  <c r="JD69" i="1"/>
  <c r="JD70" i="1"/>
  <c r="JD71" i="1"/>
  <c r="JD72" i="1"/>
  <c r="JD73" i="1"/>
  <c r="JD74" i="1"/>
  <c r="JD75" i="1"/>
  <c r="JD76" i="1"/>
  <c r="JD77" i="1"/>
  <c r="JD78" i="1"/>
  <c r="JD79" i="1"/>
  <c r="JD80" i="1"/>
  <c r="JD81" i="1"/>
  <c r="JD82" i="1"/>
  <c r="JD83" i="1"/>
  <c r="JD84" i="1"/>
  <c r="JD85" i="1"/>
  <c r="JD86" i="1"/>
  <c r="JD87" i="1"/>
  <c r="JD88" i="1"/>
  <c r="JD89" i="1"/>
  <c r="JD90" i="1"/>
  <c r="JD91" i="1"/>
  <c r="JD92" i="1"/>
  <c r="JD93" i="1"/>
  <c r="JD94" i="1"/>
  <c r="JD23" i="1"/>
  <c r="JE24" i="1"/>
  <c r="JE25" i="1"/>
  <c r="JE26" i="1"/>
  <c r="JE27" i="1"/>
  <c r="JE28" i="1"/>
  <c r="JE29" i="1"/>
  <c r="JE30" i="1"/>
  <c r="JE31" i="1"/>
  <c r="JE32" i="1"/>
  <c r="JE33" i="1"/>
  <c r="JE34" i="1"/>
  <c r="JE35" i="1"/>
  <c r="JE36" i="1"/>
  <c r="JE37" i="1"/>
  <c r="JE38" i="1"/>
  <c r="JE39" i="1"/>
  <c r="JE40" i="1"/>
  <c r="JE41" i="1"/>
  <c r="JE42" i="1"/>
  <c r="JE43" i="1"/>
  <c r="JE44" i="1"/>
  <c r="JE45" i="1"/>
  <c r="JE46" i="1"/>
  <c r="JE47" i="1"/>
  <c r="JE48" i="1"/>
  <c r="JE49" i="1"/>
  <c r="JE50" i="1"/>
  <c r="JE51" i="1"/>
  <c r="JE52" i="1"/>
  <c r="JE53" i="1"/>
  <c r="JE54" i="1"/>
  <c r="JE55" i="1"/>
  <c r="JE56" i="1"/>
  <c r="JE57" i="1"/>
  <c r="JE58" i="1"/>
  <c r="JE59" i="1"/>
  <c r="JE60" i="1"/>
  <c r="JE61" i="1"/>
  <c r="JE62" i="1"/>
  <c r="JE63" i="1"/>
  <c r="JE64" i="1"/>
  <c r="JE65" i="1"/>
  <c r="JE66" i="1"/>
  <c r="JE67" i="1"/>
  <c r="JE68" i="1"/>
  <c r="JE69" i="1"/>
  <c r="JE70" i="1"/>
  <c r="JE71" i="1"/>
  <c r="JE72" i="1"/>
  <c r="JE73" i="1"/>
  <c r="JE74" i="1"/>
  <c r="JE75" i="1"/>
  <c r="JE76" i="1"/>
  <c r="JE77" i="1"/>
  <c r="JE78" i="1"/>
  <c r="JE79" i="1"/>
  <c r="JE80" i="1"/>
  <c r="JE81" i="1"/>
  <c r="JE82" i="1"/>
  <c r="JE83" i="1"/>
  <c r="JE84" i="1"/>
  <c r="JE85" i="1"/>
  <c r="JE86" i="1"/>
  <c r="JE87" i="1"/>
  <c r="JE88" i="1"/>
  <c r="JE89" i="1"/>
  <c r="JE90" i="1"/>
  <c r="JE91" i="1"/>
  <c r="JE92" i="1"/>
  <c r="JE93" i="1"/>
  <c r="JE94" i="1"/>
  <c r="JE23" i="1"/>
  <c r="JC94" i="1"/>
  <c r="JC93" i="1"/>
  <c r="JC92" i="1"/>
  <c r="JC91" i="1"/>
  <c r="JC90" i="1"/>
  <c r="JC89" i="1"/>
  <c r="JC88" i="1"/>
  <c r="JC87" i="1"/>
  <c r="JC86" i="1"/>
  <c r="JC85" i="1"/>
  <c r="JC84" i="1"/>
  <c r="JC83" i="1"/>
  <c r="JC82" i="1"/>
  <c r="JC81" i="1"/>
  <c r="JC80" i="1"/>
  <c r="JC79" i="1"/>
  <c r="JC78" i="1"/>
  <c r="JC77" i="1"/>
  <c r="JC76" i="1"/>
  <c r="JC75" i="1"/>
  <c r="JC74" i="1"/>
  <c r="JC73" i="1"/>
  <c r="JC72" i="1"/>
  <c r="JC71" i="1"/>
  <c r="JC70" i="1"/>
  <c r="JC69" i="1"/>
  <c r="JC68" i="1"/>
  <c r="JC67" i="1"/>
  <c r="JC66" i="1"/>
  <c r="JC65" i="1"/>
  <c r="JC64" i="1"/>
  <c r="JC63" i="1"/>
  <c r="JC62" i="1"/>
  <c r="JC61" i="1"/>
  <c r="JC60" i="1"/>
  <c r="JC59" i="1"/>
  <c r="JC58" i="1"/>
  <c r="JC57" i="1"/>
  <c r="JC56" i="1"/>
  <c r="JC55" i="1"/>
  <c r="JC54" i="1"/>
  <c r="JC53" i="1"/>
  <c r="JC52" i="1"/>
  <c r="JC51" i="1"/>
  <c r="JC50" i="1"/>
  <c r="JC49" i="1"/>
  <c r="JC48" i="1"/>
  <c r="JC47" i="1"/>
  <c r="JC46" i="1"/>
  <c r="JC45" i="1"/>
  <c r="JC44" i="1"/>
  <c r="JC43" i="1"/>
  <c r="JC42" i="1"/>
  <c r="JC41" i="1"/>
  <c r="JC40" i="1"/>
  <c r="JC39" i="1"/>
  <c r="JC38" i="1"/>
  <c r="JC37" i="1"/>
  <c r="JC36" i="1"/>
  <c r="JC35" i="1"/>
  <c r="JC34" i="1"/>
  <c r="JC33" i="1"/>
  <c r="JC32" i="1"/>
  <c r="JC31" i="1"/>
  <c r="JC30" i="1"/>
  <c r="JC29" i="1"/>
  <c r="JC28" i="1"/>
  <c r="JC27" i="1"/>
  <c r="JC26" i="1"/>
  <c r="JC25" i="1"/>
  <c r="JC24" i="1"/>
  <c r="JC23" i="1"/>
  <c r="IV24" i="1"/>
  <c r="IV25" i="1"/>
  <c r="IV26" i="1"/>
  <c r="IV27" i="1"/>
  <c r="IV28" i="1"/>
  <c r="IV29" i="1"/>
  <c r="IV30" i="1"/>
  <c r="IV31" i="1"/>
  <c r="IV32" i="1"/>
  <c r="IV33" i="1"/>
  <c r="IV34" i="1"/>
  <c r="IV35" i="1"/>
  <c r="IV36" i="1"/>
  <c r="IV37" i="1"/>
  <c r="IV38" i="1"/>
  <c r="IV39" i="1"/>
  <c r="IV40" i="1"/>
  <c r="IV41" i="1"/>
  <c r="IV42" i="1"/>
  <c r="IV43" i="1"/>
  <c r="IV44" i="1"/>
  <c r="IV45" i="1"/>
  <c r="IV46" i="1"/>
  <c r="IV47" i="1"/>
  <c r="IV48" i="1"/>
  <c r="IV49" i="1"/>
  <c r="IV50" i="1"/>
  <c r="IV51" i="1"/>
  <c r="IV52" i="1"/>
  <c r="IV53" i="1"/>
  <c r="IV54" i="1"/>
  <c r="IV55" i="1"/>
  <c r="IV56" i="1"/>
  <c r="IV57" i="1"/>
  <c r="IV58" i="1"/>
  <c r="IV59" i="1"/>
  <c r="IV60" i="1"/>
  <c r="IV61" i="1"/>
  <c r="IV62" i="1"/>
  <c r="IV63" i="1"/>
  <c r="IV64" i="1"/>
  <c r="IV65" i="1"/>
  <c r="IV66" i="1"/>
  <c r="IV67" i="1"/>
  <c r="IV68" i="1"/>
  <c r="IV69" i="1"/>
  <c r="IV70" i="1"/>
  <c r="IV71" i="1"/>
  <c r="IV72" i="1"/>
  <c r="IV73" i="1"/>
  <c r="IV74" i="1"/>
  <c r="IV75" i="1"/>
  <c r="IV76" i="1"/>
  <c r="IV77" i="1"/>
  <c r="IV78" i="1"/>
  <c r="IV79" i="1"/>
  <c r="IV80" i="1"/>
  <c r="IV81" i="1"/>
  <c r="IV82" i="1"/>
  <c r="IV83" i="1"/>
  <c r="IV84" i="1"/>
  <c r="IV85" i="1"/>
  <c r="IV86" i="1"/>
  <c r="IV87" i="1"/>
  <c r="IV88" i="1"/>
  <c r="IV89" i="1"/>
  <c r="IV90" i="1"/>
  <c r="IV91" i="1"/>
  <c r="IV92" i="1"/>
  <c r="IV93" i="1"/>
  <c r="IV94" i="1"/>
  <c r="IV23" i="1"/>
  <c r="IW24" i="1"/>
  <c r="IW25" i="1"/>
  <c r="IW26" i="1"/>
  <c r="IW27" i="1"/>
  <c r="IW28" i="1"/>
  <c r="IW29" i="1"/>
  <c r="IW30" i="1"/>
  <c r="IW31" i="1"/>
  <c r="IW32" i="1"/>
  <c r="IW33" i="1"/>
  <c r="IW34" i="1"/>
  <c r="IW35" i="1"/>
  <c r="IW36" i="1"/>
  <c r="IW37" i="1"/>
  <c r="IW38" i="1"/>
  <c r="IW39" i="1"/>
  <c r="IW40" i="1"/>
  <c r="IW41" i="1"/>
  <c r="IW42" i="1"/>
  <c r="IW43" i="1"/>
  <c r="IW44" i="1"/>
  <c r="IW45" i="1"/>
  <c r="IW46" i="1"/>
  <c r="IW47" i="1"/>
  <c r="IW48" i="1"/>
  <c r="IW49" i="1"/>
  <c r="IW50" i="1"/>
  <c r="IW51" i="1"/>
  <c r="IW52" i="1"/>
  <c r="IW53" i="1"/>
  <c r="IW54" i="1"/>
  <c r="IW55" i="1"/>
  <c r="IW56" i="1"/>
  <c r="IW57" i="1"/>
  <c r="IW58" i="1"/>
  <c r="IW59" i="1"/>
  <c r="IW60" i="1"/>
  <c r="IW61" i="1"/>
  <c r="IW62" i="1"/>
  <c r="IW63" i="1"/>
  <c r="IW64" i="1"/>
  <c r="IW65" i="1"/>
  <c r="IW66" i="1"/>
  <c r="IW67" i="1"/>
  <c r="IW68" i="1"/>
  <c r="IW69" i="1"/>
  <c r="IW70" i="1"/>
  <c r="IW71" i="1"/>
  <c r="IW72" i="1"/>
  <c r="IW73" i="1"/>
  <c r="IW74" i="1"/>
  <c r="IW75" i="1"/>
  <c r="IW76" i="1"/>
  <c r="IW77" i="1"/>
  <c r="IW78" i="1"/>
  <c r="IW79" i="1"/>
  <c r="IW80" i="1"/>
  <c r="IW81" i="1"/>
  <c r="IW82" i="1"/>
  <c r="IW83" i="1"/>
  <c r="IW84" i="1"/>
  <c r="IW85" i="1"/>
  <c r="IW86" i="1"/>
  <c r="IW87" i="1"/>
  <c r="IW88" i="1"/>
  <c r="IW89" i="1"/>
  <c r="IW90" i="1"/>
  <c r="IW91" i="1"/>
  <c r="IW92" i="1"/>
  <c r="IW93" i="1"/>
  <c r="IW94" i="1"/>
  <c r="IW23" i="1"/>
  <c r="IU94" i="1"/>
  <c r="IU93" i="1"/>
  <c r="IU92" i="1"/>
  <c r="IU91" i="1"/>
  <c r="IU90" i="1"/>
  <c r="IU89" i="1"/>
  <c r="IU88" i="1"/>
  <c r="IU87" i="1"/>
  <c r="IU86" i="1"/>
  <c r="IU85" i="1"/>
  <c r="IU84" i="1"/>
  <c r="IU83" i="1"/>
  <c r="IU82" i="1"/>
  <c r="IU81" i="1"/>
  <c r="IU80" i="1"/>
  <c r="IU79" i="1"/>
  <c r="IU78" i="1"/>
  <c r="IU77" i="1"/>
  <c r="IU76" i="1"/>
  <c r="IU75" i="1"/>
  <c r="IU74" i="1"/>
  <c r="IU73" i="1"/>
  <c r="IU72" i="1"/>
  <c r="IU71" i="1"/>
  <c r="IU70" i="1"/>
  <c r="IU69" i="1"/>
  <c r="IU68" i="1"/>
  <c r="IU67" i="1"/>
  <c r="IU66" i="1"/>
  <c r="IU65" i="1"/>
  <c r="IU64" i="1"/>
  <c r="IU63" i="1"/>
  <c r="IU62" i="1"/>
  <c r="IU61" i="1"/>
  <c r="IU60" i="1"/>
  <c r="IU59" i="1"/>
  <c r="IU58" i="1"/>
  <c r="IU57" i="1"/>
  <c r="IU56" i="1"/>
  <c r="IU55" i="1"/>
  <c r="IU54" i="1"/>
  <c r="IU53" i="1"/>
  <c r="IU52" i="1"/>
  <c r="IU51" i="1"/>
  <c r="IU50" i="1"/>
  <c r="IU49" i="1"/>
  <c r="IU48" i="1"/>
  <c r="IU47" i="1"/>
  <c r="IU46" i="1"/>
  <c r="IU45" i="1"/>
  <c r="IU44" i="1"/>
  <c r="IU43" i="1"/>
  <c r="IU42" i="1"/>
  <c r="IU41" i="1"/>
  <c r="IU40" i="1"/>
  <c r="IU39" i="1"/>
  <c r="IU38" i="1"/>
  <c r="IU37" i="1"/>
  <c r="IU36" i="1"/>
  <c r="IU35" i="1"/>
  <c r="IU34" i="1"/>
  <c r="IU33" i="1"/>
  <c r="IU32" i="1"/>
  <c r="IU31" i="1"/>
  <c r="IU30" i="1"/>
  <c r="IU29" i="1"/>
  <c r="IU28" i="1"/>
  <c r="IU27" i="1"/>
  <c r="IU26" i="1"/>
  <c r="IU25" i="1"/>
  <c r="IU24" i="1"/>
  <c r="IU23" i="1"/>
  <c r="IN24" i="1"/>
  <c r="IN25" i="1"/>
  <c r="IN26" i="1"/>
  <c r="IN27" i="1"/>
  <c r="IN28" i="1"/>
  <c r="IN29" i="1"/>
  <c r="IN30" i="1"/>
  <c r="IN31" i="1"/>
  <c r="IN32" i="1"/>
  <c r="IN33" i="1"/>
  <c r="IN34" i="1"/>
  <c r="IN35" i="1"/>
  <c r="IN36" i="1"/>
  <c r="IN37" i="1"/>
  <c r="IN38" i="1"/>
  <c r="IN39" i="1"/>
  <c r="IN40" i="1"/>
  <c r="IN41" i="1"/>
  <c r="IN42" i="1"/>
  <c r="IN43" i="1"/>
  <c r="IN44" i="1"/>
  <c r="IN45" i="1"/>
  <c r="IN46" i="1"/>
  <c r="IN47" i="1"/>
  <c r="IN48" i="1"/>
  <c r="IN49" i="1"/>
  <c r="IN50" i="1"/>
  <c r="IN51" i="1"/>
  <c r="IN52" i="1"/>
  <c r="IN53" i="1"/>
  <c r="IN54" i="1"/>
  <c r="IN55" i="1"/>
  <c r="IN56" i="1"/>
  <c r="IN57" i="1"/>
  <c r="IN58" i="1"/>
  <c r="IN59" i="1"/>
  <c r="IN60" i="1"/>
  <c r="IN61" i="1"/>
  <c r="IN62" i="1"/>
  <c r="IN63" i="1"/>
  <c r="IN64" i="1"/>
  <c r="IN65" i="1"/>
  <c r="IN66" i="1"/>
  <c r="IN67" i="1"/>
  <c r="IN68" i="1"/>
  <c r="IN69" i="1"/>
  <c r="IN70" i="1"/>
  <c r="IN71" i="1"/>
  <c r="IN72" i="1"/>
  <c r="IN73" i="1"/>
  <c r="IN74" i="1"/>
  <c r="IN75" i="1"/>
  <c r="IN76" i="1"/>
  <c r="IN77" i="1"/>
  <c r="IN78" i="1"/>
  <c r="IN79" i="1"/>
  <c r="IN80" i="1"/>
  <c r="IN81" i="1"/>
  <c r="IN82" i="1"/>
  <c r="IN83" i="1"/>
  <c r="IN84" i="1"/>
  <c r="IN85" i="1"/>
  <c r="IN86" i="1"/>
  <c r="IN87" i="1"/>
  <c r="IN88" i="1"/>
  <c r="IN89" i="1"/>
  <c r="IN90" i="1"/>
  <c r="IN91" i="1"/>
  <c r="IN92" i="1"/>
  <c r="IN93" i="1"/>
  <c r="IN94" i="1"/>
  <c r="IN23" i="1"/>
  <c r="IO24" i="1"/>
  <c r="IO25" i="1"/>
  <c r="IO26" i="1"/>
  <c r="IO27" i="1"/>
  <c r="IO28" i="1"/>
  <c r="IO29" i="1"/>
  <c r="IO30" i="1"/>
  <c r="IO31" i="1"/>
  <c r="IO32" i="1"/>
  <c r="IO33" i="1"/>
  <c r="IO34" i="1"/>
  <c r="IO35" i="1"/>
  <c r="IO36" i="1"/>
  <c r="IO37" i="1"/>
  <c r="IO38" i="1"/>
  <c r="IO39" i="1"/>
  <c r="IO40" i="1"/>
  <c r="IO41" i="1"/>
  <c r="IO42" i="1"/>
  <c r="IO43" i="1"/>
  <c r="IO44" i="1"/>
  <c r="IO45" i="1"/>
  <c r="IO46" i="1"/>
  <c r="IO47" i="1"/>
  <c r="IO48" i="1"/>
  <c r="IO49" i="1"/>
  <c r="IO50" i="1"/>
  <c r="IO51" i="1"/>
  <c r="IO52" i="1"/>
  <c r="IO53" i="1"/>
  <c r="IO54" i="1"/>
  <c r="IO55" i="1"/>
  <c r="IO56" i="1"/>
  <c r="IO57" i="1"/>
  <c r="IO58" i="1"/>
  <c r="IO59" i="1"/>
  <c r="IO60" i="1"/>
  <c r="IO61" i="1"/>
  <c r="IO62" i="1"/>
  <c r="IO63" i="1"/>
  <c r="IO64" i="1"/>
  <c r="IO65" i="1"/>
  <c r="IO66" i="1"/>
  <c r="IO67" i="1"/>
  <c r="IO68" i="1"/>
  <c r="IO69" i="1"/>
  <c r="IO70" i="1"/>
  <c r="IO71" i="1"/>
  <c r="IO72" i="1"/>
  <c r="IO73" i="1"/>
  <c r="IO74" i="1"/>
  <c r="IO75" i="1"/>
  <c r="IO76" i="1"/>
  <c r="IO77" i="1"/>
  <c r="IO78" i="1"/>
  <c r="IO79" i="1"/>
  <c r="IO80" i="1"/>
  <c r="IO81" i="1"/>
  <c r="IO82" i="1"/>
  <c r="IO83" i="1"/>
  <c r="IO84" i="1"/>
  <c r="IO85" i="1"/>
  <c r="IO86" i="1"/>
  <c r="IO87" i="1"/>
  <c r="IO88" i="1"/>
  <c r="IO89" i="1"/>
  <c r="IO90" i="1"/>
  <c r="IO91" i="1"/>
  <c r="IO92" i="1"/>
  <c r="IO93" i="1"/>
  <c r="IO94" i="1"/>
  <c r="IO23" i="1"/>
  <c r="IM94" i="1"/>
  <c r="IM93" i="1"/>
  <c r="IM92" i="1"/>
  <c r="IM91" i="1"/>
  <c r="IM90" i="1"/>
  <c r="IM89" i="1"/>
  <c r="IM88" i="1"/>
  <c r="IM87" i="1"/>
  <c r="IM86" i="1"/>
  <c r="IM85" i="1"/>
  <c r="IM84" i="1"/>
  <c r="IM83" i="1"/>
  <c r="IM82" i="1"/>
  <c r="IM81" i="1"/>
  <c r="IM80" i="1"/>
  <c r="IM79" i="1"/>
  <c r="IM78" i="1"/>
  <c r="IM77" i="1"/>
  <c r="IM76" i="1"/>
  <c r="IM75" i="1"/>
  <c r="IM74" i="1"/>
  <c r="IM73" i="1"/>
  <c r="IM72" i="1"/>
  <c r="IM71" i="1"/>
  <c r="IM70" i="1"/>
  <c r="IM69" i="1"/>
  <c r="IM68" i="1"/>
  <c r="IM67" i="1"/>
  <c r="IM66" i="1"/>
  <c r="IM65" i="1"/>
  <c r="IM64" i="1"/>
  <c r="IM63" i="1"/>
  <c r="IM62" i="1"/>
  <c r="IM61" i="1"/>
  <c r="IM60" i="1"/>
  <c r="IM59" i="1"/>
  <c r="IM58" i="1"/>
  <c r="IM57" i="1"/>
  <c r="IM56" i="1"/>
  <c r="IM55" i="1"/>
  <c r="IM54" i="1"/>
  <c r="IM53" i="1"/>
  <c r="IM52" i="1"/>
  <c r="IM51" i="1"/>
  <c r="IM50" i="1"/>
  <c r="IM49" i="1"/>
  <c r="IM48" i="1"/>
  <c r="IM47" i="1"/>
  <c r="IM46" i="1"/>
  <c r="IM45" i="1"/>
  <c r="IM44" i="1"/>
  <c r="IM43" i="1"/>
  <c r="IM42" i="1"/>
  <c r="IM41" i="1"/>
  <c r="IM40" i="1"/>
  <c r="IM39" i="1"/>
  <c r="IM38" i="1"/>
  <c r="IM37" i="1"/>
  <c r="IM36" i="1"/>
  <c r="IM35" i="1"/>
  <c r="IM34" i="1"/>
  <c r="IM33" i="1"/>
  <c r="IM32" i="1"/>
  <c r="IM31" i="1"/>
  <c r="IM30" i="1"/>
  <c r="IM29" i="1"/>
  <c r="IM28" i="1"/>
  <c r="IM27" i="1"/>
  <c r="IM26" i="1"/>
  <c r="IM25" i="1"/>
  <c r="IM24" i="1"/>
  <c r="IM23" i="1"/>
  <c r="IF24" i="1"/>
  <c r="IF25" i="1"/>
  <c r="IF26" i="1"/>
  <c r="IF27" i="1"/>
  <c r="IF28" i="1"/>
  <c r="IF29" i="1"/>
  <c r="IF30" i="1"/>
  <c r="IF31" i="1"/>
  <c r="IF32" i="1"/>
  <c r="IF33" i="1"/>
  <c r="IF34" i="1"/>
  <c r="IF35" i="1"/>
  <c r="IF36" i="1"/>
  <c r="IF37" i="1"/>
  <c r="IF38" i="1"/>
  <c r="IF39" i="1"/>
  <c r="IF40" i="1"/>
  <c r="IF41" i="1"/>
  <c r="IF42" i="1"/>
  <c r="IF43" i="1"/>
  <c r="IF44" i="1"/>
  <c r="IF45" i="1"/>
  <c r="IF46" i="1"/>
  <c r="IF47" i="1"/>
  <c r="IF48" i="1"/>
  <c r="IF49" i="1"/>
  <c r="IF50" i="1"/>
  <c r="IF51" i="1"/>
  <c r="IF52" i="1"/>
  <c r="IF53" i="1"/>
  <c r="IF54" i="1"/>
  <c r="IF55" i="1"/>
  <c r="IF56" i="1"/>
  <c r="IF57" i="1"/>
  <c r="IF58" i="1"/>
  <c r="IF59" i="1"/>
  <c r="IF60" i="1"/>
  <c r="IF61" i="1"/>
  <c r="IF62" i="1"/>
  <c r="IF63" i="1"/>
  <c r="IF64" i="1"/>
  <c r="IF65" i="1"/>
  <c r="IF66" i="1"/>
  <c r="IF67" i="1"/>
  <c r="IF68" i="1"/>
  <c r="IF69" i="1"/>
  <c r="IF70" i="1"/>
  <c r="IF71" i="1"/>
  <c r="IF72" i="1"/>
  <c r="IF73" i="1"/>
  <c r="IF74" i="1"/>
  <c r="IF75" i="1"/>
  <c r="IF76" i="1"/>
  <c r="IF77" i="1"/>
  <c r="IF78" i="1"/>
  <c r="IF79" i="1"/>
  <c r="IF80" i="1"/>
  <c r="IF81" i="1"/>
  <c r="IF82" i="1"/>
  <c r="IF83" i="1"/>
  <c r="IF84" i="1"/>
  <c r="IF85" i="1"/>
  <c r="IF86" i="1"/>
  <c r="IF87" i="1"/>
  <c r="IF88" i="1"/>
  <c r="IF89" i="1"/>
  <c r="IF90" i="1"/>
  <c r="IF91" i="1"/>
  <c r="IF92" i="1"/>
  <c r="IF93" i="1"/>
  <c r="IF94" i="1"/>
  <c r="IF23" i="1"/>
  <c r="IG24" i="1"/>
  <c r="IG25" i="1"/>
  <c r="IG26" i="1"/>
  <c r="IG27" i="1"/>
  <c r="IG28" i="1"/>
  <c r="IG29" i="1"/>
  <c r="IG30" i="1"/>
  <c r="IG31" i="1"/>
  <c r="IG32" i="1"/>
  <c r="IG33" i="1"/>
  <c r="IG34" i="1"/>
  <c r="IG35" i="1"/>
  <c r="IG36" i="1"/>
  <c r="IG37" i="1"/>
  <c r="IG38" i="1"/>
  <c r="IG39" i="1"/>
  <c r="IG40" i="1"/>
  <c r="IG41" i="1"/>
  <c r="IG42" i="1"/>
  <c r="IG43" i="1"/>
  <c r="IG44" i="1"/>
  <c r="IG45" i="1"/>
  <c r="IG46" i="1"/>
  <c r="IG47" i="1"/>
  <c r="IG48" i="1"/>
  <c r="IG49" i="1"/>
  <c r="IG50" i="1"/>
  <c r="IG51" i="1"/>
  <c r="IG52" i="1"/>
  <c r="IG53" i="1"/>
  <c r="IG54" i="1"/>
  <c r="IG55" i="1"/>
  <c r="IG56" i="1"/>
  <c r="IG57" i="1"/>
  <c r="IG58" i="1"/>
  <c r="IG59" i="1"/>
  <c r="IG60" i="1"/>
  <c r="IG61" i="1"/>
  <c r="IG62" i="1"/>
  <c r="IG63" i="1"/>
  <c r="IG64" i="1"/>
  <c r="IG65" i="1"/>
  <c r="IG66" i="1"/>
  <c r="IG67" i="1"/>
  <c r="IG68" i="1"/>
  <c r="IG69" i="1"/>
  <c r="IG70" i="1"/>
  <c r="IG71" i="1"/>
  <c r="IG72" i="1"/>
  <c r="IG73" i="1"/>
  <c r="IG74" i="1"/>
  <c r="IG75" i="1"/>
  <c r="IG76" i="1"/>
  <c r="IG77" i="1"/>
  <c r="IG78" i="1"/>
  <c r="IG79" i="1"/>
  <c r="IG80" i="1"/>
  <c r="IG81" i="1"/>
  <c r="IG82" i="1"/>
  <c r="IG83" i="1"/>
  <c r="IG84" i="1"/>
  <c r="IG85" i="1"/>
  <c r="IG86" i="1"/>
  <c r="IG87" i="1"/>
  <c r="IG88" i="1"/>
  <c r="IG89" i="1"/>
  <c r="IG90" i="1"/>
  <c r="IG91" i="1"/>
  <c r="IG92" i="1"/>
  <c r="IG93" i="1"/>
  <c r="IG94" i="1"/>
  <c r="IG23" i="1"/>
  <c r="IE94" i="1"/>
  <c r="IE93" i="1"/>
  <c r="IE92" i="1"/>
  <c r="IE91" i="1"/>
  <c r="IE90" i="1"/>
  <c r="IE89" i="1"/>
  <c r="IE88" i="1"/>
  <c r="IE87" i="1"/>
  <c r="IE86" i="1"/>
  <c r="IE85" i="1"/>
  <c r="IE84" i="1"/>
  <c r="IE83" i="1"/>
  <c r="IE82" i="1"/>
  <c r="IE81" i="1"/>
  <c r="IE80" i="1"/>
  <c r="IE79" i="1"/>
  <c r="IE78" i="1"/>
  <c r="IE77" i="1"/>
  <c r="IE76" i="1"/>
  <c r="IE75" i="1"/>
  <c r="IE74" i="1"/>
  <c r="IE73" i="1"/>
  <c r="IE72" i="1"/>
  <c r="IE71" i="1"/>
  <c r="IE70" i="1"/>
  <c r="IE69" i="1"/>
  <c r="IE68" i="1"/>
  <c r="IE67" i="1"/>
  <c r="IE66" i="1"/>
  <c r="IE65" i="1"/>
  <c r="IE64" i="1"/>
  <c r="IE63" i="1"/>
  <c r="IE62" i="1"/>
  <c r="IE61" i="1"/>
  <c r="IE60" i="1"/>
  <c r="IE59" i="1"/>
  <c r="IE58" i="1"/>
  <c r="IE57" i="1"/>
  <c r="IE56" i="1"/>
  <c r="IE55" i="1"/>
  <c r="IE54" i="1"/>
  <c r="IE53" i="1"/>
  <c r="IE52" i="1"/>
  <c r="IE51" i="1"/>
  <c r="IE50" i="1"/>
  <c r="IE49" i="1"/>
  <c r="IE48" i="1"/>
  <c r="IE47" i="1"/>
  <c r="IE46" i="1"/>
  <c r="IE45" i="1"/>
  <c r="IE44" i="1"/>
  <c r="IE43" i="1"/>
  <c r="IE42" i="1"/>
  <c r="IE41" i="1"/>
  <c r="IE40" i="1"/>
  <c r="IE39" i="1"/>
  <c r="IE38" i="1"/>
  <c r="IE37" i="1"/>
  <c r="IE36" i="1"/>
  <c r="IE35" i="1"/>
  <c r="IE34" i="1"/>
  <c r="IE33" i="1"/>
  <c r="IE32" i="1"/>
  <c r="IE31" i="1"/>
  <c r="IE30" i="1"/>
  <c r="IE29" i="1"/>
  <c r="IE28" i="1"/>
  <c r="IE27" i="1"/>
  <c r="IE26" i="1"/>
  <c r="IE25" i="1"/>
  <c r="IE24" i="1"/>
  <c r="IE23" i="1"/>
  <c r="HX24" i="1"/>
  <c r="HX25" i="1"/>
  <c r="HX26" i="1"/>
  <c r="HX27" i="1"/>
  <c r="HX28" i="1"/>
  <c r="HX29" i="1"/>
  <c r="HX30" i="1"/>
  <c r="HX31" i="1"/>
  <c r="HX32" i="1"/>
  <c r="HX33" i="1"/>
  <c r="HX34" i="1"/>
  <c r="HX35" i="1"/>
  <c r="HX36" i="1"/>
  <c r="HX37" i="1"/>
  <c r="HX38" i="1"/>
  <c r="HX39" i="1"/>
  <c r="HX40" i="1"/>
  <c r="HX41" i="1"/>
  <c r="HX42" i="1"/>
  <c r="HX43" i="1"/>
  <c r="HX44" i="1"/>
  <c r="HX45" i="1"/>
  <c r="HX46" i="1"/>
  <c r="HX47" i="1"/>
  <c r="HX48" i="1"/>
  <c r="HX49" i="1"/>
  <c r="HX50" i="1"/>
  <c r="HX51" i="1"/>
  <c r="HX52" i="1"/>
  <c r="HX53" i="1"/>
  <c r="HX54" i="1"/>
  <c r="HX55" i="1"/>
  <c r="HX56" i="1"/>
  <c r="HX57" i="1"/>
  <c r="HX58" i="1"/>
  <c r="HX59" i="1"/>
  <c r="HX60" i="1"/>
  <c r="HX61" i="1"/>
  <c r="HX62" i="1"/>
  <c r="HX63" i="1"/>
  <c r="HX64" i="1"/>
  <c r="HX65" i="1"/>
  <c r="HX66" i="1"/>
  <c r="HX67" i="1"/>
  <c r="HX68" i="1"/>
  <c r="HX69" i="1"/>
  <c r="HX70" i="1"/>
  <c r="HX71" i="1"/>
  <c r="HX72" i="1"/>
  <c r="HX73" i="1"/>
  <c r="HX74" i="1"/>
  <c r="HX75" i="1"/>
  <c r="HX76" i="1"/>
  <c r="HX77" i="1"/>
  <c r="HX78" i="1"/>
  <c r="HX79" i="1"/>
  <c r="HX80" i="1"/>
  <c r="HX81" i="1"/>
  <c r="HX82" i="1"/>
  <c r="HX83" i="1"/>
  <c r="HX84" i="1"/>
  <c r="HX85" i="1"/>
  <c r="HX86" i="1"/>
  <c r="HX87" i="1"/>
  <c r="HX88" i="1"/>
  <c r="HX89" i="1"/>
  <c r="HX90" i="1"/>
  <c r="HX91" i="1"/>
  <c r="HX92" i="1"/>
  <c r="HX93" i="1"/>
  <c r="HX94" i="1"/>
  <c r="HX23" i="1"/>
  <c r="HY24" i="1"/>
  <c r="HY25" i="1"/>
  <c r="HY26" i="1"/>
  <c r="HY27" i="1"/>
  <c r="HY28" i="1"/>
  <c r="HY29" i="1"/>
  <c r="HY30" i="1"/>
  <c r="HY31" i="1"/>
  <c r="HY32" i="1"/>
  <c r="HY33" i="1"/>
  <c r="HY34" i="1"/>
  <c r="HY35" i="1"/>
  <c r="HY36" i="1"/>
  <c r="HY37" i="1"/>
  <c r="HY38" i="1"/>
  <c r="HY39" i="1"/>
  <c r="HY40" i="1"/>
  <c r="HY41" i="1"/>
  <c r="HY42" i="1"/>
  <c r="HY43" i="1"/>
  <c r="HY44" i="1"/>
  <c r="HY45" i="1"/>
  <c r="HY46" i="1"/>
  <c r="HY47" i="1"/>
  <c r="HY48" i="1"/>
  <c r="HY49" i="1"/>
  <c r="HY50" i="1"/>
  <c r="HY51" i="1"/>
  <c r="HY52" i="1"/>
  <c r="HY53" i="1"/>
  <c r="HY54" i="1"/>
  <c r="HY55" i="1"/>
  <c r="HY56" i="1"/>
  <c r="HY57" i="1"/>
  <c r="HY58" i="1"/>
  <c r="HY59" i="1"/>
  <c r="HY60" i="1"/>
  <c r="HY61" i="1"/>
  <c r="HY62" i="1"/>
  <c r="HY63" i="1"/>
  <c r="HY64" i="1"/>
  <c r="HY65" i="1"/>
  <c r="HY66" i="1"/>
  <c r="HY67" i="1"/>
  <c r="HY68" i="1"/>
  <c r="HY69" i="1"/>
  <c r="HY70" i="1"/>
  <c r="HY71" i="1"/>
  <c r="HY72" i="1"/>
  <c r="HY73" i="1"/>
  <c r="HY74" i="1"/>
  <c r="HY75" i="1"/>
  <c r="HY76" i="1"/>
  <c r="HY77" i="1"/>
  <c r="HY78" i="1"/>
  <c r="HY79" i="1"/>
  <c r="HY80" i="1"/>
  <c r="HY81" i="1"/>
  <c r="HY82" i="1"/>
  <c r="HY83" i="1"/>
  <c r="HY84" i="1"/>
  <c r="HY85" i="1"/>
  <c r="HY86" i="1"/>
  <c r="HY87" i="1"/>
  <c r="HY88" i="1"/>
  <c r="HY89" i="1"/>
  <c r="HY90" i="1"/>
  <c r="HY91" i="1"/>
  <c r="HY92" i="1"/>
  <c r="HY93" i="1"/>
  <c r="HY94" i="1"/>
  <c r="HY23" i="1"/>
  <c r="HW94" i="1"/>
  <c r="HW93" i="1"/>
  <c r="HW92" i="1"/>
  <c r="HW91" i="1"/>
  <c r="HW90" i="1"/>
  <c r="HW89" i="1"/>
  <c r="HW88" i="1"/>
  <c r="HW87" i="1"/>
  <c r="HW86" i="1"/>
  <c r="HW85" i="1"/>
  <c r="HW84" i="1"/>
  <c r="HW83" i="1"/>
  <c r="HW82" i="1"/>
  <c r="HW81" i="1"/>
  <c r="HW80" i="1"/>
  <c r="HW79" i="1"/>
  <c r="HW78" i="1"/>
  <c r="HW77" i="1"/>
  <c r="HW76" i="1"/>
  <c r="HW75" i="1"/>
  <c r="HW74" i="1"/>
  <c r="HW73" i="1"/>
  <c r="HW72" i="1"/>
  <c r="HW71" i="1"/>
  <c r="HW70" i="1"/>
  <c r="HW69" i="1"/>
  <c r="HW68" i="1"/>
  <c r="HW67" i="1"/>
  <c r="HW66" i="1"/>
  <c r="HW65" i="1"/>
  <c r="HW64" i="1"/>
  <c r="HW63" i="1"/>
  <c r="HW62" i="1"/>
  <c r="HW61" i="1"/>
  <c r="HW60" i="1"/>
  <c r="HW59" i="1"/>
  <c r="HW58" i="1"/>
  <c r="HW57" i="1"/>
  <c r="HW56" i="1"/>
  <c r="HW55" i="1"/>
  <c r="HW54" i="1"/>
  <c r="HW53" i="1"/>
  <c r="HW52" i="1"/>
  <c r="HW51" i="1"/>
  <c r="HW50" i="1"/>
  <c r="HW49" i="1"/>
  <c r="HW48" i="1"/>
  <c r="HW47" i="1"/>
  <c r="HW46" i="1"/>
  <c r="HW45" i="1"/>
  <c r="HW44" i="1"/>
  <c r="HW43" i="1"/>
  <c r="HW42" i="1"/>
  <c r="HW41" i="1"/>
  <c r="HW40" i="1"/>
  <c r="HW39" i="1"/>
  <c r="HW38" i="1"/>
  <c r="HW37" i="1"/>
  <c r="HW36" i="1"/>
  <c r="HW35" i="1"/>
  <c r="HW34" i="1"/>
  <c r="HW33" i="1"/>
  <c r="HW32" i="1"/>
  <c r="HW31" i="1"/>
  <c r="HW30" i="1"/>
  <c r="HW29" i="1"/>
  <c r="HW28" i="1"/>
  <c r="HW27" i="1"/>
  <c r="HW26" i="1"/>
  <c r="HW25" i="1"/>
  <c r="HW24" i="1"/>
  <c r="HW23" i="1"/>
  <c r="HP24" i="1"/>
  <c r="HP25" i="1"/>
  <c r="HP26" i="1"/>
  <c r="HP27" i="1"/>
  <c r="HP28" i="1"/>
  <c r="HP29" i="1"/>
  <c r="HP30" i="1"/>
  <c r="HP31" i="1"/>
  <c r="HP32" i="1"/>
  <c r="HP33" i="1"/>
  <c r="HP34" i="1"/>
  <c r="HP35" i="1"/>
  <c r="HP36" i="1"/>
  <c r="HP37" i="1"/>
  <c r="HP38" i="1"/>
  <c r="HP39" i="1"/>
  <c r="HP40" i="1"/>
  <c r="HP41" i="1"/>
  <c r="HP42" i="1"/>
  <c r="HP43" i="1"/>
  <c r="HP44" i="1"/>
  <c r="HP45" i="1"/>
  <c r="HP46" i="1"/>
  <c r="HP47" i="1"/>
  <c r="HP48" i="1"/>
  <c r="HP49" i="1"/>
  <c r="HP50" i="1"/>
  <c r="HP51" i="1"/>
  <c r="HP52" i="1"/>
  <c r="HP53" i="1"/>
  <c r="HP54" i="1"/>
  <c r="HP55" i="1"/>
  <c r="HP56" i="1"/>
  <c r="HP57" i="1"/>
  <c r="HP58" i="1"/>
  <c r="HP59" i="1"/>
  <c r="HP60" i="1"/>
  <c r="HP61" i="1"/>
  <c r="HP62" i="1"/>
  <c r="HP63" i="1"/>
  <c r="HP64" i="1"/>
  <c r="HP65" i="1"/>
  <c r="HP66" i="1"/>
  <c r="HP67" i="1"/>
  <c r="HP68" i="1"/>
  <c r="HP69" i="1"/>
  <c r="HP70" i="1"/>
  <c r="HP71" i="1"/>
  <c r="HP72" i="1"/>
  <c r="HP73" i="1"/>
  <c r="HP74" i="1"/>
  <c r="HP75" i="1"/>
  <c r="HP76" i="1"/>
  <c r="HP77" i="1"/>
  <c r="HP78" i="1"/>
  <c r="HP79" i="1"/>
  <c r="HP80" i="1"/>
  <c r="HP81" i="1"/>
  <c r="HP82" i="1"/>
  <c r="HP83" i="1"/>
  <c r="HP84" i="1"/>
  <c r="HP85" i="1"/>
  <c r="HP86" i="1"/>
  <c r="HP87" i="1"/>
  <c r="HP88" i="1"/>
  <c r="HP89" i="1"/>
  <c r="HP90" i="1"/>
  <c r="HP91" i="1"/>
  <c r="HP92" i="1"/>
  <c r="HP93" i="1"/>
  <c r="HP94" i="1"/>
  <c r="HP23" i="1"/>
  <c r="HQ24" i="1"/>
  <c r="HQ25" i="1"/>
  <c r="HQ26" i="1"/>
  <c r="HQ27" i="1"/>
  <c r="HQ28" i="1"/>
  <c r="HQ29" i="1"/>
  <c r="HQ30" i="1"/>
  <c r="HQ31" i="1"/>
  <c r="HQ32" i="1"/>
  <c r="HQ33" i="1"/>
  <c r="HQ34" i="1"/>
  <c r="HQ35" i="1"/>
  <c r="HQ36" i="1"/>
  <c r="HQ37" i="1"/>
  <c r="HQ38" i="1"/>
  <c r="HQ39" i="1"/>
  <c r="HQ40" i="1"/>
  <c r="HQ41" i="1"/>
  <c r="HQ42" i="1"/>
  <c r="HQ43" i="1"/>
  <c r="HQ44" i="1"/>
  <c r="HQ45" i="1"/>
  <c r="HQ46" i="1"/>
  <c r="HQ47" i="1"/>
  <c r="HQ48" i="1"/>
  <c r="HQ49" i="1"/>
  <c r="HQ50" i="1"/>
  <c r="HQ51" i="1"/>
  <c r="HQ52" i="1"/>
  <c r="HQ53" i="1"/>
  <c r="HQ54" i="1"/>
  <c r="HQ55" i="1"/>
  <c r="HQ56" i="1"/>
  <c r="HQ57" i="1"/>
  <c r="HQ58" i="1"/>
  <c r="HQ59" i="1"/>
  <c r="HQ60" i="1"/>
  <c r="HQ61" i="1"/>
  <c r="HQ62" i="1"/>
  <c r="HQ63" i="1"/>
  <c r="HQ64" i="1"/>
  <c r="HQ65" i="1"/>
  <c r="HQ66" i="1"/>
  <c r="HQ67" i="1"/>
  <c r="HQ68" i="1"/>
  <c r="HQ69" i="1"/>
  <c r="HQ70" i="1"/>
  <c r="HQ71" i="1"/>
  <c r="HQ72" i="1"/>
  <c r="HQ73" i="1"/>
  <c r="HQ74" i="1"/>
  <c r="HQ75" i="1"/>
  <c r="HQ76" i="1"/>
  <c r="HQ77" i="1"/>
  <c r="HQ78" i="1"/>
  <c r="HQ79" i="1"/>
  <c r="HQ80" i="1"/>
  <c r="HQ81" i="1"/>
  <c r="HQ82" i="1"/>
  <c r="HQ83" i="1"/>
  <c r="HQ84" i="1"/>
  <c r="HQ85" i="1"/>
  <c r="HQ86" i="1"/>
  <c r="HQ87" i="1"/>
  <c r="HQ88" i="1"/>
  <c r="HQ89" i="1"/>
  <c r="HQ90" i="1"/>
  <c r="HQ91" i="1"/>
  <c r="HQ92" i="1"/>
  <c r="HQ93" i="1"/>
  <c r="HQ94" i="1"/>
  <c r="HQ23" i="1"/>
  <c r="HO94" i="1"/>
  <c r="HO93" i="1"/>
  <c r="HO92" i="1"/>
  <c r="HO91" i="1"/>
  <c r="HO90" i="1"/>
  <c r="HO89" i="1"/>
  <c r="HO88" i="1"/>
  <c r="HO87" i="1"/>
  <c r="HO86" i="1"/>
  <c r="HO85" i="1"/>
  <c r="HO84" i="1"/>
  <c r="HO83" i="1"/>
  <c r="HO82" i="1"/>
  <c r="HO81" i="1"/>
  <c r="HO80" i="1"/>
  <c r="HO79" i="1"/>
  <c r="HO78" i="1"/>
  <c r="HO77" i="1"/>
  <c r="HO76" i="1"/>
  <c r="HO75" i="1"/>
  <c r="HO74" i="1"/>
  <c r="HO73" i="1"/>
  <c r="HO72" i="1"/>
  <c r="HO71" i="1"/>
  <c r="HO70" i="1"/>
  <c r="HO69" i="1"/>
  <c r="HO68" i="1"/>
  <c r="HO67" i="1"/>
  <c r="HO66" i="1"/>
  <c r="HO65" i="1"/>
  <c r="HO64" i="1"/>
  <c r="HO63" i="1"/>
  <c r="HO62" i="1"/>
  <c r="HO61" i="1"/>
  <c r="HO60" i="1"/>
  <c r="HO59" i="1"/>
  <c r="HO58" i="1"/>
  <c r="HO57" i="1"/>
  <c r="HO56" i="1"/>
  <c r="HO55" i="1"/>
  <c r="HO54" i="1"/>
  <c r="HO53" i="1"/>
  <c r="HO52" i="1"/>
  <c r="HO51" i="1"/>
  <c r="HO50" i="1"/>
  <c r="HO49" i="1"/>
  <c r="HO48" i="1"/>
  <c r="HO47" i="1"/>
  <c r="HO46" i="1"/>
  <c r="HO45" i="1"/>
  <c r="HO44" i="1"/>
  <c r="HO43" i="1"/>
  <c r="HO42" i="1"/>
  <c r="HO41" i="1"/>
  <c r="HO40" i="1"/>
  <c r="HO39" i="1"/>
  <c r="HO38" i="1"/>
  <c r="HO37" i="1"/>
  <c r="HO36" i="1"/>
  <c r="HO35" i="1"/>
  <c r="HO34" i="1"/>
  <c r="HO33" i="1"/>
  <c r="HO32" i="1"/>
  <c r="HO31" i="1"/>
  <c r="HO30" i="1"/>
  <c r="HO29" i="1"/>
  <c r="HO28" i="1"/>
  <c r="HO27" i="1"/>
  <c r="HO26" i="1"/>
  <c r="HO25" i="1"/>
  <c r="HO24" i="1"/>
  <c r="HO23" i="1"/>
  <c r="HH24" i="1"/>
  <c r="HH25" i="1"/>
  <c r="HH26" i="1"/>
  <c r="HH27" i="1"/>
  <c r="HH28" i="1"/>
  <c r="HH29" i="1"/>
  <c r="HH30" i="1"/>
  <c r="HH31" i="1"/>
  <c r="HH32" i="1"/>
  <c r="HH33" i="1"/>
  <c r="HH34" i="1"/>
  <c r="HH35" i="1"/>
  <c r="HH36" i="1"/>
  <c r="HH37" i="1"/>
  <c r="HH38" i="1"/>
  <c r="HH39" i="1"/>
  <c r="HH40" i="1"/>
  <c r="HH41" i="1"/>
  <c r="HH42" i="1"/>
  <c r="HH43" i="1"/>
  <c r="HH44" i="1"/>
  <c r="HH45" i="1"/>
  <c r="HH46" i="1"/>
  <c r="HH47" i="1"/>
  <c r="HH48" i="1"/>
  <c r="HH49" i="1"/>
  <c r="HH50" i="1"/>
  <c r="HH51" i="1"/>
  <c r="HH52" i="1"/>
  <c r="HH53" i="1"/>
  <c r="HH54" i="1"/>
  <c r="HH55" i="1"/>
  <c r="HH56" i="1"/>
  <c r="HH57" i="1"/>
  <c r="HH58" i="1"/>
  <c r="HH59" i="1"/>
  <c r="HH60" i="1"/>
  <c r="HH61" i="1"/>
  <c r="HH62" i="1"/>
  <c r="HH63" i="1"/>
  <c r="HH64" i="1"/>
  <c r="HH65" i="1"/>
  <c r="HH66" i="1"/>
  <c r="HH67" i="1"/>
  <c r="HH68" i="1"/>
  <c r="HH69" i="1"/>
  <c r="HH70" i="1"/>
  <c r="HH71" i="1"/>
  <c r="HH72" i="1"/>
  <c r="HH73" i="1"/>
  <c r="HH74" i="1"/>
  <c r="HH75" i="1"/>
  <c r="HH76" i="1"/>
  <c r="HH77" i="1"/>
  <c r="HH78" i="1"/>
  <c r="HH79" i="1"/>
  <c r="HH80" i="1"/>
  <c r="HH81" i="1"/>
  <c r="HH82" i="1"/>
  <c r="HH83" i="1"/>
  <c r="HH84" i="1"/>
  <c r="HH85" i="1"/>
  <c r="HH86" i="1"/>
  <c r="HH87" i="1"/>
  <c r="HH88" i="1"/>
  <c r="HH89" i="1"/>
  <c r="HH90" i="1"/>
  <c r="HH91" i="1"/>
  <c r="HH92" i="1"/>
  <c r="HH93" i="1"/>
  <c r="HH94" i="1"/>
  <c r="HH23" i="1"/>
  <c r="HI24" i="1"/>
  <c r="HI25" i="1"/>
  <c r="HI26" i="1"/>
  <c r="HI27" i="1"/>
  <c r="HI28" i="1"/>
  <c r="HI29" i="1"/>
  <c r="HI30" i="1"/>
  <c r="HI31" i="1"/>
  <c r="HI32" i="1"/>
  <c r="HI33" i="1"/>
  <c r="HI34" i="1"/>
  <c r="HI35" i="1"/>
  <c r="HI36" i="1"/>
  <c r="HI37" i="1"/>
  <c r="HI38" i="1"/>
  <c r="HI39" i="1"/>
  <c r="HI40" i="1"/>
  <c r="HI41" i="1"/>
  <c r="HI42" i="1"/>
  <c r="HI43" i="1"/>
  <c r="HI44" i="1"/>
  <c r="HI45" i="1"/>
  <c r="HI46" i="1"/>
  <c r="HI47" i="1"/>
  <c r="HI48" i="1"/>
  <c r="HI49" i="1"/>
  <c r="HI50" i="1"/>
  <c r="HI51" i="1"/>
  <c r="HI52" i="1"/>
  <c r="HI53" i="1"/>
  <c r="HI54" i="1"/>
  <c r="HI55" i="1"/>
  <c r="HI56" i="1"/>
  <c r="HI57" i="1"/>
  <c r="HI58" i="1"/>
  <c r="HI59" i="1"/>
  <c r="HI60" i="1"/>
  <c r="HI61" i="1"/>
  <c r="HI62" i="1"/>
  <c r="HI63" i="1"/>
  <c r="HI64" i="1"/>
  <c r="HI65" i="1"/>
  <c r="HI66" i="1"/>
  <c r="HI67" i="1"/>
  <c r="HI68" i="1"/>
  <c r="HI69" i="1"/>
  <c r="HI70" i="1"/>
  <c r="HI71" i="1"/>
  <c r="HI72" i="1"/>
  <c r="HI73" i="1"/>
  <c r="HI74" i="1"/>
  <c r="HI75" i="1"/>
  <c r="HI76" i="1"/>
  <c r="HI77" i="1"/>
  <c r="HI78" i="1"/>
  <c r="HI79" i="1"/>
  <c r="HI80" i="1"/>
  <c r="HI81" i="1"/>
  <c r="HI82" i="1"/>
  <c r="HI83" i="1"/>
  <c r="HI84" i="1"/>
  <c r="HI85" i="1"/>
  <c r="HI86" i="1"/>
  <c r="HI87" i="1"/>
  <c r="HI88" i="1"/>
  <c r="HI89" i="1"/>
  <c r="HI90" i="1"/>
  <c r="HI91" i="1"/>
  <c r="HI92" i="1"/>
  <c r="HI93" i="1"/>
  <c r="HI94" i="1"/>
  <c r="HI23" i="1"/>
  <c r="HG94" i="1"/>
  <c r="HG93" i="1"/>
  <c r="HG92" i="1"/>
  <c r="HG91" i="1"/>
  <c r="HG90" i="1"/>
  <c r="HG89" i="1"/>
  <c r="HG88" i="1"/>
  <c r="HG87" i="1"/>
  <c r="HG86" i="1"/>
  <c r="HG85" i="1"/>
  <c r="HG84" i="1"/>
  <c r="HG83" i="1"/>
  <c r="HG82" i="1"/>
  <c r="HG81" i="1"/>
  <c r="HG80" i="1"/>
  <c r="HG79" i="1"/>
  <c r="HG78" i="1"/>
  <c r="HG77" i="1"/>
  <c r="HG76" i="1"/>
  <c r="HG75" i="1"/>
  <c r="HG74" i="1"/>
  <c r="HG73" i="1"/>
  <c r="HG72" i="1"/>
  <c r="HG71" i="1"/>
  <c r="HG70" i="1"/>
  <c r="HG69" i="1"/>
  <c r="HG68" i="1"/>
  <c r="HG67" i="1"/>
  <c r="HG66" i="1"/>
  <c r="HG65" i="1"/>
  <c r="HG64" i="1"/>
  <c r="HG63" i="1"/>
  <c r="HG62" i="1"/>
  <c r="HG61" i="1"/>
  <c r="HG60" i="1"/>
  <c r="HG59" i="1"/>
  <c r="HG58" i="1"/>
  <c r="HG57" i="1"/>
  <c r="HG56" i="1"/>
  <c r="HG55" i="1"/>
  <c r="HG54" i="1"/>
  <c r="HG53" i="1"/>
  <c r="HG52" i="1"/>
  <c r="HG51" i="1"/>
  <c r="HG50" i="1"/>
  <c r="HG49" i="1"/>
  <c r="HG48" i="1"/>
  <c r="HG47" i="1"/>
  <c r="HG46" i="1"/>
  <c r="HG45" i="1"/>
  <c r="HG44" i="1"/>
  <c r="HG43" i="1"/>
  <c r="HG42" i="1"/>
  <c r="HG41" i="1"/>
  <c r="HG40" i="1"/>
  <c r="HG39" i="1"/>
  <c r="HG38" i="1"/>
  <c r="HG37" i="1"/>
  <c r="HG36" i="1"/>
  <c r="HG35" i="1"/>
  <c r="HG34" i="1"/>
  <c r="HG33" i="1"/>
  <c r="HG32" i="1"/>
  <c r="HG31" i="1"/>
  <c r="HG30" i="1"/>
  <c r="HG29" i="1"/>
  <c r="HG28" i="1"/>
  <c r="HG27" i="1"/>
  <c r="HG26" i="1"/>
  <c r="HG25" i="1"/>
  <c r="HG24" i="1"/>
  <c r="HG23" i="1"/>
  <c r="GZ24" i="1"/>
  <c r="GZ25" i="1"/>
  <c r="GZ26" i="1"/>
  <c r="GZ27" i="1"/>
  <c r="GZ28" i="1"/>
  <c r="GZ29" i="1"/>
  <c r="GZ30" i="1"/>
  <c r="GZ31" i="1"/>
  <c r="GZ32" i="1"/>
  <c r="GZ33" i="1"/>
  <c r="GZ34" i="1"/>
  <c r="GZ35" i="1"/>
  <c r="GZ36" i="1"/>
  <c r="GZ37" i="1"/>
  <c r="GZ38" i="1"/>
  <c r="GZ39" i="1"/>
  <c r="GZ40" i="1"/>
  <c r="GZ41" i="1"/>
  <c r="GZ42" i="1"/>
  <c r="GZ43" i="1"/>
  <c r="GZ44" i="1"/>
  <c r="GZ45" i="1"/>
  <c r="GZ46" i="1"/>
  <c r="GZ47" i="1"/>
  <c r="GZ48" i="1"/>
  <c r="GZ49" i="1"/>
  <c r="GZ50" i="1"/>
  <c r="GZ51" i="1"/>
  <c r="GZ52" i="1"/>
  <c r="GZ53" i="1"/>
  <c r="GZ54" i="1"/>
  <c r="GZ55" i="1"/>
  <c r="GZ56" i="1"/>
  <c r="GZ57" i="1"/>
  <c r="GZ58" i="1"/>
  <c r="GZ59" i="1"/>
  <c r="GZ60" i="1"/>
  <c r="GZ61" i="1"/>
  <c r="GZ62" i="1"/>
  <c r="GZ63" i="1"/>
  <c r="GZ64" i="1"/>
  <c r="GZ65" i="1"/>
  <c r="GZ66" i="1"/>
  <c r="GZ67" i="1"/>
  <c r="GZ68" i="1"/>
  <c r="GZ69" i="1"/>
  <c r="GZ70" i="1"/>
  <c r="GZ71" i="1"/>
  <c r="GZ72" i="1"/>
  <c r="GZ73" i="1"/>
  <c r="GZ74" i="1"/>
  <c r="GZ75" i="1"/>
  <c r="GZ76" i="1"/>
  <c r="GZ77" i="1"/>
  <c r="GZ78" i="1"/>
  <c r="GZ79" i="1"/>
  <c r="GZ80" i="1"/>
  <c r="GZ81" i="1"/>
  <c r="GZ82" i="1"/>
  <c r="GZ83" i="1"/>
  <c r="GZ84" i="1"/>
  <c r="GZ85" i="1"/>
  <c r="GZ86" i="1"/>
  <c r="GZ87" i="1"/>
  <c r="GZ88" i="1"/>
  <c r="GZ89" i="1"/>
  <c r="GZ90" i="1"/>
  <c r="GZ91" i="1"/>
  <c r="GZ92" i="1"/>
  <c r="GZ93" i="1"/>
  <c r="GZ94" i="1"/>
  <c r="GZ23" i="1"/>
  <c r="HA24" i="1"/>
  <c r="HA25" i="1"/>
  <c r="HA26" i="1"/>
  <c r="HA27" i="1"/>
  <c r="HA28" i="1"/>
  <c r="HA29" i="1"/>
  <c r="HA30" i="1"/>
  <c r="HA31" i="1"/>
  <c r="HA32" i="1"/>
  <c r="HA33" i="1"/>
  <c r="HA34" i="1"/>
  <c r="HA35" i="1"/>
  <c r="HA36" i="1"/>
  <c r="HA37" i="1"/>
  <c r="HA38" i="1"/>
  <c r="HA39" i="1"/>
  <c r="HA40" i="1"/>
  <c r="HA41" i="1"/>
  <c r="HA42" i="1"/>
  <c r="HA43" i="1"/>
  <c r="HA44" i="1"/>
  <c r="HA45" i="1"/>
  <c r="HA46" i="1"/>
  <c r="HA47" i="1"/>
  <c r="HA48" i="1"/>
  <c r="HA49" i="1"/>
  <c r="HA50" i="1"/>
  <c r="HA51" i="1"/>
  <c r="HA52" i="1"/>
  <c r="HA53" i="1"/>
  <c r="HA54" i="1"/>
  <c r="HA55" i="1"/>
  <c r="HA56" i="1"/>
  <c r="HA57" i="1"/>
  <c r="HA58" i="1"/>
  <c r="HA59" i="1"/>
  <c r="HA60" i="1"/>
  <c r="HA61" i="1"/>
  <c r="HA62" i="1"/>
  <c r="HA63" i="1"/>
  <c r="HA64" i="1"/>
  <c r="HA65" i="1"/>
  <c r="HA66" i="1"/>
  <c r="HA67" i="1"/>
  <c r="HA68" i="1"/>
  <c r="HA69" i="1"/>
  <c r="HA70" i="1"/>
  <c r="HA71" i="1"/>
  <c r="HA72" i="1"/>
  <c r="HA73" i="1"/>
  <c r="HA74" i="1"/>
  <c r="HA75" i="1"/>
  <c r="HA76" i="1"/>
  <c r="HA77" i="1"/>
  <c r="HA78" i="1"/>
  <c r="HA79" i="1"/>
  <c r="HA80" i="1"/>
  <c r="HA81" i="1"/>
  <c r="HA82" i="1"/>
  <c r="HA83" i="1"/>
  <c r="HA84" i="1"/>
  <c r="HA85" i="1"/>
  <c r="HA86" i="1"/>
  <c r="HA87" i="1"/>
  <c r="HA88" i="1"/>
  <c r="HA89" i="1"/>
  <c r="HA90" i="1"/>
  <c r="HA91" i="1"/>
  <c r="HA92" i="1"/>
  <c r="HA93" i="1"/>
  <c r="HA94" i="1"/>
  <c r="HA23" i="1"/>
  <c r="GY94" i="1"/>
  <c r="GY93" i="1"/>
  <c r="GY92" i="1"/>
  <c r="GY91" i="1"/>
  <c r="GY90" i="1"/>
  <c r="GY89" i="1"/>
  <c r="GY88" i="1"/>
  <c r="GY87" i="1"/>
  <c r="GY86" i="1"/>
  <c r="GY85" i="1"/>
  <c r="GY84" i="1"/>
  <c r="GY83" i="1"/>
  <c r="GY82" i="1"/>
  <c r="GY81" i="1"/>
  <c r="GY80" i="1"/>
  <c r="GY79" i="1"/>
  <c r="GY78" i="1"/>
  <c r="GY77" i="1"/>
  <c r="GY76" i="1"/>
  <c r="GY75" i="1"/>
  <c r="GY74" i="1"/>
  <c r="GY73" i="1"/>
  <c r="GY72" i="1"/>
  <c r="GY71" i="1"/>
  <c r="GY70" i="1"/>
  <c r="GY69" i="1"/>
  <c r="GY68" i="1"/>
  <c r="GY67" i="1"/>
  <c r="GY66" i="1"/>
  <c r="GY65" i="1"/>
  <c r="GY64" i="1"/>
  <c r="GY63" i="1"/>
  <c r="GY62" i="1"/>
  <c r="GY61" i="1"/>
  <c r="GY60" i="1"/>
  <c r="GY59" i="1"/>
  <c r="GY58" i="1"/>
  <c r="GY57" i="1"/>
  <c r="GY56" i="1"/>
  <c r="GY55" i="1"/>
  <c r="GY54" i="1"/>
  <c r="GY53" i="1"/>
  <c r="GY52" i="1"/>
  <c r="GY51" i="1"/>
  <c r="GY50" i="1"/>
  <c r="GY49" i="1"/>
  <c r="GY48" i="1"/>
  <c r="GY47" i="1"/>
  <c r="GY46" i="1"/>
  <c r="GY45" i="1"/>
  <c r="GY44" i="1"/>
  <c r="GY43" i="1"/>
  <c r="GY42" i="1"/>
  <c r="GY41" i="1"/>
  <c r="GY40" i="1"/>
  <c r="GY39" i="1"/>
  <c r="GY38" i="1"/>
  <c r="GY37" i="1"/>
  <c r="GY36" i="1"/>
  <c r="GY35" i="1"/>
  <c r="GY34" i="1"/>
  <c r="GY33" i="1"/>
  <c r="GY32" i="1"/>
  <c r="GY31" i="1"/>
  <c r="GY30" i="1"/>
  <c r="GY29" i="1"/>
  <c r="GY28" i="1"/>
  <c r="GY27" i="1"/>
  <c r="GY26" i="1"/>
  <c r="GY25" i="1"/>
  <c r="GY24" i="1"/>
  <c r="GY23" i="1"/>
  <c r="GR24" i="1"/>
  <c r="GR25" i="1"/>
  <c r="GR26" i="1"/>
  <c r="GR27" i="1"/>
  <c r="GR28" i="1"/>
  <c r="GR29" i="1"/>
  <c r="GR30" i="1"/>
  <c r="GR31" i="1"/>
  <c r="GR32" i="1"/>
  <c r="GR33" i="1"/>
  <c r="GR34" i="1"/>
  <c r="GR35" i="1"/>
  <c r="GR36" i="1"/>
  <c r="GR37" i="1"/>
  <c r="GR38" i="1"/>
  <c r="GR39" i="1"/>
  <c r="GR40" i="1"/>
  <c r="GR41" i="1"/>
  <c r="GR42" i="1"/>
  <c r="GR43" i="1"/>
  <c r="GR44" i="1"/>
  <c r="GR45" i="1"/>
  <c r="GR46" i="1"/>
  <c r="GR47" i="1"/>
  <c r="GR48" i="1"/>
  <c r="GR49" i="1"/>
  <c r="GR50" i="1"/>
  <c r="GR51" i="1"/>
  <c r="GR52" i="1"/>
  <c r="GR53" i="1"/>
  <c r="GR54" i="1"/>
  <c r="GR55" i="1"/>
  <c r="GR56" i="1"/>
  <c r="GR57" i="1"/>
  <c r="GR58" i="1"/>
  <c r="GR59" i="1"/>
  <c r="GR60" i="1"/>
  <c r="GR61" i="1"/>
  <c r="GR62" i="1"/>
  <c r="GR63" i="1"/>
  <c r="GR64" i="1"/>
  <c r="GR65" i="1"/>
  <c r="GR66" i="1"/>
  <c r="GR67" i="1"/>
  <c r="GR68" i="1"/>
  <c r="GR69" i="1"/>
  <c r="GR70" i="1"/>
  <c r="GR71" i="1"/>
  <c r="GR72" i="1"/>
  <c r="GR73" i="1"/>
  <c r="GR74" i="1"/>
  <c r="GR75" i="1"/>
  <c r="GR76" i="1"/>
  <c r="GR77" i="1"/>
  <c r="GR78" i="1"/>
  <c r="GR79" i="1"/>
  <c r="GR80" i="1"/>
  <c r="GR81" i="1"/>
  <c r="GR82" i="1"/>
  <c r="GR83" i="1"/>
  <c r="GR84" i="1"/>
  <c r="GR85" i="1"/>
  <c r="GR86" i="1"/>
  <c r="GR87" i="1"/>
  <c r="GR88" i="1"/>
  <c r="GR89" i="1"/>
  <c r="GR90" i="1"/>
  <c r="GR91" i="1"/>
  <c r="GR92" i="1"/>
  <c r="GR93" i="1"/>
  <c r="GR94" i="1"/>
  <c r="GR23" i="1"/>
  <c r="GS23" i="1"/>
  <c r="GS24" i="1"/>
  <c r="GS25" i="1"/>
  <c r="GS26" i="1"/>
  <c r="GS27" i="1"/>
  <c r="GS28" i="1"/>
  <c r="GS29" i="1"/>
  <c r="GS30" i="1"/>
  <c r="GS31" i="1"/>
  <c r="GS32" i="1"/>
  <c r="GS33" i="1"/>
  <c r="GS34" i="1"/>
  <c r="GS35" i="1"/>
  <c r="GS36" i="1"/>
  <c r="GS37" i="1"/>
  <c r="GS38" i="1"/>
  <c r="GS39" i="1"/>
  <c r="GS40" i="1"/>
  <c r="GS41" i="1"/>
  <c r="GS42" i="1"/>
  <c r="GS43" i="1"/>
  <c r="GS44" i="1"/>
  <c r="GS45" i="1"/>
  <c r="GS46" i="1"/>
  <c r="GS47" i="1"/>
  <c r="GS48" i="1"/>
  <c r="GS49" i="1"/>
  <c r="GS50" i="1"/>
  <c r="GS51" i="1"/>
  <c r="GS52" i="1"/>
  <c r="GS53" i="1"/>
  <c r="GS54" i="1"/>
  <c r="GS55" i="1"/>
  <c r="GS56" i="1"/>
  <c r="GS57" i="1"/>
  <c r="GS58" i="1"/>
  <c r="GS59" i="1"/>
  <c r="GS60" i="1"/>
  <c r="GS61" i="1"/>
  <c r="GS62" i="1"/>
  <c r="GS63" i="1"/>
  <c r="GS64" i="1"/>
  <c r="GS65" i="1"/>
  <c r="GS66" i="1"/>
  <c r="GS67" i="1"/>
  <c r="GS68" i="1"/>
  <c r="GS69" i="1"/>
  <c r="GS70" i="1"/>
  <c r="GS71" i="1"/>
  <c r="GS72" i="1"/>
  <c r="GS73" i="1"/>
  <c r="GS74" i="1"/>
  <c r="GS75" i="1"/>
  <c r="GS76" i="1"/>
  <c r="GS77" i="1"/>
  <c r="GS78" i="1"/>
  <c r="GS79" i="1"/>
  <c r="GS80" i="1"/>
  <c r="GS81" i="1"/>
  <c r="GS82" i="1"/>
  <c r="GS83" i="1"/>
  <c r="GS84" i="1"/>
  <c r="GS85" i="1"/>
  <c r="GS86" i="1"/>
  <c r="GS87" i="1"/>
  <c r="GS88" i="1"/>
  <c r="GS89" i="1"/>
  <c r="GS90" i="1"/>
  <c r="GS91" i="1"/>
  <c r="GS92" i="1"/>
  <c r="GS93" i="1"/>
  <c r="GS94" i="1"/>
  <c r="GQ94" i="1"/>
  <c r="GQ93" i="1"/>
  <c r="GQ92" i="1"/>
  <c r="GQ91" i="1"/>
  <c r="GQ90" i="1"/>
  <c r="GQ89" i="1"/>
  <c r="GQ88" i="1"/>
  <c r="GQ87" i="1"/>
  <c r="GQ86" i="1"/>
  <c r="GQ85" i="1"/>
  <c r="GQ84" i="1"/>
  <c r="GQ83" i="1"/>
  <c r="GQ82" i="1"/>
  <c r="GQ81" i="1"/>
  <c r="GQ80" i="1"/>
  <c r="GQ79" i="1"/>
  <c r="GQ78" i="1"/>
  <c r="GQ77" i="1"/>
  <c r="GQ76" i="1"/>
  <c r="GQ75" i="1"/>
  <c r="GQ74" i="1"/>
  <c r="GQ73" i="1"/>
  <c r="GQ72" i="1"/>
  <c r="GQ71" i="1"/>
  <c r="GQ70" i="1"/>
  <c r="GQ69" i="1"/>
  <c r="GQ68" i="1"/>
  <c r="GQ67" i="1"/>
  <c r="GQ66" i="1"/>
  <c r="GQ65" i="1"/>
  <c r="GQ64" i="1"/>
  <c r="GQ63" i="1"/>
  <c r="GQ62" i="1"/>
  <c r="GQ61" i="1"/>
  <c r="GQ60" i="1"/>
  <c r="GQ59" i="1"/>
  <c r="GQ58" i="1"/>
  <c r="GQ57" i="1"/>
  <c r="GQ56" i="1"/>
  <c r="GQ55" i="1"/>
  <c r="GQ54" i="1"/>
  <c r="GQ53" i="1"/>
  <c r="GQ52" i="1"/>
  <c r="GQ51" i="1"/>
  <c r="GQ50" i="1"/>
  <c r="GQ49" i="1"/>
  <c r="GQ48" i="1"/>
  <c r="GQ47" i="1"/>
  <c r="GQ46" i="1"/>
  <c r="GQ45" i="1"/>
  <c r="GQ44" i="1"/>
  <c r="GQ43" i="1"/>
  <c r="GQ42" i="1"/>
  <c r="GQ41" i="1"/>
  <c r="GQ40" i="1"/>
  <c r="GQ39" i="1"/>
  <c r="GQ38" i="1"/>
  <c r="GQ37" i="1"/>
  <c r="GQ36" i="1"/>
  <c r="GQ35" i="1"/>
  <c r="GQ34" i="1"/>
  <c r="GQ33" i="1"/>
  <c r="GQ32" i="1"/>
  <c r="GQ31" i="1"/>
  <c r="GQ30" i="1"/>
  <c r="GQ29" i="1"/>
  <c r="GQ28" i="1"/>
  <c r="GQ27" i="1"/>
  <c r="GQ26" i="1"/>
  <c r="GQ25" i="1"/>
  <c r="GQ24" i="1"/>
  <c r="GQ23" i="1"/>
  <c r="GJ24" i="1"/>
  <c r="GJ25" i="1"/>
  <c r="GJ26" i="1"/>
  <c r="GJ27" i="1"/>
  <c r="GJ28" i="1"/>
  <c r="GJ29" i="1"/>
  <c r="GJ30" i="1"/>
  <c r="GJ31" i="1"/>
  <c r="GJ32" i="1"/>
  <c r="GJ33" i="1"/>
  <c r="GJ34" i="1"/>
  <c r="GJ35" i="1"/>
  <c r="GJ36" i="1"/>
  <c r="GJ37" i="1"/>
  <c r="GJ38" i="1"/>
  <c r="GJ39" i="1"/>
  <c r="GJ40" i="1"/>
  <c r="GJ41" i="1"/>
  <c r="GJ42" i="1"/>
  <c r="GJ43" i="1"/>
  <c r="GJ44" i="1"/>
  <c r="GJ45" i="1"/>
  <c r="GJ46" i="1"/>
  <c r="GJ47" i="1"/>
  <c r="GJ48" i="1"/>
  <c r="GJ49" i="1"/>
  <c r="GJ50" i="1"/>
  <c r="GJ51" i="1"/>
  <c r="GJ52" i="1"/>
  <c r="GJ53" i="1"/>
  <c r="GJ54" i="1"/>
  <c r="GJ55" i="1"/>
  <c r="GJ56" i="1"/>
  <c r="GJ57" i="1"/>
  <c r="GJ58" i="1"/>
  <c r="GJ59" i="1"/>
  <c r="GJ60" i="1"/>
  <c r="GJ61" i="1"/>
  <c r="GJ62" i="1"/>
  <c r="GJ63" i="1"/>
  <c r="GJ64" i="1"/>
  <c r="GJ65" i="1"/>
  <c r="GJ66" i="1"/>
  <c r="GJ67" i="1"/>
  <c r="GJ68" i="1"/>
  <c r="GJ69" i="1"/>
  <c r="GJ70" i="1"/>
  <c r="GJ71" i="1"/>
  <c r="GJ72" i="1"/>
  <c r="GJ73" i="1"/>
  <c r="GJ74" i="1"/>
  <c r="GJ75" i="1"/>
  <c r="GJ76" i="1"/>
  <c r="GJ77" i="1"/>
  <c r="GJ78" i="1"/>
  <c r="GJ79" i="1"/>
  <c r="GJ80" i="1"/>
  <c r="GJ81" i="1"/>
  <c r="GJ82" i="1"/>
  <c r="GJ83" i="1"/>
  <c r="GJ84" i="1"/>
  <c r="GJ85" i="1"/>
  <c r="GJ86" i="1"/>
  <c r="GJ87" i="1"/>
  <c r="GJ88" i="1"/>
  <c r="GJ89" i="1"/>
  <c r="GJ90" i="1"/>
  <c r="GJ91" i="1"/>
  <c r="GJ92" i="1"/>
  <c r="GJ93" i="1"/>
  <c r="GJ94" i="1"/>
  <c r="GJ23" i="1"/>
  <c r="GK24" i="1"/>
  <c r="GK25" i="1"/>
  <c r="GK26" i="1"/>
  <c r="GK27" i="1"/>
  <c r="GK28" i="1"/>
  <c r="GK29" i="1"/>
  <c r="GK30" i="1"/>
  <c r="GK31" i="1"/>
  <c r="GK32" i="1"/>
  <c r="GK33" i="1"/>
  <c r="GK34" i="1"/>
  <c r="GK35" i="1"/>
  <c r="GK36" i="1"/>
  <c r="GK37" i="1"/>
  <c r="GK38" i="1"/>
  <c r="GK39" i="1"/>
  <c r="GK40" i="1"/>
  <c r="GK41" i="1"/>
  <c r="GK42" i="1"/>
  <c r="GK43" i="1"/>
  <c r="GK44" i="1"/>
  <c r="GK45" i="1"/>
  <c r="GK46" i="1"/>
  <c r="GK47" i="1"/>
  <c r="GK48" i="1"/>
  <c r="GK49" i="1"/>
  <c r="GK50" i="1"/>
  <c r="GK51" i="1"/>
  <c r="GK52" i="1"/>
  <c r="GK53" i="1"/>
  <c r="GK54" i="1"/>
  <c r="GK55" i="1"/>
  <c r="GK56" i="1"/>
  <c r="GK57" i="1"/>
  <c r="GK58" i="1"/>
  <c r="GK59" i="1"/>
  <c r="GK60" i="1"/>
  <c r="GK61" i="1"/>
  <c r="GK62" i="1"/>
  <c r="GK63" i="1"/>
  <c r="GK64" i="1"/>
  <c r="GK65" i="1"/>
  <c r="GK66" i="1"/>
  <c r="GK67" i="1"/>
  <c r="GK68" i="1"/>
  <c r="GK69" i="1"/>
  <c r="GK70" i="1"/>
  <c r="GK71" i="1"/>
  <c r="GK72" i="1"/>
  <c r="GK73" i="1"/>
  <c r="GK74" i="1"/>
  <c r="GK75" i="1"/>
  <c r="GK76" i="1"/>
  <c r="GK77" i="1"/>
  <c r="GK78" i="1"/>
  <c r="GK79" i="1"/>
  <c r="GK80" i="1"/>
  <c r="GK81" i="1"/>
  <c r="GK82" i="1"/>
  <c r="GK83" i="1"/>
  <c r="GK84" i="1"/>
  <c r="GK85" i="1"/>
  <c r="GK86" i="1"/>
  <c r="GK87" i="1"/>
  <c r="GK88" i="1"/>
  <c r="GK89" i="1"/>
  <c r="GK90" i="1"/>
  <c r="GK91" i="1"/>
  <c r="GK92" i="1"/>
  <c r="GK93" i="1"/>
  <c r="GK94" i="1"/>
  <c r="GK23" i="1"/>
  <c r="GI94" i="1"/>
  <c r="GI93" i="1"/>
  <c r="GI92" i="1"/>
  <c r="GI91" i="1"/>
  <c r="GI90" i="1"/>
  <c r="GI89" i="1"/>
  <c r="GI88" i="1"/>
  <c r="GI87" i="1"/>
  <c r="GI86" i="1"/>
  <c r="GI85" i="1"/>
  <c r="GI84" i="1"/>
  <c r="GI83" i="1"/>
  <c r="GI82" i="1"/>
  <c r="GI81" i="1"/>
  <c r="GI80" i="1"/>
  <c r="GI79" i="1"/>
  <c r="GI78" i="1"/>
  <c r="GI77" i="1"/>
  <c r="GI76" i="1"/>
  <c r="GI75" i="1"/>
  <c r="GI74" i="1"/>
  <c r="GI73" i="1"/>
  <c r="GI72" i="1"/>
  <c r="GI71" i="1"/>
  <c r="GI70" i="1"/>
  <c r="GI69" i="1"/>
  <c r="GI68" i="1"/>
  <c r="GI67" i="1"/>
  <c r="GI66" i="1"/>
  <c r="GI65" i="1"/>
  <c r="GI64" i="1"/>
  <c r="GI63" i="1"/>
  <c r="GI62" i="1"/>
  <c r="GI61" i="1"/>
  <c r="GI60" i="1"/>
  <c r="GI59" i="1"/>
  <c r="GI58" i="1"/>
  <c r="GI57" i="1"/>
  <c r="GI56" i="1"/>
  <c r="GI55" i="1"/>
  <c r="GI54" i="1"/>
  <c r="GI53" i="1"/>
  <c r="GI52" i="1"/>
  <c r="GI51" i="1"/>
  <c r="GI50" i="1"/>
  <c r="GI49" i="1"/>
  <c r="GI48" i="1"/>
  <c r="GI47" i="1"/>
  <c r="GI46" i="1"/>
  <c r="GI45" i="1"/>
  <c r="GI44" i="1"/>
  <c r="GI43" i="1"/>
  <c r="GI42" i="1"/>
  <c r="GI41" i="1"/>
  <c r="GI40" i="1"/>
  <c r="GI39" i="1"/>
  <c r="GI38" i="1"/>
  <c r="GI37" i="1"/>
  <c r="GI36" i="1"/>
  <c r="GI35" i="1"/>
  <c r="GI34" i="1"/>
  <c r="GI33" i="1"/>
  <c r="GI32" i="1"/>
  <c r="GI31" i="1"/>
  <c r="GI30" i="1"/>
  <c r="GI29" i="1"/>
  <c r="GI28" i="1"/>
  <c r="GI27" i="1"/>
  <c r="GI26" i="1"/>
  <c r="GI25" i="1"/>
  <c r="GI24" i="1"/>
  <c r="GI23" i="1"/>
  <c r="GB24" i="1"/>
  <c r="GB25" i="1"/>
  <c r="GB26" i="1"/>
  <c r="GB27" i="1"/>
  <c r="GB28" i="1"/>
  <c r="GB29" i="1"/>
  <c r="GB30" i="1"/>
  <c r="GB31" i="1"/>
  <c r="GB32" i="1"/>
  <c r="GB33" i="1"/>
  <c r="GB34" i="1"/>
  <c r="GB35" i="1"/>
  <c r="GB36" i="1"/>
  <c r="GB37" i="1"/>
  <c r="GB38" i="1"/>
  <c r="GB39" i="1"/>
  <c r="GB40" i="1"/>
  <c r="GB41" i="1"/>
  <c r="GB42" i="1"/>
  <c r="GB43" i="1"/>
  <c r="GB44" i="1"/>
  <c r="GB45" i="1"/>
  <c r="GB46" i="1"/>
  <c r="GB47" i="1"/>
  <c r="GB48" i="1"/>
  <c r="GB49" i="1"/>
  <c r="GB50" i="1"/>
  <c r="GB51" i="1"/>
  <c r="GB52" i="1"/>
  <c r="GB53" i="1"/>
  <c r="GB54" i="1"/>
  <c r="GB55" i="1"/>
  <c r="GB56" i="1"/>
  <c r="GB57" i="1"/>
  <c r="GB58" i="1"/>
  <c r="GB59" i="1"/>
  <c r="GB60" i="1"/>
  <c r="GB61" i="1"/>
  <c r="GB62" i="1"/>
  <c r="GB63" i="1"/>
  <c r="GB64" i="1"/>
  <c r="GB65" i="1"/>
  <c r="GB66" i="1"/>
  <c r="GB67" i="1"/>
  <c r="GB68" i="1"/>
  <c r="GB69" i="1"/>
  <c r="GB70" i="1"/>
  <c r="GB71" i="1"/>
  <c r="GB72" i="1"/>
  <c r="GB73" i="1"/>
  <c r="GB74" i="1"/>
  <c r="GB75" i="1"/>
  <c r="GB76" i="1"/>
  <c r="GB77" i="1"/>
  <c r="GB78" i="1"/>
  <c r="GB79" i="1"/>
  <c r="GB80" i="1"/>
  <c r="GB81" i="1"/>
  <c r="GB82" i="1"/>
  <c r="GB83" i="1"/>
  <c r="GB84" i="1"/>
  <c r="GB85" i="1"/>
  <c r="GB86" i="1"/>
  <c r="GB87" i="1"/>
  <c r="GB88" i="1"/>
  <c r="GB89" i="1"/>
  <c r="GB90" i="1"/>
  <c r="GB91" i="1"/>
  <c r="GB92" i="1"/>
  <c r="GB93" i="1"/>
  <c r="GB94" i="1"/>
  <c r="GB23" i="1"/>
  <c r="GC24" i="1"/>
  <c r="GC25" i="1"/>
  <c r="GC26" i="1"/>
  <c r="GC27" i="1"/>
  <c r="GC28" i="1"/>
  <c r="GC29" i="1"/>
  <c r="GC30" i="1"/>
  <c r="GC31" i="1"/>
  <c r="GC32" i="1"/>
  <c r="GC33" i="1"/>
  <c r="GC34" i="1"/>
  <c r="GC35" i="1"/>
  <c r="GC36" i="1"/>
  <c r="GC37" i="1"/>
  <c r="GC38" i="1"/>
  <c r="GC39" i="1"/>
  <c r="GC40" i="1"/>
  <c r="GC41" i="1"/>
  <c r="GC42" i="1"/>
  <c r="GC43" i="1"/>
  <c r="GC44" i="1"/>
  <c r="GC45" i="1"/>
  <c r="GC46" i="1"/>
  <c r="GC47" i="1"/>
  <c r="GC48" i="1"/>
  <c r="GC49" i="1"/>
  <c r="GC50" i="1"/>
  <c r="GC51" i="1"/>
  <c r="GC52" i="1"/>
  <c r="GC53" i="1"/>
  <c r="GC54" i="1"/>
  <c r="GC55" i="1"/>
  <c r="GC56" i="1"/>
  <c r="GC57" i="1"/>
  <c r="GC58" i="1"/>
  <c r="GC59" i="1"/>
  <c r="GC60" i="1"/>
  <c r="GC61" i="1"/>
  <c r="GC62" i="1"/>
  <c r="GC63" i="1"/>
  <c r="GC64" i="1"/>
  <c r="GC65" i="1"/>
  <c r="GC66" i="1"/>
  <c r="GC67" i="1"/>
  <c r="GC68" i="1"/>
  <c r="GC69" i="1"/>
  <c r="GC70" i="1"/>
  <c r="GC71" i="1"/>
  <c r="GC72" i="1"/>
  <c r="GC73" i="1"/>
  <c r="GC74" i="1"/>
  <c r="GC75" i="1"/>
  <c r="GC76" i="1"/>
  <c r="GC77" i="1"/>
  <c r="GC78" i="1"/>
  <c r="GC79" i="1"/>
  <c r="GC80" i="1"/>
  <c r="GC81" i="1"/>
  <c r="GC82" i="1"/>
  <c r="GC83" i="1"/>
  <c r="GC84" i="1"/>
  <c r="GC85" i="1"/>
  <c r="GC86" i="1"/>
  <c r="GC87" i="1"/>
  <c r="GC88" i="1"/>
  <c r="GC89" i="1"/>
  <c r="GC90" i="1"/>
  <c r="GC91" i="1"/>
  <c r="GC92" i="1"/>
  <c r="GC93" i="1"/>
  <c r="GC94" i="1"/>
  <c r="GC23" i="1"/>
  <c r="GA94" i="1"/>
  <c r="GA93" i="1"/>
  <c r="GA92" i="1"/>
  <c r="GA91" i="1"/>
  <c r="GA90" i="1"/>
  <c r="GA89" i="1"/>
  <c r="GA88" i="1"/>
  <c r="GA87" i="1"/>
  <c r="GA86" i="1"/>
  <c r="GA85" i="1"/>
  <c r="GA84" i="1"/>
  <c r="GA83" i="1"/>
  <c r="GA82" i="1"/>
  <c r="GA81" i="1"/>
  <c r="GA80" i="1"/>
  <c r="GA79" i="1"/>
  <c r="GA78" i="1"/>
  <c r="GA77" i="1"/>
  <c r="GA76" i="1"/>
  <c r="GA75" i="1"/>
  <c r="GA74" i="1"/>
  <c r="GA73" i="1"/>
  <c r="GA72" i="1"/>
  <c r="GA71" i="1"/>
  <c r="GA70" i="1"/>
  <c r="GA69" i="1"/>
  <c r="GA68" i="1"/>
  <c r="GA67" i="1"/>
  <c r="GA66" i="1"/>
  <c r="GA65" i="1"/>
  <c r="GA64" i="1"/>
  <c r="GA63" i="1"/>
  <c r="GA62" i="1"/>
  <c r="GA61" i="1"/>
  <c r="GA60" i="1"/>
  <c r="GA59" i="1"/>
  <c r="GA58" i="1"/>
  <c r="GA57" i="1"/>
  <c r="GA56" i="1"/>
  <c r="GA55" i="1"/>
  <c r="GA54" i="1"/>
  <c r="GA53" i="1"/>
  <c r="GA52" i="1"/>
  <c r="GA51" i="1"/>
  <c r="GA50" i="1"/>
  <c r="GA49" i="1"/>
  <c r="GA48" i="1"/>
  <c r="GA47" i="1"/>
  <c r="GA46" i="1"/>
  <c r="GA45" i="1"/>
  <c r="GA44" i="1"/>
  <c r="GA43" i="1"/>
  <c r="GA42" i="1"/>
  <c r="GA41" i="1"/>
  <c r="GA40" i="1"/>
  <c r="GA39" i="1"/>
  <c r="GA38" i="1"/>
  <c r="GA37" i="1"/>
  <c r="GA36" i="1"/>
  <c r="GA35" i="1"/>
  <c r="GA34" i="1"/>
  <c r="GA33" i="1"/>
  <c r="GA32" i="1"/>
  <c r="GA31" i="1"/>
  <c r="GA30" i="1"/>
  <c r="GA29" i="1"/>
  <c r="GA28" i="1"/>
  <c r="GA27" i="1"/>
  <c r="GA26" i="1"/>
  <c r="GA25" i="1"/>
  <c r="GA24" i="1"/>
  <c r="GA23" i="1"/>
  <c r="FT24" i="1"/>
  <c r="FT25" i="1"/>
  <c r="FT26" i="1"/>
  <c r="FT27" i="1"/>
  <c r="FT28" i="1"/>
  <c r="FT29" i="1"/>
  <c r="FT30" i="1"/>
  <c r="FT31" i="1"/>
  <c r="FT32" i="1"/>
  <c r="FT33" i="1"/>
  <c r="FT34" i="1"/>
  <c r="FT35" i="1"/>
  <c r="FT36" i="1"/>
  <c r="FT37" i="1"/>
  <c r="FT38" i="1"/>
  <c r="FT39" i="1"/>
  <c r="FT40" i="1"/>
  <c r="FT41" i="1"/>
  <c r="FT42" i="1"/>
  <c r="FT43" i="1"/>
  <c r="FT44" i="1"/>
  <c r="FT45" i="1"/>
  <c r="FT46" i="1"/>
  <c r="FT47" i="1"/>
  <c r="FT48" i="1"/>
  <c r="FT49" i="1"/>
  <c r="FT50" i="1"/>
  <c r="FT51" i="1"/>
  <c r="FT52" i="1"/>
  <c r="FT53" i="1"/>
  <c r="FT54" i="1"/>
  <c r="FT55" i="1"/>
  <c r="FT56" i="1"/>
  <c r="FT57" i="1"/>
  <c r="FT58" i="1"/>
  <c r="FT59" i="1"/>
  <c r="FT60" i="1"/>
  <c r="FT61" i="1"/>
  <c r="FT62" i="1"/>
  <c r="FT63" i="1"/>
  <c r="FT64" i="1"/>
  <c r="FT65" i="1"/>
  <c r="FT66" i="1"/>
  <c r="FT67" i="1"/>
  <c r="FT68" i="1"/>
  <c r="FT69" i="1"/>
  <c r="FT70" i="1"/>
  <c r="FT71" i="1"/>
  <c r="FT72" i="1"/>
  <c r="FT73" i="1"/>
  <c r="FT74" i="1"/>
  <c r="FT75" i="1"/>
  <c r="FT76" i="1"/>
  <c r="FT77" i="1"/>
  <c r="FT78" i="1"/>
  <c r="FT79" i="1"/>
  <c r="FT80" i="1"/>
  <c r="FT81" i="1"/>
  <c r="FT82" i="1"/>
  <c r="FT83" i="1"/>
  <c r="FT84" i="1"/>
  <c r="FT85" i="1"/>
  <c r="FT86" i="1"/>
  <c r="FT87" i="1"/>
  <c r="FT88" i="1"/>
  <c r="FT89" i="1"/>
  <c r="FT90" i="1"/>
  <c r="FT91" i="1"/>
  <c r="FT92" i="1"/>
  <c r="FT93" i="1"/>
  <c r="FT94" i="1"/>
  <c r="FT23" i="1"/>
  <c r="FU24" i="1"/>
  <c r="FU25" i="1"/>
  <c r="FU26" i="1"/>
  <c r="FU27" i="1"/>
  <c r="FU28" i="1"/>
  <c r="FU29" i="1"/>
  <c r="FU30" i="1"/>
  <c r="FU31" i="1"/>
  <c r="FU32" i="1"/>
  <c r="FU33" i="1"/>
  <c r="FU34" i="1"/>
  <c r="FU35" i="1"/>
  <c r="FU36" i="1"/>
  <c r="FU37" i="1"/>
  <c r="FU38" i="1"/>
  <c r="FU39" i="1"/>
  <c r="FU40" i="1"/>
  <c r="FU41" i="1"/>
  <c r="FU42" i="1"/>
  <c r="FU43" i="1"/>
  <c r="FU44" i="1"/>
  <c r="FU45" i="1"/>
  <c r="FU46" i="1"/>
  <c r="FU47" i="1"/>
  <c r="FU48" i="1"/>
  <c r="FU49" i="1"/>
  <c r="FU50" i="1"/>
  <c r="FU51" i="1"/>
  <c r="FU52" i="1"/>
  <c r="FU53" i="1"/>
  <c r="FU54" i="1"/>
  <c r="FU55" i="1"/>
  <c r="FU56" i="1"/>
  <c r="FU57" i="1"/>
  <c r="FU58" i="1"/>
  <c r="FU59" i="1"/>
  <c r="FU60" i="1"/>
  <c r="FU61" i="1"/>
  <c r="FU62" i="1"/>
  <c r="FU63" i="1"/>
  <c r="FU64" i="1"/>
  <c r="FU65" i="1"/>
  <c r="FU66" i="1"/>
  <c r="FU67" i="1"/>
  <c r="FU68" i="1"/>
  <c r="FU69" i="1"/>
  <c r="FU70" i="1"/>
  <c r="FU71" i="1"/>
  <c r="FU72" i="1"/>
  <c r="FU73" i="1"/>
  <c r="FU74" i="1"/>
  <c r="FU75" i="1"/>
  <c r="FU76" i="1"/>
  <c r="FU77" i="1"/>
  <c r="FU78" i="1"/>
  <c r="FU79" i="1"/>
  <c r="FU80" i="1"/>
  <c r="FU81" i="1"/>
  <c r="FU82" i="1"/>
  <c r="FU83" i="1"/>
  <c r="FU84" i="1"/>
  <c r="FU85" i="1"/>
  <c r="FU86" i="1"/>
  <c r="FU87" i="1"/>
  <c r="FU88" i="1"/>
  <c r="FU89" i="1"/>
  <c r="FU90" i="1"/>
  <c r="FU91" i="1"/>
  <c r="FU92" i="1"/>
  <c r="FU93" i="1"/>
  <c r="FU94" i="1"/>
  <c r="FU23" i="1"/>
  <c r="FS94" i="1"/>
  <c r="FS93" i="1"/>
  <c r="FS92" i="1"/>
  <c r="FS91" i="1"/>
  <c r="FS90" i="1"/>
  <c r="FS89" i="1"/>
  <c r="FS88" i="1"/>
  <c r="FS87" i="1"/>
  <c r="FS86" i="1"/>
  <c r="FS85" i="1"/>
  <c r="FS84" i="1"/>
  <c r="FS83" i="1"/>
  <c r="FS82" i="1"/>
  <c r="FS81" i="1"/>
  <c r="FS80" i="1"/>
  <c r="FS79" i="1"/>
  <c r="FS78" i="1"/>
  <c r="FS77" i="1"/>
  <c r="FS76" i="1"/>
  <c r="FS75" i="1"/>
  <c r="FS74" i="1"/>
  <c r="FS73" i="1"/>
  <c r="FS72" i="1"/>
  <c r="FS71" i="1"/>
  <c r="FS70" i="1"/>
  <c r="FS69" i="1"/>
  <c r="FS68" i="1"/>
  <c r="FS67" i="1"/>
  <c r="FS66" i="1"/>
  <c r="FS65" i="1"/>
  <c r="FS64" i="1"/>
  <c r="FS63" i="1"/>
  <c r="FS62" i="1"/>
  <c r="FS61" i="1"/>
  <c r="FS60" i="1"/>
  <c r="FS59" i="1"/>
  <c r="FS58" i="1"/>
  <c r="FS57" i="1"/>
  <c r="FS56" i="1"/>
  <c r="FS55" i="1"/>
  <c r="FS54" i="1"/>
  <c r="FS53" i="1"/>
  <c r="FS52" i="1"/>
  <c r="FS51" i="1"/>
  <c r="FS50" i="1"/>
  <c r="FS49" i="1"/>
  <c r="FS48" i="1"/>
  <c r="FS47" i="1"/>
  <c r="FS46" i="1"/>
  <c r="FS45" i="1"/>
  <c r="FS44" i="1"/>
  <c r="FS43" i="1"/>
  <c r="FS42" i="1"/>
  <c r="FS41" i="1"/>
  <c r="FS40" i="1"/>
  <c r="FS39" i="1"/>
  <c r="FS38" i="1"/>
  <c r="FS37" i="1"/>
  <c r="FS36" i="1"/>
  <c r="FS35" i="1"/>
  <c r="FS34" i="1"/>
  <c r="FS33" i="1"/>
  <c r="FS32" i="1"/>
  <c r="FS31" i="1"/>
  <c r="FS30" i="1"/>
  <c r="FS29" i="1"/>
  <c r="FS28" i="1"/>
  <c r="FS27" i="1"/>
  <c r="FS26" i="1"/>
  <c r="FS25" i="1"/>
  <c r="FS24" i="1"/>
  <c r="FS23" i="1"/>
  <c r="BM11" i="2" l="1"/>
  <c r="BU10" i="2"/>
  <c r="BS10" i="2" s="1"/>
  <c r="BW10" i="2" s="1"/>
  <c r="BY10" i="2" s="1"/>
  <c r="BC15" i="2"/>
  <c r="BK14" i="2"/>
  <c r="BI14" i="2" s="1"/>
  <c r="AO14" i="2"/>
  <c r="AW13" i="2"/>
  <c r="AU13" i="2" s="1"/>
  <c r="AE13" i="2"/>
  <c r="AM12" i="2"/>
  <c r="AK12" i="2" s="1"/>
  <c r="U13" i="2"/>
  <c r="AC12" i="2"/>
  <c r="AA12" i="2" s="1"/>
  <c r="K13" i="2"/>
  <c r="S12" i="2"/>
  <c r="Q12" i="2" s="1"/>
  <c r="A13" i="2"/>
  <c r="I13" i="2" s="1"/>
  <c r="G13" i="2" s="1"/>
  <c r="Y24" i="1"/>
  <c r="Y25" i="1"/>
  <c r="Y26" i="1"/>
  <c r="Y27" i="1"/>
  <c r="Y28" i="1"/>
  <c r="Y29" i="1"/>
  <c r="Y30" i="1"/>
  <c r="Y31" i="1"/>
  <c r="Y32" i="1"/>
  <c r="Y33" i="1"/>
  <c r="Y34" i="1"/>
  <c r="Y35" i="1"/>
  <c r="Y36" i="1"/>
  <c r="Y37" i="1"/>
  <c r="Y38" i="1"/>
  <c r="Y39" i="1"/>
  <c r="Y40" i="1"/>
  <c r="Y41" i="1"/>
  <c r="Y42" i="1"/>
  <c r="Y43" i="1"/>
  <c r="Y44" i="1"/>
  <c r="Y45" i="1"/>
  <c r="Y46" i="1"/>
  <c r="Y47" i="1"/>
  <c r="Y48" i="1"/>
  <c r="Y49" i="1"/>
  <c r="Y50" i="1"/>
  <c r="Y51" i="1"/>
  <c r="Y52" i="1"/>
  <c r="Y53" i="1"/>
  <c r="Y54" i="1"/>
  <c r="Y55" i="1"/>
  <c r="Y56" i="1"/>
  <c r="Y57" i="1"/>
  <c r="Y58" i="1"/>
  <c r="Y59" i="1"/>
  <c r="Y60" i="1"/>
  <c r="Y61" i="1"/>
  <c r="Y62" i="1"/>
  <c r="Y63" i="1"/>
  <c r="Y64" i="1"/>
  <c r="Y65" i="1"/>
  <c r="Y66" i="1"/>
  <c r="Y67" i="1"/>
  <c r="Y68" i="1"/>
  <c r="Y69" i="1"/>
  <c r="Y70" i="1"/>
  <c r="Y71" i="1"/>
  <c r="Y72" i="1"/>
  <c r="Y73" i="1"/>
  <c r="Y74" i="1"/>
  <c r="Y75" i="1"/>
  <c r="Y76" i="1"/>
  <c r="Y77" i="1"/>
  <c r="Y78" i="1"/>
  <c r="Y79" i="1"/>
  <c r="Y80" i="1"/>
  <c r="Y81" i="1"/>
  <c r="Y82" i="1"/>
  <c r="Y83" i="1"/>
  <c r="Y84" i="1"/>
  <c r="Y85" i="1"/>
  <c r="Y86" i="1"/>
  <c r="Y87" i="1"/>
  <c r="Y88" i="1"/>
  <c r="Y89" i="1"/>
  <c r="Y90" i="1"/>
  <c r="Y91" i="1"/>
  <c r="Y92" i="1"/>
  <c r="Y93" i="1"/>
  <c r="Y94" i="1"/>
  <c r="Y23" i="1"/>
  <c r="W94" i="1"/>
  <c r="W93" i="1"/>
  <c r="W92" i="1"/>
  <c r="W91" i="1"/>
  <c r="W90" i="1"/>
  <c r="W89" i="1"/>
  <c r="W88" i="1"/>
  <c r="W87" i="1"/>
  <c r="W86" i="1"/>
  <c r="W85" i="1"/>
  <c r="W84" i="1"/>
  <c r="W83" i="1"/>
  <c r="W82" i="1"/>
  <c r="W81" i="1"/>
  <c r="W80" i="1"/>
  <c r="W79" i="1"/>
  <c r="W78" i="1"/>
  <c r="W77" i="1"/>
  <c r="W76" i="1"/>
  <c r="W75" i="1"/>
  <c r="W74" i="1"/>
  <c r="W73" i="1"/>
  <c r="W72" i="1"/>
  <c r="W71" i="1"/>
  <c r="W70" i="1"/>
  <c r="W69" i="1"/>
  <c r="W68" i="1"/>
  <c r="W67" i="1"/>
  <c r="W66" i="1"/>
  <c r="W65" i="1"/>
  <c r="W64" i="1"/>
  <c r="W63" i="1"/>
  <c r="W62" i="1"/>
  <c r="W61" i="1"/>
  <c r="W60" i="1"/>
  <c r="W59" i="1"/>
  <c r="W58" i="1"/>
  <c r="W57" i="1"/>
  <c r="W56" i="1"/>
  <c r="W55" i="1"/>
  <c r="W54" i="1"/>
  <c r="W53" i="1"/>
  <c r="W52" i="1"/>
  <c r="W51" i="1"/>
  <c r="W50" i="1"/>
  <c r="W49" i="1"/>
  <c r="W48" i="1"/>
  <c r="W47" i="1"/>
  <c r="W46" i="1"/>
  <c r="W45" i="1"/>
  <c r="W44" i="1"/>
  <c r="W43" i="1"/>
  <c r="W42" i="1"/>
  <c r="W41" i="1"/>
  <c r="W40" i="1"/>
  <c r="W39" i="1"/>
  <c r="W38" i="1"/>
  <c r="W37" i="1"/>
  <c r="W36" i="1"/>
  <c r="W35" i="1"/>
  <c r="W34" i="1"/>
  <c r="W33" i="1"/>
  <c r="W32" i="1"/>
  <c r="W31" i="1"/>
  <c r="W30" i="1"/>
  <c r="W29" i="1"/>
  <c r="W28" i="1"/>
  <c r="W27" i="1"/>
  <c r="W26" i="1"/>
  <c r="W25" i="1"/>
  <c r="W24" i="1"/>
  <c r="W23" i="1"/>
  <c r="BL24" i="1"/>
  <c r="BL25" i="1"/>
  <c r="BL26" i="1"/>
  <c r="BL27" i="1"/>
  <c r="BL28" i="1"/>
  <c r="BL29" i="1"/>
  <c r="BL30" i="1"/>
  <c r="BL31" i="1"/>
  <c r="BL32" i="1"/>
  <c r="BL33" i="1"/>
  <c r="BL34" i="1"/>
  <c r="BL35" i="1"/>
  <c r="BL36" i="1"/>
  <c r="BL37" i="1"/>
  <c r="BL38" i="1"/>
  <c r="BL39" i="1"/>
  <c r="BL40" i="1"/>
  <c r="BL41" i="1"/>
  <c r="BL42" i="1"/>
  <c r="BL43" i="1"/>
  <c r="BL44" i="1"/>
  <c r="BL45" i="1"/>
  <c r="BL46" i="1"/>
  <c r="BL47" i="1"/>
  <c r="BL48" i="1"/>
  <c r="BL49" i="1"/>
  <c r="BL50" i="1"/>
  <c r="BL51" i="1"/>
  <c r="BL52" i="1"/>
  <c r="BL53" i="1"/>
  <c r="BL54" i="1"/>
  <c r="BL55" i="1"/>
  <c r="BL56" i="1"/>
  <c r="BL57" i="1"/>
  <c r="BL58" i="1"/>
  <c r="BL59" i="1"/>
  <c r="BL60" i="1"/>
  <c r="BL61" i="1"/>
  <c r="BL62" i="1"/>
  <c r="BL63" i="1"/>
  <c r="BL64" i="1"/>
  <c r="BL65" i="1"/>
  <c r="BL66" i="1"/>
  <c r="BL67" i="1"/>
  <c r="BL68" i="1"/>
  <c r="BL69" i="1"/>
  <c r="BL70" i="1"/>
  <c r="BL71" i="1"/>
  <c r="BL72" i="1"/>
  <c r="BL73" i="1"/>
  <c r="BL74" i="1"/>
  <c r="BL75" i="1"/>
  <c r="BL76" i="1"/>
  <c r="BL77" i="1"/>
  <c r="BL78" i="1"/>
  <c r="BL79" i="1"/>
  <c r="BL80" i="1"/>
  <c r="BL81" i="1"/>
  <c r="BL82" i="1"/>
  <c r="BL83" i="1"/>
  <c r="BL84" i="1"/>
  <c r="BL85" i="1"/>
  <c r="BL86" i="1"/>
  <c r="BL87" i="1"/>
  <c r="BL88" i="1"/>
  <c r="BL89" i="1"/>
  <c r="BL90" i="1"/>
  <c r="BL91" i="1"/>
  <c r="BL92" i="1"/>
  <c r="BL93" i="1"/>
  <c r="BL94" i="1"/>
  <c r="BL23" i="1"/>
  <c r="BM24" i="1"/>
  <c r="BM25" i="1"/>
  <c r="BM26" i="1"/>
  <c r="BM27" i="1"/>
  <c r="BM28" i="1"/>
  <c r="BM29" i="1"/>
  <c r="BM30" i="1"/>
  <c r="BM31" i="1"/>
  <c r="BM32" i="1"/>
  <c r="BM33" i="1"/>
  <c r="BM34" i="1"/>
  <c r="BM35" i="1"/>
  <c r="BM36" i="1"/>
  <c r="BM37" i="1"/>
  <c r="BM38" i="1"/>
  <c r="BM39" i="1"/>
  <c r="BM40" i="1"/>
  <c r="BM41" i="1"/>
  <c r="BM42" i="1"/>
  <c r="BM43" i="1"/>
  <c r="BM44" i="1"/>
  <c r="BM45" i="1"/>
  <c r="BM46" i="1"/>
  <c r="BM47" i="1"/>
  <c r="BM48" i="1"/>
  <c r="BM49" i="1"/>
  <c r="BM50" i="1"/>
  <c r="BM51" i="1"/>
  <c r="BM52" i="1"/>
  <c r="BM53" i="1"/>
  <c r="BM54" i="1"/>
  <c r="BM55" i="1"/>
  <c r="BM56" i="1"/>
  <c r="BM57" i="1"/>
  <c r="BM58" i="1"/>
  <c r="BM59" i="1"/>
  <c r="BM60" i="1"/>
  <c r="BM61" i="1"/>
  <c r="BM62" i="1"/>
  <c r="BM63" i="1"/>
  <c r="BM64" i="1"/>
  <c r="BM65" i="1"/>
  <c r="BM66" i="1"/>
  <c r="BM67" i="1"/>
  <c r="BM68" i="1"/>
  <c r="BM69" i="1"/>
  <c r="BM70" i="1"/>
  <c r="BM71" i="1"/>
  <c r="BM72" i="1"/>
  <c r="BM73" i="1"/>
  <c r="BM74" i="1"/>
  <c r="BM75" i="1"/>
  <c r="BM76" i="1"/>
  <c r="BM77" i="1"/>
  <c r="BM78" i="1"/>
  <c r="BM79" i="1"/>
  <c r="BM80" i="1"/>
  <c r="BM81" i="1"/>
  <c r="BM82" i="1"/>
  <c r="BM83" i="1"/>
  <c r="BM84" i="1"/>
  <c r="BM85" i="1"/>
  <c r="BM86" i="1"/>
  <c r="BM87" i="1"/>
  <c r="BM88" i="1"/>
  <c r="BM89" i="1"/>
  <c r="BM90" i="1"/>
  <c r="BM91" i="1"/>
  <c r="BM92" i="1"/>
  <c r="BM93" i="1"/>
  <c r="BM94" i="1"/>
  <c r="BM23" i="1"/>
  <c r="BK94" i="1"/>
  <c r="BK93" i="1"/>
  <c r="BK92" i="1"/>
  <c r="BK91" i="1"/>
  <c r="BK90" i="1"/>
  <c r="BK89" i="1"/>
  <c r="BK88" i="1"/>
  <c r="BK87" i="1"/>
  <c r="BK86" i="1"/>
  <c r="BK85" i="1"/>
  <c r="BK84" i="1"/>
  <c r="BK83" i="1"/>
  <c r="BK82" i="1"/>
  <c r="BK81" i="1"/>
  <c r="BK80" i="1"/>
  <c r="BK79" i="1"/>
  <c r="BK78" i="1"/>
  <c r="BK77" i="1"/>
  <c r="BK76" i="1"/>
  <c r="BK75" i="1"/>
  <c r="BK74" i="1"/>
  <c r="BK73" i="1"/>
  <c r="BK72" i="1"/>
  <c r="BK71" i="1"/>
  <c r="BK70" i="1"/>
  <c r="BK69" i="1"/>
  <c r="BK68" i="1"/>
  <c r="BK67" i="1"/>
  <c r="BK66" i="1"/>
  <c r="BK65" i="1"/>
  <c r="BK64" i="1"/>
  <c r="BK63" i="1"/>
  <c r="BK62" i="1"/>
  <c r="BK61" i="1"/>
  <c r="BK60" i="1"/>
  <c r="BK59" i="1"/>
  <c r="BK58" i="1"/>
  <c r="BK57" i="1"/>
  <c r="BK56" i="1"/>
  <c r="BK55" i="1"/>
  <c r="BK54" i="1"/>
  <c r="BK53" i="1"/>
  <c r="BK52" i="1"/>
  <c r="BK51" i="1"/>
  <c r="BK50" i="1"/>
  <c r="BK49" i="1"/>
  <c r="BK48" i="1"/>
  <c r="BK47" i="1"/>
  <c r="BK46" i="1"/>
  <c r="BK45" i="1"/>
  <c r="BK44" i="1"/>
  <c r="BK43" i="1"/>
  <c r="BK42" i="1"/>
  <c r="BK41" i="1"/>
  <c r="BK40" i="1"/>
  <c r="BK39" i="1"/>
  <c r="BK38" i="1"/>
  <c r="BK37" i="1"/>
  <c r="BK36" i="1"/>
  <c r="BK35" i="1"/>
  <c r="BK34" i="1"/>
  <c r="BK33" i="1"/>
  <c r="BK32" i="1"/>
  <c r="BK31" i="1"/>
  <c r="BK30" i="1"/>
  <c r="BK29" i="1"/>
  <c r="BK28" i="1"/>
  <c r="BK27" i="1"/>
  <c r="BK26" i="1"/>
  <c r="BK25" i="1"/>
  <c r="BK24" i="1"/>
  <c r="BK23" i="1"/>
  <c r="CJ24" i="1"/>
  <c r="CJ25" i="1"/>
  <c r="CJ26" i="1"/>
  <c r="CJ27" i="1"/>
  <c r="CJ28" i="1"/>
  <c r="CJ29" i="1"/>
  <c r="CJ30" i="1"/>
  <c r="CJ31" i="1"/>
  <c r="CJ32" i="1"/>
  <c r="CJ33" i="1"/>
  <c r="CJ34" i="1"/>
  <c r="CJ35" i="1"/>
  <c r="CJ36" i="1"/>
  <c r="CJ37" i="1"/>
  <c r="CJ38" i="1"/>
  <c r="CJ39" i="1"/>
  <c r="CJ40" i="1"/>
  <c r="CJ41" i="1"/>
  <c r="CJ42" i="1"/>
  <c r="CJ43" i="1"/>
  <c r="CJ44" i="1"/>
  <c r="CJ45" i="1"/>
  <c r="CJ46" i="1"/>
  <c r="CJ47" i="1"/>
  <c r="CJ48" i="1"/>
  <c r="CJ49" i="1"/>
  <c r="CJ50" i="1"/>
  <c r="CJ51" i="1"/>
  <c r="CJ52" i="1"/>
  <c r="CJ53" i="1"/>
  <c r="CJ54" i="1"/>
  <c r="CJ55" i="1"/>
  <c r="CJ56" i="1"/>
  <c r="CJ57" i="1"/>
  <c r="CJ58" i="1"/>
  <c r="CJ59" i="1"/>
  <c r="CJ60" i="1"/>
  <c r="CJ61" i="1"/>
  <c r="CJ62" i="1"/>
  <c r="CJ63" i="1"/>
  <c r="CJ64" i="1"/>
  <c r="CJ65" i="1"/>
  <c r="CJ66" i="1"/>
  <c r="CJ67" i="1"/>
  <c r="CJ68" i="1"/>
  <c r="CJ69" i="1"/>
  <c r="CJ70" i="1"/>
  <c r="CJ71" i="1"/>
  <c r="CJ72" i="1"/>
  <c r="CJ73" i="1"/>
  <c r="CJ74" i="1"/>
  <c r="CJ75" i="1"/>
  <c r="CJ76" i="1"/>
  <c r="CJ77" i="1"/>
  <c r="CJ78" i="1"/>
  <c r="CJ79" i="1"/>
  <c r="CJ80" i="1"/>
  <c r="CJ81" i="1"/>
  <c r="CJ82" i="1"/>
  <c r="CJ83" i="1"/>
  <c r="CJ84" i="1"/>
  <c r="CJ85" i="1"/>
  <c r="CJ86" i="1"/>
  <c r="CJ87" i="1"/>
  <c r="CJ88" i="1"/>
  <c r="CJ89" i="1"/>
  <c r="CJ90" i="1"/>
  <c r="CJ91" i="1"/>
  <c r="CJ92" i="1"/>
  <c r="CJ93" i="1"/>
  <c r="CJ94" i="1"/>
  <c r="CJ23" i="1"/>
  <c r="CK24" i="1"/>
  <c r="CK25" i="1"/>
  <c r="CK26" i="1"/>
  <c r="CK27" i="1"/>
  <c r="CK28" i="1"/>
  <c r="CK29" i="1"/>
  <c r="CK30" i="1"/>
  <c r="CK31" i="1"/>
  <c r="CK32" i="1"/>
  <c r="CK33" i="1"/>
  <c r="CK34" i="1"/>
  <c r="CK35" i="1"/>
  <c r="CK36" i="1"/>
  <c r="CK37" i="1"/>
  <c r="CK38" i="1"/>
  <c r="CK39" i="1"/>
  <c r="CK40" i="1"/>
  <c r="CK41" i="1"/>
  <c r="CK42" i="1"/>
  <c r="CK43" i="1"/>
  <c r="CK44" i="1"/>
  <c r="CK45" i="1"/>
  <c r="CK46" i="1"/>
  <c r="CK47" i="1"/>
  <c r="CK48" i="1"/>
  <c r="CK49" i="1"/>
  <c r="CK50" i="1"/>
  <c r="CK51" i="1"/>
  <c r="CK52" i="1"/>
  <c r="CK53" i="1"/>
  <c r="CK54" i="1"/>
  <c r="CK55" i="1"/>
  <c r="CK56" i="1"/>
  <c r="CK57" i="1"/>
  <c r="CK58" i="1"/>
  <c r="CK59" i="1"/>
  <c r="CK60" i="1"/>
  <c r="CK61" i="1"/>
  <c r="CK62" i="1"/>
  <c r="CK63" i="1"/>
  <c r="CK64" i="1"/>
  <c r="CK65" i="1"/>
  <c r="CK66" i="1"/>
  <c r="CK67" i="1"/>
  <c r="CK68" i="1"/>
  <c r="CK69" i="1"/>
  <c r="CK70" i="1"/>
  <c r="CK71" i="1"/>
  <c r="CK72" i="1"/>
  <c r="CK73" i="1"/>
  <c r="CK74" i="1"/>
  <c r="CK75" i="1"/>
  <c r="CK76" i="1"/>
  <c r="CK77" i="1"/>
  <c r="CK78" i="1"/>
  <c r="CK79" i="1"/>
  <c r="CK80" i="1"/>
  <c r="CK81" i="1"/>
  <c r="CK82" i="1"/>
  <c r="CK83" i="1"/>
  <c r="CK84" i="1"/>
  <c r="CK85" i="1"/>
  <c r="CK86" i="1"/>
  <c r="CK87" i="1"/>
  <c r="CK88" i="1"/>
  <c r="CK89" i="1"/>
  <c r="CK90" i="1"/>
  <c r="CK91" i="1"/>
  <c r="CK92" i="1"/>
  <c r="CK93" i="1"/>
  <c r="CK94" i="1"/>
  <c r="CK23" i="1"/>
  <c r="CI94" i="1"/>
  <c r="CI93" i="1"/>
  <c r="CI92" i="1"/>
  <c r="CI91" i="1"/>
  <c r="CI90" i="1"/>
  <c r="CI89" i="1"/>
  <c r="CI88" i="1"/>
  <c r="CI87" i="1"/>
  <c r="CI86" i="1"/>
  <c r="CI85" i="1"/>
  <c r="CI84" i="1"/>
  <c r="CI83" i="1"/>
  <c r="CI82" i="1"/>
  <c r="CI81" i="1"/>
  <c r="CI80" i="1"/>
  <c r="CI79" i="1"/>
  <c r="CI78" i="1"/>
  <c r="CI77" i="1"/>
  <c r="CI76" i="1"/>
  <c r="CI75" i="1"/>
  <c r="CI74" i="1"/>
  <c r="CI73" i="1"/>
  <c r="CI72" i="1"/>
  <c r="CI71" i="1"/>
  <c r="CI70" i="1"/>
  <c r="CI69" i="1"/>
  <c r="CI68" i="1"/>
  <c r="CI67" i="1"/>
  <c r="CI66" i="1"/>
  <c r="CI65" i="1"/>
  <c r="CI64" i="1"/>
  <c r="CI63" i="1"/>
  <c r="CI62" i="1"/>
  <c r="CI61" i="1"/>
  <c r="CI60" i="1"/>
  <c r="CI59" i="1"/>
  <c r="CI58" i="1"/>
  <c r="CI57" i="1"/>
  <c r="CI56" i="1"/>
  <c r="CI55" i="1"/>
  <c r="CI54" i="1"/>
  <c r="CI53" i="1"/>
  <c r="CI52" i="1"/>
  <c r="CI51" i="1"/>
  <c r="CI50" i="1"/>
  <c r="CI49" i="1"/>
  <c r="CI48" i="1"/>
  <c r="CI47" i="1"/>
  <c r="CI46" i="1"/>
  <c r="CI45" i="1"/>
  <c r="CI44" i="1"/>
  <c r="CI43" i="1"/>
  <c r="CI42" i="1"/>
  <c r="CI41" i="1"/>
  <c r="CI40" i="1"/>
  <c r="CI39" i="1"/>
  <c r="CI38" i="1"/>
  <c r="CI37" i="1"/>
  <c r="CI36" i="1"/>
  <c r="CI35" i="1"/>
  <c r="CI34" i="1"/>
  <c r="CI33" i="1"/>
  <c r="CI32" i="1"/>
  <c r="CI31" i="1"/>
  <c r="CI30" i="1"/>
  <c r="CI29" i="1"/>
  <c r="CI28" i="1"/>
  <c r="CI27" i="1"/>
  <c r="CI26" i="1"/>
  <c r="CI25" i="1"/>
  <c r="CI24" i="1"/>
  <c r="CI23" i="1"/>
  <c r="DP24" i="1"/>
  <c r="DP25" i="1"/>
  <c r="DP26" i="1"/>
  <c r="DP27" i="1"/>
  <c r="DP28" i="1"/>
  <c r="DP29" i="1"/>
  <c r="DP30" i="1"/>
  <c r="DP31" i="1"/>
  <c r="DP32" i="1"/>
  <c r="DP33" i="1"/>
  <c r="DP34" i="1"/>
  <c r="DP35" i="1"/>
  <c r="DP36" i="1"/>
  <c r="DP37" i="1"/>
  <c r="DP38" i="1"/>
  <c r="DP39" i="1"/>
  <c r="DP40" i="1"/>
  <c r="DP41" i="1"/>
  <c r="DP42" i="1"/>
  <c r="DP43" i="1"/>
  <c r="DP44" i="1"/>
  <c r="DP45" i="1"/>
  <c r="DP46" i="1"/>
  <c r="DP47" i="1"/>
  <c r="DP48" i="1"/>
  <c r="DP49" i="1"/>
  <c r="DP50" i="1"/>
  <c r="DP51" i="1"/>
  <c r="DP52" i="1"/>
  <c r="DP53" i="1"/>
  <c r="DP54" i="1"/>
  <c r="DP55" i="1"/>
  <c r="DP56" i="1"/>
  <c r="DP57" i="1"/>
  <c r="DP58" i="1"/>
  <c r="DP59" i="1"/>
  <c r="DP60" i="1"/>
  <c r="DP61" i="1"/>
  <c r="DP62" i="1"/>
  <c r="DP63" i="1"/>
  <c r="DP64" i="1"/>
  <c r="DP65" i="1"/>
  <c r="DP66" i="1"/>
  <c r="DP67" i="1"/>
  <c r="DP68" i="1"/>
  <c r="DP69" i="1"/>
  <c r="DP70" i="1"/>
  <c r="DP71" i="1"/>
  <c r="DP72" i="1"/>
  <c r="DP73" i="1"/>
  <c r="DP74" i="1"/>
  <c r="DP75" i="1"/>
  <c r="DP76" i="1"/>
  <c r="DP77" i="1"/>
  <c r="DP78" i="1"/>
  <c r="DP79" i="1"/>
  <c r="DP80" i="1"/>
  <c r="DP81" i="1"/>
  <c r="DP82" i="1"/>
  <c r="DP83" i="1"/>
  <c r="DP84" i="1"/>
  <c r="DP85" i="1"/>
  <c r="DP86" i="1"/>
  <c r="DP87" i="1"/>
  <c r="DP88" i="1"/>
  <c r="DP89" i="1"/>
  <c r="DP90" i="1"/>
  <c r="DP91" i="1"/>
  <c r="DP92" i="1"/>
  <c r="DP93" i="1"/>
  <c r="DP94" i="1"/>
  <c r="DP23" i="1"/>
  <c r="DQ24" i="1"/>
  <c r="DQ25" i="1"/>
  <c r="DQ26" i="1"/>
  <c r="DQ27" i="1"/>
  <c r="DQ28" i="1"/>
  <c r="DQ29" i="1"/>
  <c r="DQ30" i="1"/>
  <c r="DQ31" i="1"/>
  <c r="DQ32" i="1"/>
  <c r="DQ33" i="1"/>
  <c r="DQ34" i="1"/>
  <c r="DQ35" i="1"/>
  <c r="DQ36" i="1"/>
  <c r="DQ37" i="1"/>
  <c r="DQ38" i="1"/>
  <c r="DQ39" i="1"/>
  <c r="DQ40" i="1"/>
  <c r="DQ41" i="1"/>
  <c r="DQ42" i="1"/>
  <c r="DQ43" i="1"/>
  <c r="DQ44" i="1"/>
  <c r="DQ45" i="1"/>
  <c r="DQ46" i="1"/>
  <c r="DQ47" i="1"/>
  <c r="DQ48" i="1"/>
  <c r="DQ49" i="1"/>
  <c r="DQ50" i="1"/>
  <c r="DQ51" i="1"/>
  <c r="DQ52" i="1"/>
  <c r="DQ53" i="1"/>
  <c r="DQ54" i="1"/>
  <c r="DQ55" i="1"/>
  <c r="DQ56" i="1"/>
  <c r="DQ57" i="1"/>
  <c r="DQ58" i="1"/>
  <c r="DQ59" i="1"/>
  <c r="DQ60" i="1"/>
  <c r="DQ61" i="1"/>
  <c r="DQ62" i="1"/>
  <c r="DQ63" i="1"/>
  <c r="DQ64" i="1"/>
  <c r="DQ65" i="1"/>
  <c r="DQ66" i="1"/>
  <c r="DQ67" i="1"/>
  <c r="DQ68" i="1"/>
  <c r="DQ69" i="1"/>
  <c r="DQ70" i="1"/>
  <c r="DQ71" i="1"/>
  <c r="DQ72" i="1"/>
  <c r="DQ73" i="1"/>
  <c r="DQ74" i="1"/>
  <c r="DQ75" i="1"/>
  <c r="DQ76" i="1"/>
  <c r="DQ77" i="1"/>
  <c r="DQ78" i="1"/>
  <c r="DQ79" i="1"/>
  <c r="DQ80" i="1"/>
  <c r="DQ81" i="1"/>
  <c r="DQ82" i="1"/>
  <c r="DQ83" i="1"/>
  <c r="DQ84" i="1"/>
  <c r="DQ85" i="1"/>
  <c r="DQ86" i="1"/>
  <c r="DQ87" i="1"/>
  <c r="DQ88" i="1"/>
  <c r="DQ89" i="1"/>
  <c r="DQ90" i="1"/>
  <c r="DQ91" i="1"/>
  <c r="DQ92" i="1"/>
  <c r="DQ93" i="1"/>
  <c r="DQ94" i="1"/>
  <c r="DQ23" i="1"/>
  <c r="DO94" i="1"/>
  <c r="DO93" i="1"/>
  <c r="DO92" i="1"/>
  <c r="DO91" i="1"/>
  <c r="DO90" i="1"/>
  <c r="DO89" i="1"/>
  <c r="DO88" i="1"/>
  <c r="DO87" i="1"/>
  <c r="DO86" i="1"/>
  <c r="DO85" i="1"/>
  <c r="DO84" i="1"/>
  <c r="DO83" i="1"/>
  <c r="DO82" i="1"/>
  <c r="DO81" i="1"/>
  <c r="DO80" i="1"/>
  <c r="DO79" i="1"/>
  <c r="DO78" i="1"/>
  <c r="DO77" i="1"/>
  <c r="DO76" i="1"/>
  <c r="DO75" i="1"/>
  <c r="DO74" i="1"/>
  <c r="DO73" i="1"/>
  <c r="DO72" i="1"/>
  <c r="DO71" i="1"/>
  <c r="DO70" i="1"/>
  <c r="DO69" i="1"/>
  <c r="DO68" i="1"/>
  <c r="DO67" i="1"/>
  <c r="DO66" i="1"/>
  <c r="DO65" i="1"/>
  <c r="DO64" i="1"/>
  <c r="DO63" i="1"/>
  <c r="DO62" i="1"/>
  <c r="DO61" i="1"/>
  <c r="DO60" i="1"/>
  <c r="DO59" i="1"/>
  <c r="DO58" i="1"/>
  <c r="DO57" i="1"/>
  <c r="DO56" i="1"/>
  <c r="DO55" i="1"/>
  <c r="DO54" i="1"/>
  <c r="DO53" i="1"/>
  <c r="DO52" i="1"/>
  <c r="DO51" i="1"/>
  <c r="DO50" i="1"/>
  <c r="DO49" i="1"/>
  <c r="DO48" i="1"/>
  <c r="DO47" i="1"/>
  <c r="DO46" i="1"/>
  <c r="DO45" i="1"/>
  <c r="DO44" i="1"/>
  <c r="DO43" i="1"/>
  <c r="DO42" i="1"/>
  <c r="DO41" i="1"/>
  <c r="DO40" i="1"/>
  <c r="DO39" i="1"/>
  <c r="DO38" i="1"/>
  <c r="DO37" i="1"/>
  <c r="DO36" i="1"/>
  <c r="DO35" i="1"/>
  <c r="DO34" i="1"/>
  <c r="DO33" i="1"/>
  <c r="DO32" i="1"/>
  <c r="DO31" i="1"/>
  <c r="DO30" i="1"/>
  <c r="DO29" i="1"/>
  <c r="DO28" i="1"/>
  <c r="DO27" i="1"/>
  <c r="DO26" i="1"/>
  <c r="DO25" i="1"/>
  <c r="DO24" i="1"/>
  <c r="DO23" i="1"/>
  <c r="EF24" i="1"/>
  <c r="EF25" i="1"/>
  <c r="EF26" i="1"/>
  <c r="EF27" i="1"/>
  <c r="EF28" i="1"/>
  <c r="EF29" i="1"/>
  <c r="EF30" i="1"/>
  <c r="EF31" i="1"/>
  <c r="EF32" i="1"/>
  <c r="EF33" i="1"/>
  <c r="EF34" i="1"/>
  <c r="EF35" i="1"/>
  <c r="EF36" i="1"/>
  <c r="EF37" i="1"/>
  <c r="EF38" i="1"/>
  <c r="EF39" i="1"/>
  <c r="EF40" i="1"/>
  <c r="EF41" i="1"/>
  <c r="EF42" i="1"/>
  <c r="EF43" i="1"/>
  <c r="EF44" i="1"/>
  <c r="EF45" i="1"/>
  <c r="EF46" i="1"/>
  <c r="EF47" i="1"/>
  <c r="EF48" i="1"/>
  <c r="EF49" i="1"/>
  <c r="EF50" i="1"/>
  <c r="EF51" i="1"/>
  <c r="EF52" i="1"/>
  <c r="EF53" i="1"/>
  <c r="EF54" i="1"/>
  <c r="EF55" i="1"/>
  <c r="EF56" i="1"/>
  <c r="EF57" i="1"/>
  <c r="EF58" i="1"/>
  <c r="EF59" i="1"/>
  <c r="EF60" i="1"/>
  <c r="EF61" i="1"/>
  <c r="EF62" i="1"/>
  <c r="EF63" i="1"/>
  <c r="EF64" i="1"/>
  <c r="EF65" i="1"/>
  <c r="EF66" i="1"/>
  <c r="EF67" i="1"/>
  <c r="EF68" i="1"/>
  <c r="EF69" i="1"/>
  <c r="EF70" i="1"/>
  <c r="EF71" i="1"/>
  <c r="EF72" i="1"/>
  <c r="EF73" i="1"/>
  <c r="EF74" i="1"/>
  <c r="EF75" i="1"/>
  <c r="EF76" i="1"/>
  <c r="EF77" i="1"/>
  <c r="EF78" i="1"/>
  <c r="EF79" i="1"/>
  <c r="EF80" i="1"/>
  <c r="EF81" i="1"/>
  <c r="EF82" i="1"/>
  <c r="EF83" i="1"/>
  <c r="EF84" i="1"/>
  <c r="EF85" i="1"/>
  <c r="EF86" i="1"/>
  <c r="EF87" i="1"/>
  <c r="EF88" i="1"/>
  <c r="EF89" i="1"/>
  <c r="EF90" i="1"/>
  <c r="EF91" i="1"/>
  <c r="EF92" i="1"/>
  <c r="EF93" i="1"/>
  <c r="EF94" i="1"/>
  <c r="EF23" i="1"/>
  <c r="EG24" i="1"/>
  <c r="EG25" i="1"/>
  <c r="EG26" i="1"/>
  <c r="EG27" i="1"/>
  <c r="EG28" i="1"/>
  <c r="EG29" i="1"/>
  <c r="EG30" i="1"/>
  <c r="EG31" i="1"/>
  <c r="EG32" i="1"/>
  <c r="EG33" i="1"/>
  <c r="EG34" i="1"/>
  <c r="EG35" i="1"/>
  <c r="EG36" i="1"/>
  <c r="EG37" i="1"/>
  <c r="EG38" i="1"/>
  <c r="EG39" i="1"/>
  <c r="EG40" i="1"/>
  <c r="EG41" i="1"/>
  <c r="EG42" i="1"/>
  <c r="EG43" i="1"/>
  <c r="EG44" i="1"/>
  <c r="EG45" i="1"/>
  <c r="EG46" i="1"/>
  <c r="EG47" i="1"/>
  <c r="EG48" i="1"/>
  <c r="EG49" i="1"/>
  <c r="EG50" i="1"/>
  <c r="EG51" i="1"/>
  <c r="EG52" i="1"/>
  <c r="EG53" i="1"/>
  <c r="EG54" i="1"/>
  <c r="EG55" i="1"/>
  <c r="EG56" i="1"/>
  <c r="EG57" i="1"/>
  <c r="EG58" i="1"/>
  <c r="EG59" i="1"/>
  <c r="EG60" i="1"/>
  <c r="EG61" i="1"/>
  <c r="EG62" i="1"/>
  <c r="EG63" i="1"/>
  <c r="EG64" i="1"/>
  <c r="EG65" i="1"/>
  <c r="EG66" i="1"/>
  <c r="EG67" i="1"/>
  <c r="EG68" i="1"/>
  <c r="EG69" i="1"/>
  <c r="EG70" i="1"/>
  <c r="EG71" i="1"/>
  <c r="EG72" i="1"/>
  <c r="EG73" i="1"/>
  <c r="EG74" i="1"/>
  <c r="EG75" i="1"/>
  <c r="EG76" i="1"/>
  <c r="EG77" i="1"/>
  <c r="EG78" i="1"/>
  <c r="EG79" i="1"/>
  <c r="EG80" i="1"/>
  <c r="EG81" i="1"/>
  <c r="EG82" i="1"/>
  <c r="EG83" i="1"/>
  <c r="EG84" i="1"/>
  <c r="EG85" i="1"/>
  <c r="EG86" i="1"/>
  <c r="EG87" i="1"/>
  <c r="EG88" i="1"/>
  <c r="EG89" i="1"/>
  <c r="EG90" i="1"/>
  <c r="EG91" i="1"/>
  <c r="EG92" i="1"/>
  <c r="EG93" i="1"/>
  <c r="EG94" i="1"/>
  <c r="EG23" i="1"/>
  <c r="EE94" i="1"/>
  <c r="EE93" i="1"/>
  <c r="EE92" i="1"/>
  <c r="EE91" i="1"/>
  <c r="EE90" i="1"/>
  <c r="EE89" i="1"/>
  <c r="EE88" i="1"/>
  <c r="EE87" i="1"/>
  <c r="EE86" i="1"/>
  <c r="EE85" i="1"/>
  <c r="EE84" i="1"/>
  <c r="EE83" i="1"/>
  <c r="EE82" i="1"/>
  <c r="EE81" i="1"/>
  <c r="EE80" i="1"/>
  <c r="EE79" i="1"/>
  <c r="EE78" i="1"/>
  <c r="EE77" i="1"/>
  <c r="EE76" i="1"/>
  <c r="EE75" i="1"/>
  <c r="EE74" i="1"/>
  <c r="EE73" i="1"/>
  <c r="EE72" i="1"/>
  <c r="EE71" i="1"/>
  <c r="EE70" i="1"/>
  <c r="EE69" i="1"/>
  <c r="EE68" i="1"/>
  <c r="EE67" i="1"/>
  <c r="EE66" i="1"/>
  <c r="EE65" i="1"/>
  <c r="EE64" i="1"/>
  <c r="EE63" i="1"/>
  <c r="EE62" i="1"/>
  <c r="EE61" i="1"/>
  <c r="EE60" i="1"/>
  <c r="EE59" i="1"/>
  <c r="EE58" i="1"/>
  <c r="EE57" i="1"/>
  <c r="EE56" i="1"/>
  <c r="EE55" i="1"/>
  <c r="EE54" i="1"/>
  <c r="EE53" i="1"/>
  <c r="EE52" i="1"/>
  <c r="EE51" i="1"/>
  <c r="EE50" i="1"/>
  <c r="EE49" i="1"/>
  <c r="EE48" i="1"/>
  <c r="EE47" i="1"/>
  <c r="EE46" i="1"/>
  <c r="EE45" i="1"/>
  <c r="EE44" i="1"/>
  <c r="EE43" i="1"/>
  <c r="EE42" i="1"/>
  <c r="EE41" i="1"/>
  <c r="EE40" i="1"/>
  <c r="EE39" i="1"/>
  <c r="EE38" i="1"/>
  <c r="EE37" i="1"/>
  <c r="EE36" i="1"/>
  <c r="EE35" i="1"/>
  <c r="EE34" i="1"/>
  <c r="EE33" i="1"/>
  <c r="EE32" i="1"/>
  <c r="EE31" i="1"/>
  <c r="EE30" i="1"/>
  <c r="EE29" i="1"/>
  <c r="EE28" i="1"/>
  <c r="EE27" i="1"/>
  <c r="EE26" i="1"/>
  <c r="EE25" i="1"/>
  <c r="EE24" i="1"/>
  <c r="EE23" i="1"/>
  <c r="EN24" i="1"/>
  <c r="EN25" i="1"/>
  <c r="EN26" i="1"/>
  <c r="EN27" i="1"/>
  <c r="EN28" i="1"/>
  <c r="EN29" i="1"/>
  <c r="EN30" i="1"/>
  <c r="EN31" i="1"/>
  <c r="EN32" i="1"/>
  <c r="EN33" i="1"/>
  <c r="EN34" i="1"/>
  <c r="EN35" i="1"/>
  <c r="EN36" i="1"/>
  <c r="EN37" i="1"/>
  <c r="EN38" i="1"/>
  <c r="EN39" i="1"/>
  <c r="EN40" i="1"/>
  <c r="EN41" i="1"/>
  <c r="EN42" i="1"/>
  <c r="EN43" i="1"/>
  <c r="EN44" i="1"/>
  <c r="EN45" i="1"/>
  <c r="EN46" i="1"/>
  <c r="EN47" i="1"/>
  <c r="EN48" i="1"/>
  <c r="EN49" i="1"/>
  <c r="EN50" i="1"/>
  <c r="EN51" i="1"/>
  <c r="EN52" i="1"/>
  <c r="EN53" i="1"/>
  <c r="EN54" i="1"/>
  <c r="EN55" i="1"/>
  <c r="EN56" i="1"/>
  <c r="EN57" i="1"/>
  <c r="EN58" i="1"/>
  <c r="EN59" i="1"/>
  <c r="EN60" i="1"/>
  <c r="EN61" i="1"/>
  <c r="EN62" i="1"/>
  <c r="EN63" i="1"/>
  <c r="EN64" i="1"/>
  <c r="EN65" i="1"/>
  <c r="EN66" i="1"/>
  <c r="EN67" i="1"/>
  <c r="EN68" i="1"/>
  <c r="EN69" i="1"/>
  <c r="EN70" i="1"/>
  <c r="EN71" i="1"/>
  <c r="EN72" i="1"/>
  <c r="EN73" i="1"/>
  <c r="EN74" i="1"/>
  <c r="EN75" i="1"/>
  <c r="EN76" i="1"/>
  <c r="EN77" i="1"/>
  <c r="EN78" i="1"/>
  <c r="EN79" i="1"/>
  <c r="EN80" i="1"/>
  <c r="EN81" i="1"/>
  <c r="EN82" i="1"/>
  <c r="EN83" i="1"/>
  <c r="EN84" i="1"/>
  <c r="EN85" i="1"/>
  <c r="EN86" i="1"/>
  <c r="EN87" i="1"/>
  <c r="EN88" i="1"/>
  <c r="EN89" i="1"/>
  <c r="EN90" i="1"/>
  <c r="EN91" i="1"/>
  <c r="EN92" i="1"/>
  <c r="EN93" i="1"/>
  <c r="EN94" i="1"/>
  <c r="EN23" i="1"/>
  <c r="EO24" i="1"/>
  <c r="EO25" i="1"/>
  <c r="EO26" i="1"/>
  <c r="EO27" i="1"/>
  <c r="EO28" i="1"/>
  <c r="EO29" i="1"/>
  <c r="EO30" i="1"/>
  <c r="EO31" i="1"/>
  <c r="EO32" i="1"/>
  <c r="EO33" i="1"/>
  <c r="EO34" i="1"/>
  <c r="EO35" i="1"/>
  <c r="EO36" i="1"/>
  <c r="EO37" i="1"/>
  <c r="EO38" i="1"/>
  <c r="EO39" i="1"/>
  <c r="EO40" i="1"/>
  <c r="EO41" i="1"/>
  <c r="EO42" i="1"/>
  <c r="EO43" i="1"/>
  <c r="EO44" i="1"/>
  <c r="EO45" i="1"/>
  <c r="EO46" i="1"/>
  <c r="EO47" i="1"/>
  <c r="EO48" i="1"/>
  <c r="EO49" i="1"/>
  <c r="EO50" i="1"/>
  <c r="EO51" i="1"/>
  <c r="EO52" i="1"/>
  <c r="EO53" i="1"/>
  <c r="EO54" i="1"/>
  <c r="EO55" i="1"/>
  <c r="EO56" i="1"/>
  <c r="EO57" i="1"/>
  <c r="EO58" i="1"/>
  <c r="EO59" i="1"/>
  <c r="EO60" i="1"/>
  <c r="EO61" i="1"/>
  <c r="EO62" i="1"/>
  <c r="EO63" i="1"/>
  <c r="EO64" i="1"/>
  <c r="EO65" i="1"/>
  <c r="EO66" i="1"/>
  <c r="EO67" i="1"/>
  <c r="EO68" i="1"/>
  <c r="EO69" i="1"/>
  <c r="EO70" i="1"/>
  <c r="EO71" i="1"/>
  <c r="EO72" i="1"/>
  <c r="EO73" i="1"/>
  <c r="EO74" i="1"/>
  <c r="EO75" i="1"/>
  <c r="EO76" i="1"/>
  <c r="EO77" i="1"/>
  <c r="EO78" i="1"/>
  <c r="EO79" i="1"/>
  <c r="EO80" i="1"/>
  <c r="EO81" i="1"/>
  <c r="EO82" i="1"/>
  <c r="EO83" i="1"/>
  <c r="EO84" i="1"/>
  <c r="EO85" i="1"/>
  <c r="EO86" i="1"/>
  <c r="EO87" i="1"/>
  <c r="EO88" i="1"/>
  <c r="EO89" i="1"/>
  <c r="EO90" i="1"/>
  <c r="EO91" i="1"/>
  <c r="EO92" i="1"/>
  <c r="EO93" i="1"/>
  <c r="EO94" i="1"/>
  <c r="EO23" i="1"/>
  <c r="EM94" i="1"/>
  <c r="EM93" i="1"/>
  <c r="EM92" i="1"/>
  <c r="EM91" i="1"/>
  <c r="EM90" i="1"/>
  <c r="EM89" i="1"/>
  <c r="EM88" i="1"/>
  <c r="EM87" i="1"/>
  <c r="EM86" i="1"/>
  <c r="EM85" i="1"/>
  <c r="EM84" i="1"/>
  <c r="EM83" i="1"/>
  <c r="EM82" i="1"/>
  <c r="EM81" i="1"/>
  <c r="EM80" i="1"/>
  <c r="EM79" i="1"/>
  <c r="EM78" i="1"/>
  <c r="EM77" i="1"/>
  <c r="EM76" i="1"/>
  <c r="EM75" i="1"/>
  <c r="EM74" i="1"/>
  <c r="EM73" i="1"/>
  <c r="EM72" i="1"/>
  <c r="EM71" i="1"/>
  <c r="EM70" i="1"/>
  <c r="EM69" i="1"/>
  <c r="EM68" i="1"/>
  <c r="EM67" i="1"/>
  <c r="EM66" i="1"/>
  <c r="EM65" i="1"/>
  <c r="EM64" i="1"/>
  <c r="EM63" i="1"/>
  <c r="EM62" i="1"/>
  <c r="EM61" i="1"/>
  <c r="EM60" i="1"/>
  <c r="EM59" i="1"/>
  <c r="EM58" i="1"/>
  <c r="EM57" i="1"/>
  <c r="EM56" i="1"/>
  <c r="EM55" i="1"/>
  <c r="EM54" i="1"/>
  <c r="EM53" i="1"/>
  <c r="EM52" i="1"/>
  <c r="EM51" i="1"/>
  <c r="EM50" i="1"/>
  <c r="EM49" i="1"/>
  <c r="EM48" i="1"/>
  <c r="EM47" i="1"/>
  <c r="EM46" i="1"/>
  <c r="EM45" i="1"/>
  <c r="EM44" i="1"/>
  <c r="EM43" i="1"/>
  <c r="EM42" i="1"/>
  <c r="EM41" i="1"/>
  <c r="EM40" i="1"/>
  <c r="EM39" i="1"/>
  <c r="EM38" i="1"/>
  <c r="EM37" i="1"/>
  <c r="EM36" i="1"/>
  <c r="EM35" i="1"/>
  <c r="EM34" i="1"/>
  <c r="EM33" i="1"/>
  <c r="EM32" i="1"/>
  <c r="EM31" i="1"/>
  <c r="EM30" i="1"/>
  <c r="EM29" i="1"/>
  <c r="EM28" i="1"/>
  <c r="EM27" i="1"/>
  <c r="EM26" i="1"/>
  <c r="EM25" i="1"/>
  <c r="EM24" i="1"/>
  <c r="EM23" i="1"/>
  <c r="EV24" i="1"/>
  <c r="EV25" i="1"/>
  <c r="EV26" i="1"/>
  <c r="EV27" i="1"/>
  <c r="EV28" i="1"/>
  <c r="EV29" i="1"/>
  <c r="EV30" i="1"/>
  <c r="EV31" i="1"/>
  <c r="EV32" i="1"/>
  <c r="EV33" i="1"/>
  <c r="EV34" i="1"/>
  <c r="EV35" i="1"/>
  <c r="EV36" i="1"/>
  <c r="EV37" i="1"/>
  <c r="EV38" i="1"/>
  <c r="EV39" i="1"/>
  <c r="EV40" i="1"/>
  <c r="EV41" i="1"/>
  <c r="EV42" i="1"/>
  <c r="EV43" i="1"/>
  <c r="EV44" i="1"/>
  <c r="EV45" i="1"/>
  <c r="EV46" i="1"/>
  <c r="EV47" i="1"/>
  <c r="EV48" i="1"/>
  <c r="EV49" i="1"/>
  <c r="EV50" i="1"/>
  <c r="EV51" i="1"/>
  <c r="EV52" i="1"/>
  <c r="EV53" i="1"/>
  <c r="EV54" i="1"/>
  <c r="EV55" i="1"/>
  <c r="EV56" i="1"/>
  <c r="EV57" i="1"/>
  <c r="EV58" i="1"/>
  <c r="EV59" i="1"/>
  <c r="EV60" i="1"/>
  <c r="EV61" i="1"/>
  <c r="EV62" i="1"/>
  <c r="EV63" i="1"/>
  <c r="EV64" i="1"/>
  <c r="EV65" i="1"/>
  <c r="EV66" i="1"/>
  <c r="EV67" i="1"/>
  <c r="EV68" i="1"/>
  <c r="EV69" i="1"/>
  <c r="EV70" i="1"/>
  <c r="EV71" i="1"/>
  <c r="EV72" i="1"/>
  <c r="EV73" i="1"/>
  <c r="EV74" i="1"/>
  <c r="EV75" i="1"/>
  <c r="EV76" i="1"/>
  <c r="EV77" i="1"/>
  <c r="EV78" i="1"/>
  <c r="EV79" i="1"/>
  <c r="EV80" i="1"/>
  <c r="EV81" i="1"/>
  <c r="EV82" i="1"/>
  <c r="EV83" i="1"/>
  <c r="EV84" i="1"/>
  <c r="EV85" i="1"/>
  <c r="EV86" i="1"/>
  <c r="EV87" i="1"/>
  <c r="EV88" i="1"/>
  <c r="EV89" i="1"/>
  <c r="EV90" i="1"/>
  <c r="EV91" i="1"/>
  <c r="EV92" i="1"/>
  <c r="EV93" i="1"/>
  <c r="EV94" i="1"/>
  <c r="EV23" i="1"/>
  <c r="EW24" i="1"/>
  <c r="EW25" i="1"/>
  <c r="EW26" i="1"/>
  <c r="EW27" i="1"/>
  <c r="EW28" i="1"/>
  <c r="EW29" i="1"/>
  <c r="EW30" i="1"/>
  <c r="EW31" i="1"/>
  <c r="EW32" i="1"/>
  <c r="EW33" i="1"/>
  <c r="EW34" i="1"/>
  <c r="EW35" i="1"/>
  <c r="EW36" i="1"/>
  <c r="EW37" i="1"/>
  <c r="EW38" i="1"/>
  <c r="EW39" i="1"/>
  <c r="EW40" i="1"/>
  <c r="EW41" i="1"/>
  <c r="EW42" i="1"/>
  <c r="EW43" i="1"/>
  <c r="EW44" i="1"/>
  <c r="EW45" i="1"/>
  <c r="EW46" i="1"/>
  <c r="EW47" i="1"/>
  <c r="EW48" i="1"/>
  <c r="EW49" i="1"/>
  <c r="EW50" i="1"/>
  <c r="EW51" i="1"/>
  <c r="EW52" i="1"/>
  <c r="EW53" i="1"/>
  <c r="EW54" i="1"/>
  <c r="EW55" i="1"/>
  <c r="EW56" i="1"/>
  <c r="EW57" i="1"/>
  <c r="EW58" i="1"/>
  <c r="EW59" i="1"/>
  <c r="EW60" i="1"/>
  <c r="EW61" i="1"/>
  <c r="EW62" i="1"/>
  <c r="EW63" i="1"/>
  <c r="EW64" i="1"/>
  <c r="EW65" i="1"/>
  <c r="EW66" i="1"/>
  <c r="EW67" i="1"/>
  <c r="EW68" i="1"/>
  <c r="EW69" i="1"/>
  <c r="EW70" i="1"/>
  <c r="EW71" i="1"/>
  <c r="EW72" i="1"/>
  <c r="EW73" i="1"/>
  <c r="EW74" i="1"/>
  <c r="EW75" i="1"/>
  <c r="EW76" i="1"/>
  <c r="EW77" i="1"/>
  <c r="EW78" i="1"/>
  <c r="EW79" i="1"/>
  <c r="EW80" i="1"/>
  <c r="EW81" i="1"/>
  <c r="EW82" i="1"/>
  <c r="EW83" i="1"/>
  <c r="EW84" i="1"/>
  <c r="EW85" i="1"/>
  <c r="EW86" i="1"/>
  <c r="EW87" i="1"/>
  <c r="EW88" i="1"/>
  <c r="EW89" i="1"/>
  <c r="EW90" i="1"/>
  <c r="EW91" i="1"/>
  <c r="EW92" i="1"/>
  <c r="EW93" i="1"/>
  <c r="EW94" i="1"/>
  <c r="EW23" i="1"/>
  <c r="EU94" i="1"/>
  <c r="EU93" i="1"/>
  <c r="EU92" i="1"/>
  <c r="EU91" i="1"/>
  <c r="EU90" i="1"/>
  <c r="EU89" i="1"/>
  <c r="EU88" i="1"/>
  <c r="EU87" i="1"/>
  <c r="EU86" i="1"/>
  <c r="EU85" i="1"/>
  <c r="EU84" i="1"/>
  <c r="EU83" i="1"/>
  <c r="EU82" i="1"/>
  <c r="EU81" i="1"/>
  <c r="EU80" i="1"/>
  <c r="EU79" i="1"/>
  <c r="EU78" i="1"/>
  <c r="EU77" i="1"/>
  <c r="EU76" i="1"/>
  <c r="EU75" i="1"/>
  <c r="EU74" i="1"/>
  <c r="EU73" i="1"/>
  <c r="EU72" i="1"/>
  <c r="EU71" i="1"/>
  <c r="EU70" i="1"/>
  <c r="EU69" i="1"/>
  <c r="EU68" i="1"/>
  <c r="EU67" i="1"/>
  <c r="EU66" i="1"/>
  <c r="EU65" i="1"/>
  <c r="EU64" i="1"/>
  <c r="EU63" i="1"/>
  <c r="EU62" i="1"/>
  <c r="EU61" i="1"/>
  <c r="EU60" i="1"/>
  <c r="EU59" i="1"/>
  <c r="EU58" i="1"/>
  <c r="EU57" i="1"/>
  <c r="EU56" i="1"/>
  <c r="EU55" i="1"/>
  <c r="EU54" i="1"/>
  <c r="EU53" i="1"/>
  <c r="EU52" i="1"/>
  <c r="EU51" i="1"/>
  <c r="EU50" i="1"/>
  <c r="EU49" i="1"/>
  <c r="EU48" i="1"/>
  <c r="EU47" i="1"/>
  <c r="EU46" i="1"/>
  <c r="EU45" i="1"/>
  <c r="EU44" i="1"/>
  <c r="EU43" i="1"/>
  <c r="EU42" i="1"/>
  <c r="EU41" i="1"/>
  <c r="EU40" i="1"/>
  <c r="EU39" i="1"/>
  <c r="EU38" i="1"/>
  <c r="EU37" i="1"/>
  <c r="EU36" i="1"/>
  <c r="EU35" i="1"/>
  <c r="EU34" i="1"/>
  <c r="EU33" i="1"/>
  <c r="EU32" i="1"/>
  <c r="EU31" i="1"/>
  <c r="EU30" i="1"/>
  <c r="EU29" i="1"/>
  <c r="EU28" i="1"/>
  <c r="EU27" i="1"/>
  <c r="EU26" i="1"/>
  <c r="EU25" i="1"/>
  <c r="EU24" i="1"/>
  <c r="EU23" i="1"/>
  <c r="FD24" i="1"/>
  <c r="FD25" i="1"/>
  <c r="FD26" i="1"/>
  <c r="FD27" i="1"/>
  <c r="FD28" i="1"/>
  <c r="FD29" i="1"/>
  <c r="FD30" i="1"/>
  <c r="FD31" i="1"/>
  <c r="FD32" i="1"/>
  <c r="FD33" i="1"/>
  <c r="FD34" i="1"/>
  <c r="FD35" i="1"/>
  <c r="FD36" i="1"/>
  <c r="FD37" i="1"/>
  <c r="FD38" i="1"/>
  <c r="FD39" i="1"/>
  <c r="FD40" i="1"/>
  <c r="FD41" i="1"/>
  <c r="FD42" i="1"/>
  <c r="FD43" i="1"/>
  <c r="FD44" i="1"/>
  <c r="FD45" i="1"/>
  <c r="FD46" i="1"/>
  <c r="FD47" i="1"/>
  <c r="FD48" i="1"/>
  <c r="FD49" i="1"/>
  <c r="FD50" i="1"/>
  <c r="FD51" i="1"/>
  <c r="FD52" i="1"/>
  <c r="FD53" i="1"/>
  <c r="FD54" i="1"/>
  <c r="FD55" i="1"/>
  <c r="FD56" i="1"/>
  <c r="FD57" i="1"/>
  <c r="FD58" i="1"/>
  <c r="FD59" i="1"/>
  <c r="FD60" i="1"/>
  <c r="FD61" i="1"/>
  <c r="FD62" i="1"/>
  <c r="FD63" i="1"/>
  <c r="FD64" i="1"/>
  <c r="FD65" i="1"/>
  <c r="FD66" i="1"/>
  <c r="FD67" i="1"/>
  <c r="FD68" i="1"/>
  <c r="FD69" i="1"/>
  <c r="FD70" i="1"/>
  <c r="FD71" i="1"/>
  <c r="FD72" i="1"/>
  <c r="FD73" i="1"/>
  <c r="FD74" i="1"/>
  <c r="FD75" i="1"/>
  <c r="FD76" i="1"/>
  <c r="FD77" i="1"/>
  <c r="FD78" i="1"/>
  <c r="FD79" i="1"/>
  <c r="FD80" i="1"/>
  <c r="FD81" i="1"/>
  <c r="FD82" i="1"/>
  <c r="FD83" i="1"/>
  <c r="FD84" i="1"/>
  <c r="FD85" i="1"/>
  <c r="FD86" i="1"/>
  <c r="FD87" i="1"/>
  <c r="FD88" i="1"/>
  <c r="FD89" i="1"/>
  <c r="FD90" i="1"/>
  <c r="FD91" i="1"/>
  <c r="FD92" i="1"/>
  <c r="FD93" i="1"/>
  <c r="FD94" i="1"/>
  <c r="FD23" i="1"/>
  <c r="FE24" i="1"/>
  <c r="FE25" i="1"/>
  <c r="FE26" i="1"/>
  <c r="FE27" i="1"/>
  <c r="FE28" i="1"/>
  <c r="FE29" i="1"/>
  <c r="FE30" i="1"/>
  <c r="FE31" i="1"/>
  <c r="FE32" i="1"/>
  <c r="FE33" i="1"/>
  <c r="FE34" i="1"/>
  <c r="FE35" i="1"/>
  <c r="FE36" i="1"/>
  <c r="FE37" i="1"/>
  <c r="FE38" i="1"/>
  <c r="FE39" i="1"/>
  <c r="FE40" i="1"/>
  <c r="FE41" i="1"/>
  <c r="FE42" i="1"/>
  <c r="FE43" i="1"/>
  <c r="FE44" i="1"/>
  <c r="FE45" i="1"/>
  <c r="FE46" i="1"/>
  <c r="FE47" i="1"/>
  <c r="FE48" i="1"/>
  <c r="FE49" i="1"/>
  <c r="FE50" i="1"/>
  <c r="FE51" i="1"/>
  <c r="FE52" i="1"/>
  <c r="FE53" i="1"/>
  <c r="FE54" i="1"/>
  <c r="FE55" i="1"/>
  <c r="FE56" i="1"/>
  <c r="FE57" i="1"/>
  <c r="FE58" i="1"/>
  <c r="FE59" i="1"/>
  <c r="FE60" i="1"/>
  <c r="FE61" i="1"/>
  <c r="FE62" i="1"/>
  <c r="FE63" i="1"/>
  <c r="FE64" i="1"/>
  <c r="FE65" i="1"/>
  <c r="FE66" i="1"/>
  <c r="FE67" i="1"/>
  <c r="FE68" i="1"/>
  <c r="FE69" i="1"/>
  <c r="FE70" i="1"/>
  <c r="FE71" i="1"/>
  <c r="FE72" i="1"/>
  <c r="FE73" i="1"/>
  <c r="FE74" i="1"/>
  <c r="FE75" i="1"/>
  <c r="FE76" i="1"/>
  <c r="FE77" i="1"/>
  <c r="FE78" i="1"/>
  <c r="FE79" i="1"/>
  <c r="FE80" i="1"/>
  <c r="FE81" i="1"/>
  <c r="FE82" i="1"/>
  <c r="FE83" i="1"/>
  <c r="FE84" i="1"/>
  <c r="FE85" i="1"/>
  <c r="FE86" i="1"/>
  <c r="FE87" i="1"/>
  <c r="FE88" i="1"/>
  <c r="FE89" i="1"/>
  <c r="FE90" i="1"/>
  <c r="FE91" i="1"/>
  <c r="FE92" i="1"/>
  <c r="FE93" i="1"/>
  <c r="FE94" i="1"/>
  <c r="FE23" i="1"/>
  <c r="FC94" i="1"/>
  <c r="FC93" i="1"/>
  <c r="FC92" i="1"/>
  <c r="FC91" i="1"/>
  <c r="FC90" i="1"/>
  <c r="FC89" i="1"/>
  <c r="FC88" i="1"/>
  <c r="FC87" i="1"/>
  <c r="FC86" i="1"/>
  <c r="FC85" i="1"/>
  <c r="FC84" i="1"/>
  <c r="FC83" i="1"/>
  <c r="FC82" i="1"/>
  <c r="FC81" i="1"/>
  <c r="FC80" i="1"/>
  <c r="FC79" i="1"/>
  <c r="FC78" i="1"/>
  <c r="FC77" i="1"/>
  <c r="FC76" i="1"/>
  <c r="FC75" i="1"/>
  <c r="FC74" i="1"/>
  <c r="FC73" i="1"/>
  <c r="FC72" i="1"/>
  <c r="FC71" i="1"/>
  <c r="FC70" i="1"/>
  <c r="FC69" i="1"/>
  <c r="FC68" i="1"/>
  <c r="FC67" i="1"/>
  <c r="FC66" i="1"/>
  <c r="FC65" i="1"/>
  <c r="FC64" i="1"/>
  <c r="FC63" i="1"/>
  <c r="FC62" i="1"/>
  <c r="FC61" i="1"/>
  <c r="FC60" i="1"/>
  <c r="FC59" i="1"/>
  <c r="FC58" i="1"/>
  <c r="FC57" i="1"/>
  <c r="FC56" i="1"/>
  <c r="FC55" i="1"/>
  <c r="FC54" i="1"/>
  <c r="FC53" i="1"/>
  <c r="FC52" i="1"/>
  <c r="FC51" i="1"/>
  <c r="FC50" i="1"/>
  <c r="FC49" i="1"/>
  <c r="FC48" i="1"/>
  <c r="FC47" i="1"/>
  <c r="FC46" i="1"/>
  <c r="FC45" i="1"/>
  <c r="FC44" i="1"/>
  <c r="FC43" i="1"/>
  <c r="FC42" i="1"/>
  <c r="FC41" i="1"/>
  <c r="FC40" i="1"/>
  <c r="FC39" i="1"/>
  <c r="FC38" i="1"/>
  <c r="FC37" i="1"/>
  <c r="FC36" i="1"/>
  <c r="FC35" i="1"/>
  <c r="FC34" i="1"/>
  <c r="FC33" i="1"/>
  <c r="FC32" i="1"/>
  <c r="FC31" i="1"/>
  <c r="FC30" i="1"/>
  <c r="FC29" i="1"/>
  <c r="FC28" i="1"/>
  <c r="FC27" i="1"/>
  <c r="FC26" i="1"/>
  <c r="FC25" i="1"/>
  <c r="FC24" i="1"/>
  <c r="FC23" i="1"/>
  <c r="BM12" i="2" l="1"/>
  <c r="BU11" i="2"/>
  <c r="BS11" i="2" s="1"/>
  <c r="BW11" i="2" s="1"/>
  <c r="BY11" i="2" s="1"/>
  <c r="BC16" i="2"/>
  <c r="BK15" i="2"/>
  <c r="BI15" i="2" s="1"/>
  <c r="AY12" i="2"/>
  <c r="BA12" i="2" s="1"/>
  <c r="AO15" i="2"/>
  <c r="AW14" i="2"/>
  <c r="AU14" i="2" s="1"/>
  <c r="AE14" i="2"/>
  <c r="AM13" i="2"/>
  <c r="AK13" i="2" s="1"/>
  <c r="U14" i="2"/>
  <c r="AC13" i="2"/>
  <c r="AA13" i="2" s="1"/>
  <c r="K14" i="2"/>
  <c r="S13" i="2"/>
  <c r="Q13" i="2" s="1"/>
  <c r="A14" i="2"/>
  <c r="I14" i="2" s="1"/>
  <c r="G14" i="2" s="1"/>
  <c r="IY95" i="1"/>
  <c r="IY96" i="1" s="1"/>
  <c r="GM95" i="1"/>
  <c r="GM96" i="1" s="1"/>
  <c r="GE95" i="1"/>
  <c r="GE96" i="1" s="1"/>
  <c r="IQ95" i="1"/>
  <c r="IQ96" i="1" s="1"/>
  <c r="II95" i="1"/>
  <c r="II96" i="1" s="1"/>
  <c r="FW95" i="1"/>
  <c r="FW96" i="1" s="1"/>
  <c r="JO95" i="1"/>
  <c r="JO96" i="1" s="1"/>
  <c r="JN95" i="1"/>
  <c r="JN96" i="1" s="1"/>
  <c r="JG95" i="1"/>
  <c r="JG96" i="1" s="1"/>
  <c r="JF95" i="1"/>
  <c r="JF96" i="1" s="1"/>
  <c r="IX95" i="1"/>
  <c r="IX96" i="1" s="1"/>
  <c r="IP95" i="1"/>
  <c r="IP96" i="1" s="1"/>
  <c r="IH95" i="1"/>
  <c r="IH96" i="1" s="1"/>
  <c r="IA95" i="1"/>
  <c r="IA96" i="1" s="1"/>
  <c r="HZ95" i="1"/>
  <c r="HZ96" i="1" s="1"/>
  <c r="HS95" i="1"/>
  <c r="HS96" i="1" s="1"/>
  <c r="HR95" i="1"/>
  <c r="HR96" i="1" s="1"/>
  <c r="HK95" i="1"/>
  <c r="HK96" i="1" s="1"/>
  <c r="HJ95" i="1"/>
  <c r="HJ96" i="1" s="1"/>
  <c r="HC95" i="1"/>
  <c r="HC96" i="1" s="1"/>
  <c r="HB95" i="1"/>
  <c r="HB96" i="1" s="1"/>
  <c r="GU95" i="1"/>
  <c r="GU96" i="1" s="1"/>
  <c r="GT95" i="1"/>
  <c r="GT96" i="1" s="1"/>
  <c r="GL95" i="1"/>
  <c r="GL96" i="1" s="1"/>
  <c r="GD95" i="1"/>
  <c r="GD96" i="1" s="1"/>
  <c r="FV95" i="1"/>
  <c r="FV96" i="1" s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H94" i="1"/>
  <c r="G94" i="1"/>
  <c r="H93" i="1"/>
  <c r="G93" i="1"/>
  <c r="H92" i="1"/>
  <c r="G92" i="1"/>
  <c r="H91" i="1"/>
  <c r="G91" i="1"/>
  <c r="H90" i="1"/>
  <c r="G90" i="1"/>
  <c r="H89" i="1"/>
  <c r="H88" i="1"/>
  <c r="G88" i="1"/>
  <c r="H87" i="1"/>
  <c r="G87" i="1"/>
  <c r="H86" i="1"/>
  <c r="G86" i="1"/>
  <c r="H85" i="1"/>
  <c r="G85" i="1"/>
  <c r="H84" i="1"/>
  <c r="G84" i="1"/>
  <c r="H83" i="1"/>
  <c r="G83" i="1"/>
  <c r="H82" i="1"/>
  <c r="G82" i="1"/>
  <c r="H81" i="1"/>
  <c r="G81" i="1"/>
  <c r="H80" i="1"/>
  <c r="G80" i="1"/>
  <c r="H79" i="1"/>
  <c r="G79" i="1"/>
  <c r="H78" i="1"/>
  <c r="G78" i="1"/>
  <c r="H77" i="1"/>
  <c r="G77" i="1"/>
  <c r="H76" i="1"/>
  <c r="G76" i="1"/>
  <c r="H75" i="1"/>
  <c r="G75" i="1"/>
  <c r="H74" i="1"/>
  <c r="G74" i="1"/>
  <c r="H73" i="1"/>
  <c r="G73" i="1"/>
  <c r="H72" i="1"/>
  <c r="G72" i="1"/>
  <c r="H71" i="1"/>
  <c r="G71" i="1"/>
  <c r="H70" i="1"/>
  <c r="G70" i="1"/>
  <c r="H69" i="1"/>
  <c r="G69" i="1"/>
  <c r="H68" i="1"/>
  <c r="G68" i="1"/>
  <c r="H67" i="1"/>
  <c r="G67" i="1"/>
  <c r="H66" i="1"/>
  <c r="G66" i="1"/>
  <c r="H65" i="1"/>
  <c r="G65" i="1"/>
  <c r="H64" i="1"/>
  <c r="G64" i="1"/>
  <c r="H63" i="1"/>
  <c r="G63" i="1"/>
  <c r="H62" i="1"/>
  <c r="G62" i="1"/>
  <c r="H61" i="1"/>
  <c r="G61" i="1"/>
  <c r="H60" i="1"/>
  <c r="G60" i="1"/>
  <c r="H59" i="1"/>
  <c r="G59" i="1"/>
  <c r="H58" i="1"/>
  <c r="G58" i="1"/>
  <c r="H57" i="1"/>
  <c r="G57" i="1"/>
  <c r="H56" i="1"/>
  <c r="G56" i="1"/>
  <c r="H55" i="1"/>
  <c r="G55" i="1"/>
  <c r="H54" i="1"/>
  <c r="G54" i="1"/>
  <c r="H53" i="1"/>
  <c r="G53" i="1"/>
  <c r="H52" i="1"/>
  <c r="G52" i="1"/>
  <c r="H51" i="1"/>
  <c r="G51" i="1"/>
  <c r="H50" i="1"/>
  <c r="G50" i="1"/>
  <c r="H49" i="1"/>
  <c r="G49" i="1"/>
  <c r="H48" i="1"/>
  <c r="G48" i="1"/>
  <c r="H47" i="1"/>
  <c r="G47" i="1"/>
  <c r="H46" i="1"/>
  <c r="G46" i="1"/>
  <c r="H45" i="1"/>
  <c r="G45" i="1"/>
  <c r="H44" i="1"/>
  <c r="G44" i="1"/>
  <c r="H43" i="1"/>
  <c r="G43" i="1"/>
  <c r="H42" i="1"/>
  <c r="G42" i="1"/>
  <c r="H41" i="1"/>
  <c r="G41" i="1"/>
  <c r="H40" i="1"/>
  <c r="G40" i="1"/>
  <c r="H39" i="1"/>
  <c r="G39" i="1"/>
  <c r="H38" i="1"/>
  <c r="G38" i="1"/>
  <c r="H37" i="1"/>
  <c r="G37" i="1"/>
  <c r="H36" i="1"/>
  <c r="G36" i="1"/>
  <c r="H35" i="1"/>
  <c r="G35" i="1"/>
  <c r="H34" i="1"/>
  <c r="G34" i="1"/>
  <c r="H33" i="1"/>
  <c r="G33" i="1"/>
  <c r="H32" i="1"/>
  <c r="G32" i="1"/>
  <c r="H31" i="1"/>
  <c r="G31" i="1"/>
  <c r="H30" i="1"/>
  <c r="G30" i="1"/>
  <c r="H29" i="1"/>
  <c r="G29" i="1"/>
  <c r="H28" i="1"/>
  <c r="G28" i="1"/>
  <c r="H27" i="1"/>
  <c r="G27" i="1"/>
  <c r="H26" i="1"/>
  <c r="G26" i="1"/>
  <c r="H25" i="1"/>
  <c r="G25" i="1"/>
  <c r="H24" i="1"/>
  <c r="G24" i="1"/>
  <c r="G23" i="1"/>
  <c r="IX97" i="1" l="1"/>
  <c r="BM13" i="2"/>
  <c r="BU12" i="2"/>
  <c r="BS12" i="2" s="1"/>
  <c r="BW12" i="2" s="1"/>
  <c r="BY12" i="2" s="1"/>
  <c r="BC17" i="2"/>
  <c r="BK16" i="2"/>
  <c r="BI16" i="2" s="1"/>
  <c r="AY13" i="2"/>
  <c r="BA13" i="2" s="1"/>
  <c r="FV97" i="1"/>
  <c r="IP97" i="1"/>
  <c r="AO16" i="2"/>
  <c r="AW15" i="2"/>
  <c r="AU15" i="2" s="1"/>
  <c r="AM14" i="2"/>
  <c r="AK14" i="2" s="1"/>
  <c r="AE15" i="2"/>
  <c r="AC14" i="2"/>
  <c r="AA14" i="2" s="1"/>
  <c r="U15" i="2"/>
  <c r="S14" i="2"/>
  <c r="Q14" i="2" s="1"/>
  <c r="K15" i="2"/>
  <c r="GD97" i="1"/>
  <c r="EQ95" i="1"/>
  <c r="EQ96" i="1" s="1"/>
  <c r="A15" i="2"/>
  <c r="I15" i="2" s="1"/>
  <c r="G15" i="2" s="1"/>
  <c r="IH97" i="1"/>
  <c r="EH95" i="1"/>
  <c r="EH96" i="1" s="1"/>
  <c r="EY95" i="1"/>
  <c r="EY96" i="1" s="1"/>
  <c r="GL97" i="1"/>
  <c r="BN95" i="1"/>
  <c r="BN96" i="1" s="1"/>
  <c r="AA95" i="1"/>
  <c r="AA96" i="1" s="1"/>
  <c r="BO95" i="1"/>
  <c r="BO96" i="1" s="1"/>
  <c r="JN97" i="1"/>
  <c r="JF97" i="1"/>
  <c r="HZ97" i="1"/>
  <c r="HR97" i="1"/>
  <c r="HJ97" i="1"/>
  <c r="HB97" i="1"/>
  <c r="GT97" i="1"/>
  <c r="Z95" i="1"/>
  <c r="Z96" i="1" s="1"/>
  <c r="CM95" i="1"/>
  <c r="CM96" i="1" s="1"/>
  <c r="CL95" i="1"/>
  <c r="CL96" i="1" s="1"/>
  <c r="DS95" i="1"/>
  <c r="DS96" i="1" s="1"/>
  <c r="DR95" i="1"/>
  <c r="DR96" i="1" s="1"/>
  <c r="EI95" i="1"/>
  <c r="EI96" i="1" s="1"/>
  <c r="EH97" i="1" s="1"/>
  <c r="EP95" i="1"/>
  <c r="EP96" i="1" s="1"/>
  <c r="EX95" i="1"/>
  <c r="EX96" i="1" s="1"/>
  <c r="EX97" i="1" s="1"/>
  <c r="FG95" i="1"/>
  <c r="FG96" i="1" s="1"/>
  <c r="FF95" i="1"/>
  <c r="FF96" i="1" s="1"/>
  <c r="BM14" i="2" l="1"/>
  <c r="BU13" i="2"/>
  <c r="BS13" i="2" s="1"/>
  <c r="BW13" i="2" s="1"/>
  <c r="BY13" i="2" s="1"/>
  <c r="AY14" i="2"/>
  <c r="BA14" i="2" s="1"/>
  <c r="BC18" i="2"/>
  <c r="BK17" i="2"/>
  <c r="BI17" i="2" s="1"/>
  <c r="AO17" i="2"/>
  <c r="AW16" i="2"/>
  <c r="AU16" i="2" s="1"/>
  <c r="EP97" i="1"/>
  <c r="AE16" i="2"/>
  <c r="AM15" i="2"/>
  <c r="AK15" i="2" s="1"/>
  <c r="U16" i="2"/>
  <c r="AC15" i="2"/>
  <c r="AA15" i="2" s="1"/>
  <c r="K16" i="2"/>
  <c r="S15" i="2"/>
  <c r="Q15" i="2" s="1"/>
  <c r="AY15" i="2" s="1"/>
  <c r="BA15" i="2" s="1"/>
  <c r="BN97" i="1"/>
  <c r="A16" i="2"/>
  <c r="I16" i="2" s="1"/>
  <c r="G16" i="2" s="1"/>
  <c r="FF97" i="1"/>
  <c r="Z97" i="1"/>
  <c r="CL97" i="1"/>
  <c r="K95" i="1"/>
  <c r="K96" i="1" s="1"/>
  <c r="DR97" i="1"/>
  <c r="J95" i="1"/>
  <c r="J96" i="1" s="1"/>
  <c r="BM15" i="2" l="1"/>
  <c r="BU14" i="2"/>
  <c r="BS14" i="2" s="1"/>
  <c r="BW14" i="2" s="1"/>
  <c r="BY14" i="2" s="1"/>
  <c r="BC19" i="2"/>
  <c r="BK18" i="2"/>
  <c r="BI18" i="2" s="1"/>
  <c r="AO18" i="2"/>
  <c r="AW17" i="2"/>
  <c r="AU17" i="2" s="1"/>
  <c r="AE17" i="2"/>
  <c r="AM16" i="2"/>
  <c r="AK16" i="2" s="1"/>
  <c r="U17" i="2"/>
  <c r="AC16" i="2"/>
  <c r="AA16" i="2" s="1"/>
  <c r="K17" i="2"/>
  <c r="S16" i="2"/>
  <c r="Q16" i="2" s="1"/>
  <c r="A17" i="2"/>
  <c r="I17" i="2" s="1"/>
  <c r="G17" i="2" s="1"/>
  <c r="J97" i="1"/>
  <c r="B95" i="1"/>
  <c r="FM94" i="1"/>
  <c r="FL94" i="1"/>
  <c r="FK94" i="1"/>
  <c r="DY94" i="1"/>
  <c r="DX94" i="1"/>
  <c r="DW94" i="1"/>
  <c r="DI94" i="1"/>
  <c r="DH94" i="1"/>
  <c r="DG94" i="1"/>
  <c r="CY94" i="1"/>
  <c r="CS94" i="1"/>
  <c r="CR94" i="1"/>
  <c r="CQ94" i="1"/>
  <c r="CC94" i="1"/>
  <c r="CB94" i="1"/>
  <c r="CA94" i="1"/>
  <c r="BT94" i="1"/>
  <c r="BS94" i="1"/>
  <c r="BE94" i="1"/>
  <c r="BD94" i="1"/>
  <c r="BC94" i="1"/>
  <c r="AW94" i="1"/>
  <c r="AV94" i="1"/>
  <c r="AU94" i="1"/>
  <c r="AO94" i="1"/>
  <c r="AN94" i="1"/>
  <c r="AM94" i="1"/>
  <c r="AG94" i="1"/>
  <c r="AF94" i="1"/>
  <c r="AE94" i="1"/>
  <c r="Q94" i="1"/>
  <c r="P94" i="1"/>
  <c r="O94" i="1"/>
  <c r="FM93" i="1"/>
  <c r="FL93" i="1"/>
  <c r="FK93" i="1"/>
  <c r="DY93" i="1"/>
  <c r="DX93" i="1"/>
  <c r="DW93" i="1"/>
  <c r="DI93" i="1"/>
  <c r="DH93" i="1"/>
  <c r="DG93" i="1"/>
  <c r="CY93" i="1"/>
  <c r="CS93" i="1"/>
  <c r="CR93" i="1"/>
  <c r="CQ93" i="1"/>
  <c r="CC93" i="1"/>
  <c r="CB93" i="1"/>
  <c r="CA93" i="1"/>
  <c r="BT93" i="1"/>
  <c r="BS93" i="1"/>
  <c r="BE93" i="1"/>
  <c r="BD93" i="1"/>
  <c r="BC93" i="1"/>
  <c r="AW93" i="1"/>
  <c r="AV93" i="1"/>
  <c r="AU93" i="1"/>
  <c r="AO93" i="1"/>
  <c r="AN93" i="1"/>
  <c r="AM93" i="1"/>
  <c r="AG93" i="1"/>
  <c r="AF93" i="1"/>
  <c r="AE93" i="1"/>
  <c r="Q93" i="1"/>
  <c r="P93" i="1"/>
  <c r="O93" i="1"/>
  <c r="FM92" i="1"/>
  <c r="FL92" i="1"/>
  <c r="FK92" i="1"/>
  <c r="DY92" i="1"/>
  <c r="DX92" i="1"/>
  <c r="DW92" i="1"/>
  <c r="DI92" i="1"/>
  <c r="DH92" i="1"/>
  <c r="DG92" i="1"/>
  <c r="CY92" i="1"/>
  <c r="CS92" i="1"/>
  <c r="CR92" i="1"/>
  <c r="CQ92" i="1"/>
  <c r="CC92" i="1"/>
  <c r="CB92" i="1"/>
  <c r="CA92" i="1"/>
  <c r="BT92" i="1"/>
  <c r="BS92" i="1"/>
  <c r="BE92" i="1"/>
  <c r="BD92" i="1"/>
  <c r="BC92" i="1"/>
  <c r="AW92" i="1"/>
  <c r="AV92" i="1"/>
  <c r="AU92" i="1"/>
  <c r="AO92" i="1"/>
  <c r="AN92" i="1"/>
  <c r="AM92" i="1"/>
  <c r="AG92" i="1"/>
  <c r="AF92" i="1"/>
  <c r="AE92" i="1"/>
  <c r="Q92" i="1"/>
  <c r="P92" i="1"/>
  <c r="O92" i="1"/>
  <c r="FM91" i="1"/>
  <c r="FL91" i="1"/>
  <c r="FK91" i="1"/>
  <c r="DY91" i="1"/>
  <c r="DX91" i="1"/>
  <c r="DW91" i="1"/>
  <c r="DI91" i="1"/>
  <c r="DH91" i="1"/>
  <c r="DG91" i="1"/>
  <c r="CY91" i="1"/>
  <c r="CS91" i="1"/>
  <c r="CR91" i="1"/>
  <c r="CQ91" i="1"/>
  <c r="CC91" i="1"/>
  <c r="CB91" i="1"/>
  <c r="CA91" i="1"/>
  <c r="BT91" i="1"/>
  <c r="BS91" i="1"/>
  <c r="BE91" i="1"/>
  <c r="BD91" i="1"/>
  <c r="BC91" i="1"/>
  <c r="AW91" i="1"/>
  <c r="AV91" i="1"/>
  <c r="AU91" i="1"/>
  <c r="AO91" i="1"/>
  <c r="AN91" i="1"/>
  <c r="AM91" i="1"/>
  <c r="AG91" i="1"/>
  <c r="AF91" i="1"/>
  <c r="AE91" i="1"/>
  <c r="Q91" i="1"/>
  <c r="P91" i="1"/>
  <c r="O91" i="1"/>
  <c r="FM90" i="1"/>
  <c r="FL90" i="1"/>
  <c r="FK90" i="1"/>
  <c r="DY90" i="1"/>
  <c r="DX90" i="1"/>
  <c r="DW90" i="1"/>
  <c r="DI90" i="1"/>
  <c r="DH90" i="1"/>
  <c r="DG90" i="1"/>
  <c r="CY90" i="1"/>
  <c r="CS90" i="1"/>
  <c r="CR90" i="1"/>
  <c r="CQ90" i="1"/>
  <c r="CC90" i="1"/>
  <c r="CB90" i="1"/>
  <c r="CA90" i="1"/>
  <c r="BT90" i="1"/>
  <c r="BS90" i="1"/>
  <c r="BE90" i="1"/>
  <c r="BD90" i="1"/>
  <c r="BC90" i="1"/>
  <c r="AW90" i="1"/>
  <c r="AV90" i="1"/>
  <c r="AU90" i="1"/>
  <c r="AO90" i="1"/>
  <c r="AN90" i="1"/>
  <c r="AM90" i="1"/>
  <c r="AG90" i="1"/>
  <c r="AF90" i="1"/>
  <c r="AE90" i="1"/>
  <c r="Q90" i="1"/>
  <c r="P90" i="1"/>
  <c r="O90" i="1"/>
  <c r="FM89" i="1"/>
  <c r="FL89" i="1"/>
  <c r="FK89" i="1"/>
  <c r="DY89" i="1"/>
  <c r="DX89" i="1"/>
  <c r="DW89" i="1"/>
  <c r="DI89" i="1"/>
  <c r="DH89" i="1"/>
  <c r="DG89" i="1"/>
  <c r="CY89" i="1"/>
  <c r="CS89" i="1"/>
  <c r="CR89" i="1"/>
  <c r="CQ89" i="1"/>
  <c r="CC89" i="1"/>
  <c r="CB89" i="1"/>
  <c r="CA89" i="1"/>
  <c r="BT89" i="1"/>
  <c r="BS89" i="1"/>
  <c r="BE89" i="1"/>
  <c r="BD89" i="1"/>
  <c r="BC89" i="1"/>
  <c r="AW89" i="1"/>
  <c r="AV89" i="1"/>
  <c r="AU89" i="1"/>
  <c r="AO89" i="1"/>
  <c r="AN89" i="1"/>
  <c r="AM89" i="1"/>
  <c r="AG89" i="1"/>
  <c r="AF89" i="1"/>
  <c r="AE89" i="1"/>
  <c r="Q89" i="1"/>
  <c r="P89" i="1"/>
  <c r="O89" i="1"/>
  <c r="FM88" i="1"/>
  <c r="FL88" i="1"/>
  <c r="FK88" i="1"/>
  <c r="DY88" i="1"/>
  <c r="DX88" i="1"/>
  <c r="DW88" i="1"/>
  <c r="DI88" i="1"/>
  <c r="DH88" i="1"/>
  <c r="DG88" i="1"/>
  <c r="CY88" i="1"/>
  <c r="CS88" i="1"/>
  <c r="CR88" i="1"/>
  <c r="CQ88" i="1"/>
  <c r="CC88" i="1"/>
  <c r="CB88" i="1"/>
  <c r="CA88" i="1"/>
  <c r="BU88" i="1"/>
  <c r="BT88" i="1"/>
  <c r="BS88" i="1"/>
  <c r="BE88" i="1"/>
  <c r="BD88" i="1"/>
  <c r="BC88" i="1"/>
  <c r="AW88" i="1"/>
  <c r="AV88" i="1"/>
  <c r="AU88" i="1"/>
  <c r="AO88" i="1"/>
  <c r="AN88" i="1"/>
  <c r="AM88" i="1"/>
  <c r="AG88" i="1"/>
  <c r="AF88" i="1"/>
  <c r="AE88" i="1"/>
  <c r="Q88" i="1"/>
  <c r="P88" i="1"/>
  <c r="O88" i="1"/>
  <c r="FM87" i="1"/>
  <c r="FL87" i="1"/>
  <c r="FK87" i="1"/>
  <c r="DY87" i="1"/>
  <c r="DX87" i="1"/>
  <c r="DW87" i="1"/>
  <c r="DI87" i="1"/>
  <c r="DH87" i="1"/>
  <c r="DG87" i="1"/>
  <c r="CY87" i="1"/>
  <c r="CS87" i="1"/>
  <c r="CR87" i="1"/>
  <c r="CQ87" i="1"/>
  <c r="CC87" i="1"/>
  <c r="CB87" i="1"/>
  <c r="CA87" i="1"/>
  <c r="BU87" i="1"/>
  <c r="BT87" i="1"/>
  <c r="BS87" i="1"/>
  <c r="BE87" i="1"/>
  <c r="BD87" i="1"/>
  <c r="BC87" i="1"/>
  <c r="AW87" i="1"/>
  <c r="AV87" i="1"/>
  <c r="AU87" i="1"/>
  <c r="AO87" i="1"/>
  <c r="AN87" i="1"/>
  <c r="AM87" i="1"/>
  <c r="AG87" i="1"/>
  <c r="AF87" i="1"/>
  <c r="AE87" i="1"/>
  <c r="Q87" i="1"/>
  <c r="P87" i="1"/>
  <c r="O87" i="1"/>
  <c r="FM86" i="1"/>
  <c r="FL86" i="1"/>
  <c r="FK86" i="1"/>
  <c r="DY86" i="1"/>
  <c r="DX86" i="1"/>
  <c r="DW86" i="1"/>
  <c r="DI86" i="1"/>
  <c r="DH86" i="1"/>
  <c r="DG86" i="1"/>
  <c r="CY86" i="1"/>
  <c r="CS86" i="1"/>
  <c r="CR86" i="1"/>
  <c r="CQ86" i="1"/>
  <c r="CC86" i="1"/>
  <c r="CB86" i="1"/>
  <c r="CA86" i="1"/>
  <c r="BU86" i="1"/>
  <c r="BT86" i="1"/>
  <c r="BS86" i="1"/>
  <c r="BE86" i="1"/>
  <c r="BD86" i="1"/>
  <c r="BC86" i="1"/>
  <c r="AW86" i="1"/>
  <c r="AV86" i="1"/>
  <c r="AU86" i="1"/>
  <c r="AO86" i="1"/>
  <c r="AN86" i="1"/>
  <c r="AM86" i="1"/>
  <c r="AG86" i="1"/>
  <c r="AF86" i="1"/>
  <c r="AE86" i="1"/>
  <c r="Q86" i="1"/>
  <c r="P86" i="1"/>
  <c r="O86" i="1"/>
  <c r="FM85" i="1"/>
  <c r="FL85" i="1"/>
  <c r="FK85" i="1"/>
  <c r="DY85" i="1"/>
  <c r="DX85" i="1"/>
  <c r="DW85" i="1"/>
  <c r="DI85" i="1"/>
  <c r="DH85" i="1"/>
  <c r="DG85" i="1"/>
  <c r="CY85" i="1"/>
  <c r="CS85" i="1"/>
  <c r="CR85" i="1"/>
  <c r="CQ85" i="1"/>
  <c r="CC85" i="1"/>
  <c r="CB85" i="1"/>
  <c r="CA85" i="1"/>
  <c r="BU85" i="1"/>
  <c r="BT85" i="1"/>
  <c r="BS85" i="1"/>
  <c r="BE85" i="1"/>
  <c r="BD85" i="1"/>
  <c r="BC85" i="1"/>
  <c r="AW85" i="1"/>
  <c r="AV85" i="1"/>
  <c r="AU85" i="1"/>
  <c r="AO85" i="1"/>
  <c r="AN85" i="1"/>
  <c r="AM85" i="1"/>
  <c r="AG85" i="1"/>
  <c r="AF85" i="1"/>
  <c r="AE85" i="1"/>
  <c r="Q85" i="1"/>
  <c r="P85" i="1"/>
  <c r="O85" i="1"/>
  <c r="FM84" i="1"/>
  <c r="FL84" i="1"/>
  <c r="FK84" i="1"/>
  <c r="DY84" i="1"/>
  <c r="DX84" i="1"/>
  <c r="DW84" i="1"/>
  <c r="DI84" i="1"/>
  <c r="DH84" i="1"/>
  <c r="DG84" i="1"/>
  <c r="CY84" i="1"/>
  <c r="CS84" i="1"/>
  <c r="CR84" i="1"/>
  <c r="CQ84" i="1"/>
  <c r="CC84" i="1"/>
  <c r="CB84" i="1"/>
  <c r="CA84" i="1"/>
  <c r="BU84" i="1"/>
  <c r="BT84" i="1"/>
  <c r="BS84" i="1"/>
  <c r="BE84" i="1"/>
  <c r="BD84" i="1"/>
  <c r="BC84" i="1"/>
  <c r="AW84" i="1"/>
  <c r="AV84" i="1"/>
  <c r="AU84" i="1"/>
  <c r="AO84" i="1"/>
  <c r="AN84" i="1"/>
  <c r="AM84" i="1"/>
  <c r="AG84" i="1"/>
  <c r="AF84" i="1"/>
  <c r="AE84" i="1"/>
  <c r="Q84" i="1"/>
  <c r="P84" i="1"/>
  <c r="O84" i="1"/>
  <c r="FM83" i="1"/>
  <c r="FL83" i="1"/>
  <c r="FK83" i="1"/>
  <c r="DY83" i="1"/>
  <c r="DX83" i="1"/>
  <c r="DW83" i="1"/>
  <c r="DI83" i="1"/>
  <c r="DH83" i="1"/>
  <c r="DG83" i="1"/>
  <c r="CY83" i="1"/>
  <c r="CS83" i="1"/>
  <c r="CR83" i="1"/>
  <c r="CQ83" i="1"/>
  <c r="CC83" i="1"/>
  <c r="CB83" i="1"/>
  <c r="CA83" i="1"/>
  <c r="BU83" i="1"/>
  <c r="BT83" i="1"/>
  <c r="BS83" i="1"/>
  <c r="BE83" i="1"/>
  <c r="BD83" i="1"/>
  <c r="BC83" i="1"/>
  <c r="AW83" i="1"/>
  <c r="AV83" i="1"/>
  <c r="AU83" i="1"/>
  <c r="AO83" i="1"/>
  <c r="AN83" i="1"/>
  <c r="AM83" i="1"/>
  <c r="AG83" i="1"/>
  <c r="AF83" i="1"/>
  <c r="AE83" i="1"/>
  <c r="Q83" i="1"/>
  <c r="P83" i="1"/>
  <c r="O83" i="1"/>
  <c r="FM82" i="1"/>
  <c r="FL82" i="1"/>
  <c r="FK82" i="1"/>
  <c r="DY82" i="1"/>
  <c r="DX82" i="1"/>
  <c r="DW82" i="1"/>
  <c r="DI82" i="1"/>
  <c r="DH82" i="1"/>
  <c r="DG82" i="1"/>
  <c r="DA82" i="1"/>
  <c r="CZ82" i="1"/>
  <c r="CY82" i="1"/>
  <c r="CS82" i="1"/>
  <c r="CR82" i="1"/>
  <c r="CQ82" i="1"/>
  <c r="CC82" i="1"/>
  <c r="CB82" i="1"/>
  <c r="CA82" i="1"/>
  <c r="BU82" i="1"/>
  <c r="BT82" i="1"/>
  <c r="BS82" i="1"/>
  <c r="BE82" i="1"/>
  <c r="BD82" i="1"/>
  <c r="BC82" i="1"/>
  <c r="AW82" i="1"/>
  <c r="AV82" i="1"/>
  <c r="AU82" i="1"/>
  <c r="AO82" i="1"/>
  <c r="AN82" i="1"/>
  <c r="AM82" i="1"/>
  <c r="AG82" i="1"/>
  <c r="AF82" i="1"/>
  <c r="AE82" i="1"/>
  <c r="Q82" i="1"/>
  <c r="P82" i="1"/>
  <c r="O82" i="1"/>
  <c r="FM81" i="1"/>
  <c r="FL81" i="1"/>
  <c r="FK81" i="1"/>
  <c r="DY81" i="1"/>
  <c r="DX81" i="1"/>
  <c r="DW81" i="1"/>
  <c r="DI81" i="1"/>
  <c r="DH81" i="1"/>
  <c r="DG81" i="1"/>
  <c r="DA81" i="1"/>
  <c r="CZ81" i="1"/>
  <c r="CY81" i="1"/>
  <c r="CS81" i="1"/>
  <c r="CR81" i="1"/>
  <c r="CQ81" i="1"/>
  <c r="CC81" i="1"/>
  <c r="CB81" i="1"/>
  <c r="CA81" i="1"/>
  <c r="BU81" i="1"/>
  <c r="BT81" i="1"/>
  <c r="BS81" i="1"/>
  <c r="BE81" i="1"/>
  <c r="BD81" i="1"/>
  <c r="BC81" i="1"/>
  <c r="AW81" i="1"/>
  <c r="AV81" i="1"/>
  <c r="AU81" i="1"/>
  <c r="AO81" i="1"/>
  <c r="AN81" i="1"/>
  <c r="AM81" i="1"/>
  <c r="AG81" i="1"/>
  <c r="AF81" i="1"/>
  <c r="AE81" i="1"/>
  <c r="Q81" i="1"/>
  <c r="P81" i="1"/>
  <c r="O81" i="1"/>
  <c r="FM80" i="1"/>
  <c r="FL80" i="1"/>
  <c r="FK80" i="1"/>
  <c r="DY80" i="1"/>
  <c r="DX80" i="1"/>
  <c r="DW80" i="1"/>
  <c r="DI80" i="1"/>
  <c r="DH80" i="1"/>
  <c r="DG80" i="1"/>
  <c r="DA80" i="1"/>
  <c r="CZ80" i="1"/>
  <c r="CY80" i="1"/>
  <c r="CS80" i="1"/>
  <c r="CR80" i="1"/>
  <c r="CQ80" i="1"/>
  <c r="CC80" i="1"/>
  <c r="CB80" i="1"/>
  <c r="CA80" i="1"/>
  <c r="BU80" i="1"/>
  <c r="BT80" i="1"/>
  <c r="BS80" i="1"/>
  <c r="BE80" i="1"/>
  <c r="BD80" i="1"/>
  <c r="BC80" i="1"/>
  <c r="AW80" i="1"/>
  <c r="AV80" i="1"/>
  <c r="AU80" i="1"/>
  <c r="AO80" i="1"/>
  <c r="AN80" i="1"/>
  <c r="AM80" i="1"/>
  <c r="AG80" i="1"/>
  <c r="AF80" i="1"/>
  <c r="AE80" i="1"/>
  <c r="Q80" i="1"/>
  <c r="P80" i="1"/>
  <c r="O80" i="1"/>
  <c r="FM79" i="1"/>
  <c r="FL79" i="1"/>
  <c r="FK79" i="1"/>
  <c r="DY79" i="1"/>
  <c r="DX79" i="1"/>
  <c r="DW79" i="1"/>
  <c r="DI79" i="1"/>
  <c r="DH79" i="1"/>
  <c r="DG79" i="1"/>
  <c r="DA79" i="1"/>
  <c r="CZ79" i="1"/>
  <c r="CY79" i="1"/>
  <c r="CS79" i="1"/>
  <c r="CR79" i="1"/>
  <c r="CQ79" i="1"/>
  <c r="CC79" i="1"/>
  <c r="CB79" i="1"/>
  <c r="CA79" i="1"/>
  <c r="BU79" i="1"/>
  <c r="BT79" i="1"/>
  <c r="BS79" i="1"/>
  <c r="BE79" i="1"/>
  <c r="BD79" i="1"/>
  <c r="BC79" i="1"/>
  <c r="AW79" i="1"/>
  <c r="AV79" i="1"/>
  <c r="AU79" i="1"/>
  <c r="AO79" i="1"/>
  <c r="AN79" i="1"/>
  <c r="AM79" i="1"/>
  <c r="AG79" i="1"/>
  <c r="AF79" i="1"/>
  <c r="AE79" i="1"/>
  <c r="Q79" i="1"/>
  <c r="P79" i="1"/>
  <c r="O79" i="1"/>
  <c r="FM78" i="1"/>
  <c r="FL78" i="1"/>
  <c r="FK78" i="1"/>
  <c r="DY78" i="1"/>
  <c r="DX78" i="1"/>
  <c r="DW78" i="1"/>
  <c r="DI78" i="1"/>
  <c r="DH78" i="1"/>
  <c r="DG78" i="1"/>
  <c r="DA78" i="1"/>
  <c r="CZ78" i="1"/>
  <c r="CY78" i="1"/>
  <c r="CS78" i="1"/>
  <c r="CR78" i="1"/>
  <c r="CQ78" i="1"/>
  <c r="CC78" i="1"/>
  <c r="CB78" i="1"/>
  <c r="CA78" i="1"/>
  <c r="BU78" i="1"/>
  <c r="BT78" i="1"/>
  <c r="BS78" i="1"/>
  <c r="BE78" i="1"/>
  <c r="BD78" i="1"/>
  <c r="BC78" i="1"/>
  <c r="AW78" i="1"/>
  <c r="AV78" i="1"/>
  <c r="AU78" i="1"/>
  <c r="AO78" i="1"/>
  <c r="AN78" i="1"/>
  <c r="AM78" i="1"/>
  <c r="AG78" i="1"/>
  <c r="AF78" i="1"/>
  <c r="AE78" i="1"/>
  <c r="Q78" i="1"/>
  <c r="P78" i="1"/>
  <c r="O78" i="1"/>
  <c r="FM77" i="1"/>
  <c r="FL77" i="1"/>
  <c r="FK77" i="1"/>
  <c r="DY77" i="1"/>
  <c r="DX77" i="1"/>
  <c r="DW77" i="1"/>
  <c r="DI77" i="1"/>
  <c r="DH77" i="1"/>
  <c r="DG77" i="1"/>
  <c r="DA77" i="1"/>
  <c r="CZ77" i="1"/>
  <c r="CY77" i="1"/>
  <c r="CS77" i="1"/>
  <c r="CR77" i="1"/>
  <c r="CQ77" i="1"/>
  <c r="CC77" i="1"/>
  <c r="CB77" i="1"/>
  <c r="CA77" i="1"/>
  <c r="BU77" i="1"/>
  <c r="BT77" i="1"/>
  <c r="BS77" i="1"/>
  <c r="BE77" i="1"/>
  <c r="BD77" i="1"/>
  <c r="BC77" i="1"/>
  <c r="AW77" i="1"/>
  <c r="AV77" i="1"/>
  <c r="AU77" i="1"/>
  <c r="AO77" i="1"/>
  <c r="AN77" i="1"/>
  <c r="AM77" i="1"/>
  <c r="AG77" i="1"/>
  <c r="AF77" i="1"/>
  <c r="AE77" i="1"/>
  <c r="Q77" i="1"/>
  <c r="P77" i="1"/>
  <c r="O77" i="1"/>
  <c r="FM76" i="1"/>
  <c r="FL76" i="1"/>
  <c r="FK76" i="1"/>
  <c r="DY76" i="1"/>
  <c r="DX76" i="1"/>
  <c r="DW76" i="1"/>
  <c r="DI76" i="1"/>
  <c r="DH76" i="1"/>
  <c r="DG76" i="1"/>
  <c r="DA76" i="1"/>
  <c r="CZ76" i="1"/>
  <c r="CY76" i="1"/>
  <c r="CS76" i="1"/>
  <c r="CR76" i="1"/>
  <c r="CQ76" i="1"/>
  <c r="CC76" i="1"/>
  <c r="CB76" i="1"/>
  <c r="CA76" i="1"/>
  <c r="BU76" i="1"/>
  <c r="BT76" i="1"/>
  <c r="BS76" i="1"/>
  <c r="BE76" i="1"/>
  <c r="BD76" i="1"/>
  <c r="BC76" i="1"/>
  <c r="AW76" i="1"/>
  <c r="AV76" i="1"/>
  <c r="AU76" i="1"/>
  <c r="AO76" i="1"/>
  <c r="AN76" i="1"/>
  <c r="AM76" i="1"/>
  <c r="AG76" i="1"/>
  <c r="AF76" i="1"/>
  <c r="AE76" i="1"/>
  <c r="Q76" i="1"/>
  <c r="P76" i="1"/>
  <c r="O76" i="1"/>
  <c r="FM75" i="1"/>
  <c r="FL75" i="1"/>
  <c r="FK75" i="1"/>
  <c r="DY75" i="1"/>
  <c r="DX75" i="1"/>
  <c r="DW75" i="1"/>
  <c r="DI75" i="1"/>
  <c r="DH75" i="1"/>
  <c r="DG75" i="1"/>
  <c r="DA75" i="1"/>
  <c r="CZ75" i="1"/>
  <c r="CY75" i="1"/>
  <c r="CS75" i="1"/>
  <c r="CR75" i="1"/>
  <c r="CQ75" i="1"/>
  <c r="CC75" i="1"/>
  <c r="CB75" i="1"/>
  <c r="CA75" i="1"/>
  <c r="BU75" i="1"/>
  <c r="BT75" i="1"/>
  <c r="BS75" i="1"/>
  <c r="BE75" i="1"/>
  <c r="BD75" i="1"/>
  <c r="BC75" i="1"/>
  <c r="AW75" i="1"/>
  <c r="AV75" i="1"/>
  <c r="AU75" i="1"/>
  <c r="AO75" i="1"/>
  <c r="AN75" i="1"/>
  <c r="AM75" i="1"/>
  <c r="AG75" i="1"/>
  <c r="AF75" i="1"/>
  <c r="AE75" i="1"/>
  <c r="Q75" i="1"/>
  <c r="P75" i="1"/>
  <c r="O75" i="1"/>
  <c r="FM74" i="1"/>
  <c r="FL74" i="1"/>
  <c r="FK74" i="1"/>
  <c r="DY74" i="1"/>
  <c r="DX74" i="1"/>
  <c r="DW74" i="1"/>
  <c r="DI74" i="1"/>
  <c r="DH74" i="1"/>
  <c r="DG74" i="1"/>
  <c r="DA74" i="1"/>
  <c r="CZ74" i="1"/>
  <c r="CY74" i="1"/>
  <c r="CS74" i="1"/>
  <c r="CR74" i="1"/>
  <c r="CQ74" i="1"/>
  <c r="CC74" i="1"/>
  <c r="CB74" i="1"/>
  <c r="CA74" i="1"/>
  <c r="BU74" i="1"/>
  <c r="BT74" i="1"/>
  <c r="BS74" i="1"/>
  <c r="BE74" i="1"/>
  <c r="BD74" i="1"/>
  <c r="BC74" i="1"/>
  <c r="AW74" i="1"/>
  <c r="AV74" i="1"/>
  <c r="AU74" i="1"/>
  <c r="AO74" i="1"/>
  <c r="AN74" i="1"/>
  <c r="AM74" i="1"/>
  <c r="AG74" i="1"/>
  <c r="AF74" i="1"/>
  <c r="AE74" i="1"/>
  <c r="Q74" i="1"/>
  <c r="P74" i="1"/>
  <c r="O74" i="1"/>
  <c r="FM73" i="1"/>
  <c r="FL73" i="1"/>
  <c r="FK73" i="1"/>
  <c r="DY73" i="1"/>
  <c r="DX73" i="1"/>
  <c r="DW73" i="1"/>
  <c r="DI73" i="1"/>
  <c r="DH73" i="1"/>
  <c r="DG73" i="1"/>
  <c r="DA73" i="1"/>
  <c r="CZ73" i="1"/>
  <c r="CY73" i="1"/>
  <c r="CS73" i="1"/>
  <c r="CR73" i="1"/>
  <c r="CQ73" i="1"/>
  <c r="CC73" i="1"/>
  <c r="CB73" i="1"/>
  <c r="CA73" i="1"/>
  <c r="BU73" i="1"/>
  <c r="BT73" i="1"/>
  <c r="BS73" i="1"/>
  <c r="BE73" i="1"/>
  <c r="BD73" i="1"/>
  <c r="BC73" i="1"/>
  <c r="AW73" i="1"/>
  <c r="AV73" i="1"/>
  <c r="AU73" i="1"/>
  <c r="AO73" i="1"/>
  <c r="AN73" i="1"/>
  <c r="AM73" i="1"/>
  <c r="AG73" i="1"/>
  <c r="AF73" i="1"/>
  <c r="AE73" i="1"/>
  <c r="Q73" i="1"/>
  <c r="P73" i="1"/>
  <c r="O73" i="1"/>
  <c r="FM72" i="1"/>
  <c r="FL72" i="1"/>
  <c r="FK72" i="1"/>
  <c r="DY72" i="1"/>
  <c r="DX72" i="1"/>
  <c r="DW72" i="1"/>
  <c r="DI72" i="1"/>
  <c r="DH72" i="1"/>
  <c r="DG72" i="1"/>
  <c r="DA72" i="1"/>
  <c r="CZ72" i="1"/>
  <c r="CY72" i="1"/>
  <c r="CS72" i="1"/>
  <c r="CR72" i="1"/>
  <c r="CQ72" i="1"/>
  <c r="CC72" i="1"/>
  <c r="CB72" i="1"/>
  <c r="CA72" i="1"/>
  <c r="BU72" i="1"/>
  <c r="BT72" i="1"/>
  <c r="BS72" i="1"/>
  <c r="BE72" i="1"/>
  <c r="BD72" i="1"/>
  <c r="BC72" i="1"/>
  <c r="AW72" i="1"/>
  <c r="AV72" i="1"/>
  <c r="AU72" i="1"/>
  <c r="AO72" i="1"/>
  <c r="AN72" i="1"/>
  <c r="AM72" i="1"/>
  <c r="AG72" i="1"/>
  <c r="AF72" i="1"/>
  <c r="AE72" i="1"/>
  <c r="Q72" i="1"/>
  <c r="P72" i="1"/>
  <c r="O72" i="1"/>
  <c r="FM71" i="1"/>
  <c r="FL71" i="1"/>
  <c r="FK71" i="1"/>
  <c r="DY71" i="1"/>
  <c r="DX71" i="1"/>
  <c r="DW71" i="1"/>
  <c r="DI71" i="1"/>
  <c r="DH71" i="1"/>
  <c r="DG71" i="1"/>
  <c r="DA71" i="1"/>
  <c r="CZ71" i="1"/>
  <c r="CY71" i="1"/>
  <c r="CS71" i="1"/>
  <c r="CR71" i="1"/>
  <c r="CQ71" i="1"/>
  <c r="CC71" i="1"/>
  <c r="CB71" i="1"/>
  <c r="CA71" i="1"/>
  <c r="BU71" i="1"/>
  <c r="BT71" i="1"/>
  <c r="BS71" i="1"/>
  <c r="BE71" i="1"/>
  <c r="BD71" i="1"/>
  <c r="BC71" i="1"/>
  <c r="AW71" i="1"/>
  <c r="AV71" i="1"/>
  <c r="AU71" i="1"/>
  <c r="AO71" i="1"/>
  <c r="AN71" i="1"/>
  <c r="AM71" i="1"/>
  <c r="AG71" i="1"/>
  <c r="AF71" i="1"/>
  <c r="AE71" i="1"/>
  <c r="Q71" i="1"/>
  <c r="P71" i="1"/>
  <c r="O71" i="1"/>
  <c r="FM70" i="1"/>
  <c r="FL70" i="1"/>
  <c r="FK70" i="1"/>
  <c r="DY70" i="1"/>
  <c r="DX70" i="1"/>
  <c r="DW70" i="1"/>
  <c r="DI70" i="1"/>
  <c r="DH70" i="1"/>
  <c r="DG70" i="1"/>
  <c r="DA70" i="1"/>
  <c r="CZ70" i="1"/>
  <c r="CY70" i="1"/>
  <c r="CS70" i="1"/>
  <c r="CR70" i="1"/>
  <c r="CQ70" i="1"/>
  <c r="CC70" i="1"/>
  <c r="CB70" i="1"/>
  <c r="CA70" i="1"/>
  <c r="BU70" i="1"/>
  <c r="BT70" i="1"/>
  <c r="BS70" i="1"/>
  <c r="BE70" i="1"/>
  <c r="BD70" i="1"/>
  <c r="BC70" i="1"/>
  <c r="AW70" i="1"/>
  <c r="AV70" i="1"/>
  <c r="AU70" i="1"/>
  <c r="AO70" i="1"/>
  <c r="AN70" i="1"/>
  <c r="AM70" i="1"/>
  <c r="AG70" i="1"/>
  <c r="AF70" i="1"/>
  <c r="AE70" i="1"/>
  <c r="Q70" i="1"/>
  <c r="P70" i="1"/>
  <c r="O70" i="1"/>
  <c r="FM69" i="1"/>
  <c r="FL69" i="1"/>
  <c r="FK69" i="1"/>
  <c r="DY69" i="1"/>
  <c r="DX69" i="1"/>
  <c r="DW69" i="1"/>
  <c r="DI69" i="1"/>
  <c r="DH69" i="1"/>
  <c r="DG69" i="1"/>
  <c r="DA69" i="1"/>
  <c r="CZ69" i="1"/>
  <c r="CY69" i="1"/>
  <c r="CS69" i="1"/>
  <c r="CR69" i="1"/>
  <c r="CQ69" i="1"/>
  <c r="CC69" i="1"/>
  <c r="CB69" i="1"/>
  <c r="CA69" i="1"/>
  <c r="BU69" i="1"/>
  <c r="BT69" i="1"/>
  <c r="BS69" i="1"/>
  <c r="BE69" i="1"/>
  <c r="BD69" i="1"/>
  <c r="BC69" i="1"/>
  <c r="AW69" i="1"/>
  <c r="AV69" i="1"/>
  <c r="AU69" i="1"/>
  <c r="AO69" i="1"/>
  <c r="AN69" i="1"/>
  <c r="AM69" i="1"/>
  <c r="AG69" i="1"/>
  <c r="AF69" i="1"/>
  <c r="AE69" i="1"/>
  <c r="Q69" i="1"/>
  <c r="P69" i="1"/>
  <c r="O69" i="1"/>
  <c r="FM68" i="1"/>
  <c r="FL68" i="1"/>
  <c r="FK68" i="1"/>
  <c r="DY68" i="1"/>
  <c r="DX68" i="1"/>
  <c r="DW68" i="1"/>
  <c r="DI68" i="1"/>
  <c r="DH68" i="1"/>
  <c r="DG68" i="1"/>
  <c r="DA68" i="1"/>
  <c r="CZ68" i="1"/>
  <c r="CY68" i="1"/>
  <c r="CS68" i="1"/>
  <c r="CR68" i="1"/>
  <c r="CQ68" i="1"/>
  <c r="CC68" i="1"/>
  <c r="CB68" i="1"/>
  <c r="CA68" i="1"/>
  <c r="BU68" i="1"/>
  <c r="BT68" i="1"/>
  <c r="BS68" i="1"/>
  <c r="BE68" i="1"/>
  <c r="BD68" i="1"/>
  <c r="BC68" i="1"/>
  <c r="AW68" i="1"/>
  <c r="AV68" i="1"/>
  <c r="AU68" i="1"/>
  <c r="AO68" i="1"/>
  <c r="AN68" i="1"/>
  <c r="AM68" i="1"/>
  <c r="AG68" i="1"/>
  <c r="AF68" i="1"/>
  <c r="AE68" i="1"/>
  <c r="Q68" i="1"/>
  <c r="P68" i="1"/>
  <c r="O68" i="1"/>
  <c r="FM67" i="1"/>
  <c r="FL67" i="1"/>
  <c r="FK67" i="1"/>
  <c r="DY67" i="1"/>
  <c r="DX67" i="1"/>
  <c r="DW67" i="1"/>
  <c r="DI67" i="1"/>
  <c r="DH67" i="1"/>
  <c r="DG67" i="1"/>
  <c r="DA67" i="1"/>
  <c r="CZ67" i="1"/>
  <c r="CY67" i="1"/>
  <c r="CS67" i="1"/>
  <c r="CR67" i="1"/>
  <c r="CQ67" i="1"/>
  <c r="CC67" i="1"/>
  <c r="CB67" i="1"/>
  <c r="CA67" i="1"/>
  <c r="BU67" i="1"/>
  <c r="BT67" i="1"/>
  <c r="BS67" i="1"/>
  <c r="BE67" i="1"/>
  <c r="BD67" i="1"/>
  <c r="BC67" i="1"/>
  <c r="AW67" i="1"/>
  <c r="AV67" i="1"/>
  <c r="AU67" i="1"/>
  <c r="AO67" i="1"/>
  <c r="AN67" i="1"/>
  <c r="AM67" i="1"/>
  <c r="AG67" i="1"/>
  <c r="AF67" i="1"/>
  <c r="AE67" i="1"/>
  <c r="Q67" i="1"/>
  <c r="P67" i="1"/>
  <c r="O67" i="1"/>
  <c r="FM66" i="1"/>
  <c r="FL66" i="1"/>
  <c r="FK66" i="1"/>
  <c r="DY66" i="1"/>
  <c r="DX66" i="1"/>
  <c r="DW66" i="1"/>
  <c r="DI66" i="1"/>
  <c r="DH66" i="1"/>
  <c r="DG66" i="1"/>
  <c r="DA66" i="1"/>
  <c r="CZ66" i="1"/>
  <c r="CY66" i="1"/>
  <c r="CS66" i="1"/>
  <c r="CR66" i="1"/>
  <c r="CQ66" i="1"/>
  <c r="CC66" i="1"/>
  <c r="CB66" i="1"/>
  <c r="CA66" i="1"/>
  <c r="BU66" i="1"/>
  <c r="BT66" i="1"/>
  <c r="BS66" i="1"/>
  <c r="BE66" i="1"/>
  <c r="BD66" i="1"/>
  <c r="BC66" i="1"/>
  <c r="AW66" i="1"/>
  <c r="AV66" i="1"/>
  <c r="AU66" i="1"/>
  <c r="AO66" i="1"/>
  <c r="AN66" i="1"/>
  <c r="AM66" i="1"/>
  <c r="AG66" i="1"/>
  <c r="AF66" i="1"/>
  <c r="AE66" i="1"/>
  <c r="Q66" i="1"/>
  <c r="P66" i="1"/>
  <c r="O66" i="1"/>
  <c r="FM65" i="1"/>
  <c r="FL65" i="1"/>
  <c r="FK65" i="1"/>
  <c r="DY65" i="1"/>
  <c r="DX65" i="1"/>
  <c r="DW65" i="1"/>
  <c r="DI65" i="1"/>
  <c r="DH65" i="1"/>
  <c r="DG65" i="1"/>
  <c r="DA65" i="1"/>
  <c r="CZ65" i="1"/>
  <c r="CY65" i="1"/>
  <c r="CS65" i="1"/>
  <c r="CR65" i="1"/>
  <c r="CQ65" i="1"/>
  <c r="CC65" i="1"/>
  <c r="CB65" i="1"/>
  <c r="CA65" i="1"/>
  <c r="BU65" i="1"/>
  <c r="BT65" i="1"/>
  <c r="BS65" i="1"/>
  <c r="BE65" i="1"/>
  <c r="BD65" i="1"/>
  <c r="BC65" i="1"/>
  <c r="AW65" i="1"/>
  <c r="AV65" i="1"/>
  <c r="AU65" i="1"/>
  <c r="AO65" i="1"/>
  <c r="AN65" i="1"/>
  <c r="AM65" i="1"/>
  <c r="AG65" i="1"/>
  <c r="AF65" i="1"/>
  <c r="AE65" i="1"/>
  <c r="Q65" i="1"/>
  <c r="P65" i="1"/>
  <c r="O65" i="1"/>
  <c r="FM64" i="1"/>
  <c r="FL64" i="1"/>
  <c r="FK64" i="1"/>
  <c r="DY64" i="1"/>
  <c r="DX64" i="1"/>
  <c r="DW64" i="1"/>
  <c r="DI64" i="1"/>
  <c r="DH64" i="1"/>
  <c r="DG64" i="1"/>
  <c r="DA64" i="1"/>
  <c r="CZ64" i="1"/>
  <c r="CY64" i="1"/>
  <c r="CS64" i="1"/>
  <c r="CR64" i="1"/>
  <c r="CQ64" i="1"/>
  <c r="CC64" i="1"/>
  <c r="CB64" i="1"/>
  <c r="CA64" i="1"/>
  <c r="BU64" i="1"/>
  <c r="BT64" i="1"/>
  <c r="BS64" i="1"/>
  <c r="BE64" i="1"/>
  <c r="BD64" i="1"/>
  <c r="BC64" i="1"/>
  <c r="AW64" i="1"/>
  <c r="AV64" i="1"/>
  <c r="AU64" i="1"/>
  <c r="AO64" i="1"/>
  <c r="AN64" i="1"/>
  <c r="AM64" i="1"/>
  <c r="AG64" i="1"/>
  <c r="AF64" i="1"/>
  <c r="AE64" i="1"/>
  <c r="Q64" i="1"/>
  <c r="P64" i="1"/>
  <c r="O64" i="1"/>
  <c r="FM63" i="1"/>
  <c r="FL63" i="1"/>
  <c r="FK63" i="1"/>
  <c r="DY63" i="1"/>
  <c r="DX63" i="1"/>
  <c r="DW63" i="1"/>
  <c r="DI63" i="1"/>
  <c r="DH63" i="1"/>
  <c r="DG63" i="1"/>
  <c r="DA63" i="1"/>
  <c r="CZ63" i="1"/>
  <c r="CY63" i="1"/>
  <c r="CS63" i="1"/>
  <c r="CR63" i="1"/>
  <c r="CQ63" i="1"/>
  <c r="CC63" i="1"/>
  <c r="CB63" i="1"/>
  <c r="CA63" i="1"/>
  <c r="BU63" i="1"/>
  <c r="BT63" i="1"/>
  <c r="BS63" i="1"/>
  <c r="BE63" i="1"/>
  <c r="BD63" i="1"/>
  <c r="BC63" i="1"/>
  <c r="AW63" i="1"/>
  <c r="AV63" i="1"/>
  <c r="AU63" i="1"/>
  <c r="AO63" i="1"/>
  <c r="AN63" i="1"/>
  <c r="AM63" i="1"/>
  <c r="AG63" i="1"/>
  <c r="AF63" i="1"/>
  <c r="AE63" i="1"/>
  <c r="Q63" i="1"/>
  <c r="P63" i="1"/>
  <c r="O63" i="1"/>
  <c r="FM62" i="1"/>
  <c r="FL62" i="1"/>
  <c r="FK62" i="1"/>
  <c r="DY62" i="1"/>
  <c r="DX62" i="1"/>
  <c r="DW62" i="1"/>
  <c r="DI62" i="1"/>
  <c r="DH62" i="1"/>
  <c r="DG62" i="1"/>
  <c r="DA62" i="1"/>
  <c r="CZ62" i="1"/>
  <c r="CY62" i="1"/>
  <c r="CS62" i="1"/>
  <c r="CR62" i="1"/>
  <c r="CQ62" i="1"/>
  <c r="CC62" i="1"/>
  <c r="CB62" i="1"/>
  <c r="CA62" i="1"/>
  <c r="BU62" i="1"/>
  <c r="BT62" i="1"/>
  <c r="BS62" i="1"/>
  <c r="BE62" i="1"/>
  <c r="BD62" i="1"/>
  <c r="BC62" i="1"/>
  <c r="AW62" i="1"/>
  <c r="AV62" i="1"/>
  <c r="AU62" i="1"/>
  <c r="AO62" i="1"/>
  <c r="AN62" i="1"/>
  <c r="AM62" i="1"/>
  <c r="AG62" i="1"/>
  <c r="AF62" i="1"/>
  <c r="AE62" i="1"/>
  <c r="Q62" i="1"/>
  <c r="P62" i="1"/>
  <c r="O62" i="1"/>
  <c r="FM61" i="1"/>
  <c r="FL61" i="1"/>
  <c r="FK61" i="1"/>
  <c r="DY61" i="1"/>
  <c r="DX61" i="1"/>
  <c r="DW61" i="1"/>
  <c r="DI61" i="1"/>
  <c r="DH61" i="1"/>
  <c r="DG61" i="1"/>
  <c r="DA61" i="1"/>
  <c r="CZ61" i="1"/>
  <c r="CY61" i="1"/>
  <c r="CS61" i="1"/>
  <c r="CR61" i="1"/>
  <c r="CQ61" i="1"/>
  <c r="CC61" i="1"/>
  <c r="CB61" i="1"/>
  <c r="CA61" i="1"/>
  <c r="BU61" i="1"/>
  <c r="BT61" i="1"/>
  <c r="BS61" i="1"/>
  <c r="BE61" i="1"/>
  <c r="BD61" i="1"/>
  <c r="BC61" i="1"/>
  <c r="AW61" i="1"/>
  <c r="AV61" i="1"/>
  <c r="AU61" i="1"/>
  <c r="AO61" i="1"/>
  <c r="AN61" i="1"/>
  <c r="AM61" i="1"/>
  <c r="AG61" i="1"/>
  <c r="AF61" i="1"/>
  <c r="AE61" i="1"/>
  <c r="Q61" i="1"/>
  <c r="P61" i="1"/>
  <c r="O61" i="1"/>
  <c r="FM60" i="1"/>
  <c r="FL60" i="1"/>
  <c r="FK60" i="1"/>
  <c r="DY60" i="1"/>
  <c r="DX60" i="1"/>
  <c r="DW60" i="1"/>
  <c r="DI60" i="1"/>
  <c r="DH60" i="1"/>
  <c r="DG60" i="1"/>
  <c r="DA60" i="1"/>
  <c r="CZ60" i="1"/>
  <c r="CY60" i="1"/>
  <c r="CS60" i="1"/>
  <c r="CR60" i="1"/>
  <c r="CQ60" i="1"/>
  <c r="CC60" i="1"/>
  <c r="CB60" i="1"/>
  <c r="CA60" i="1"/>
  <c r="BU60" i="1"/>
  <c r="BT60" i="1"/>
  <c r="BS60" i="1"/>
  <c r="BE60" i="1"/>
  <c r="BD60" i="1"/>
  <c r="BC60" i="1"/>
  <c r="AW60" i="1"/>
  <c r="AV60" i="1"/>
  <c r="AU60" i="1"/>
  <c r="AO60" i="1"/>
  <c r="AN60" i="1"/>
  <c r="AM60" i="1"/>
  <c r="AG60" i="1"/>
  <c r="AF60" i="1"/>
  <c r="AE60" i="1"/>
  <c r="Q60" i="1"/>
  <c r="P60" i="1"/>
  <c r="O60" i="1"/>
  <c r="FM59" i="1"/>
  <c r="FL59" i="1"/>
  <c r="FK59" i="1"/>
  <c r="DY59" i="1"/>
  <c r="DX59" i="1"/>
  <c r="DW59" i="1"/>
  <c r="DI59" i="1"/>
  <c r="DH59" i="1"/>
  <c r="DG59" i="1"/>
  <c r="DA59" i="1"/>
  <c r="CZ59" i="1"/>
  <c r="CY59" i="1"/>
  <c r="CS59" i="1"/>
  <c r="CR59" i="1"/>
  <c r="CQ59" i="1"/>
  <c r="CC59" i="1"/>
  <c r="CB59" i="1"/>
  <c r="CA59" i="1"/>
  <c r="BU59" i="1"/>
  <c r="BT59" i="1"/>
  <c r="BS59" i="1"/>
  <c r="BE59" i="1"/>
  <c r="BD59" i="1"/>
  <c r="BC59" i="1"/>
  <c r="AW59" i="1"/>
  <c r="AV59" i="1"/>
  <c r="AU59" i="1"/>
  <c r="AO59" i="1"/>
  <c r="AN59" i="1"/>
  <c r="AM59" i="1"/>
  <c r="AG59" i="1"/>
  <c r="AF59" i="1"/>
  <c r="AE59" i="1"/>
  <c r="Q59" i="1"/>
  <c r="P59" i="1"/>
  <c r="O59" i="1"/>
  <c r="FM58" i="1"/>
  <c r="FL58" i="1"/>
  <c r="FK58" i="1"/>
  <c r="DY58" i="1"/>
  <c r="DX58" i="1"/>
  <c r="DW58" i="1"/>
  <c r="DI58" i="1"/>
  <c r="DH58" i="1"/>
  <c r="DG58" i="1"/>
  <c r="DA58" i="1"/>
  <c r="CZ58" i="1"/>
  <c r="CY58" i="1"/>
  <c r="CS58" i="1"/>
  <c r="CR58" i="1"/>
  <c r="CQ58" i="1"/>
  <c r="CC58" i="1"/>
  <c r="CB58" i="1"/>
  <c r="CA58" i="1"/>
  <c r="BU58" i="1"/>
  <c r="BT58" i="1"/>
  <c r="BS58" i="1"/>
  <c r="BE58" i="1"/>
  <c r="BD58" i="1"/>
  <c r="BC58" i="1"/>
  <c r="AW58" i="1"/>
  <c r="AV58" i="1"/>
  <c r="AU58" i="1"/>
  <c r="AO58" i="1"/>
  <c r="AN58" i="1"/>
  <c r="AM58" i="1"/>
  <c r="AG58" i="1"/>
  <c r="AF58" i="1"/>
  <c r="AE58" i="1"/>
  <c r="Q58" i="1"/>
  <c r="P58" i="1"/>
  <c r="O58" i="1"/>
  <c r="FM57" i="1"/>
  <c r="FL57" i="1"/>
  <c r="FK57" i="1"/>
  <c r="DY57" i="1"/>
  <c r="DX57" i="1"/>
  <c r="DW57" i="1"/>
  <c r="DI57" i="1"/>
  <c r="DH57" i="1"/>
  <c r="DG57" i="1"/>
  <c r="DA57" i="1"/>
  <c r="CZ57" i="1"/>
  <c r="CY57" i="1"/>
  <c r="CS57" i="1"/>
  <c r="CR57" i="1"/>
  <c r="CQ57" i="1"/>
  <c r="CC57" i="1"/>
  <c r="CB57" i="1"/>
  <c r="CA57" i="1"/>
  <c r="BU57" i="1"/>
  <c r="BT57" i="1"/>
  <c r="BS57" i="1"/>
  <c r="BE57" i="1"/>
  <c r="BD57" i="1"/>
  <c r="BC57" i="1"/>
  <c r="AW57" i="1"/>
  <c r="AV57" i="1"/>
  <c r="AU57" i="1"/>
  <c r="AO57" i="1"/>
  <c r="AN57" i="1"/>
  <c r="AM57" i="1"/>
  <c r="AG57" i="1"/>
  <c r="AF57" i="1"/>
  <c r="AE57" i="1"/>
  <c r="Q57" i="1"/>
  <c r="P57" i="1"/>
  <c r="O57" i="1"/>
  <c r="FM56" i="1"/>
  <c r="FL56" i="1"/>
  <c r="FK56" i="1"/>
  <c r="DY56" i="1"/>
  <c r="DX56" i="1"/>
  <c r="DW56" i="1"/>
  <c r="DI56" i="1"/>
  <c r="DH56" i="1"/>
  <c r="DG56" i="1"/>
  <c r="DA56" i="1"/>
  <c r="CZ56" i="1"/>
  <c r="CY56" i="1"/>
  <c r="CS56" i="1"/>
  <c r="CR56" i="1"/>
  <c r="CQ56" i="1"/>
  <c r="CC56" i="1"/>
  <c r="CB56" i="1"/>
  <c r="CA56" i="1"/>
  <c r="BU56" i="1"/>
  <c r="BT56" i="1"/>
  <c r="BS56" i="1"/>
  <c r="BE56" i="1"/>
  <c r="BD56" i="1"/>
  <c r="BC56" i="1"/>
  <c r="AW56" i="1"/>
  <c r="AV56" i="1"/>
  <c r="AU56" i="1"/>
  <c r="AO56" i="1"/>
  <c r="AN56" i="1"/>
  <c r="AM56" i="1"/>
  <c r="AG56" i="1"/>
  <c r="AF56" i="1"/>
  <c r="AE56" i="1"/>
  <c r="Q56" i="1"/>
  <c r="P56" i="1"/>
  <c r="O56" i="1"/>
  <c r="FM55" i="1"/>
  <c r="FL55" i="1"/>
  <c r="FK55" i="1"/>
  <c r="DY55" i="1"/>
  <c r="DX55" i="1"/>
  <c r="DW55" i="1"/>
  <c r="DI55" i="1"/>
  <c r="DH55" i="1"/>
  <c r="DG55" i="1"/>
  <c r="DA55" i="1"/>
  <c r="CZ55" i="1"/>
  <c r="CY55" i="1"/>
  <c r="CS55" i="1"/>
  <c r="CR55" i="1"/>
  <c r="CQ55" i="1"/>
  <c r="CC55" i="1"/>
  <c r="CB55" i="1"/>
  <c r="CA55" i="1"/>
  <c r="BU55" i="1"/>
  <c r="BT55" i="1"/>
  <c r="BS55" i="1"/>
  <c r="BE55" i="1"/>
  <c r="BD55" i="1"/>
  <c r="BC55" i="1"/>
  <c r="AW55" i="1"/>
  <c r="AV55" i="1"/>
  <c r="AU55" i="1"/>
  <c r="AO55" i="1"/>
  <c r="AN55" i="1"/>
  <c r="AM55" i="1"/>
  <c r="AG55" i="1"/>
  <c r="AF55" i="1"/>
  <c r="AE55" i="1"/>
  <c r="Q55" i="1"/>
  <c r="P55" i="1"/>
  <c r="O55" i="1"/>
  <c r="FM54" i="1"/>
  <c r="FL54" i="1"/>
  <c r="FK54" i="1"/>
  <c r="DY54" i="1"/>
  <c r="DX54" i="1"/>
  <c r="DW54" i="1"/>
  <c r="DI54" i="1"/>
  <c r="DH54" i="1"/>
  <c r="DG54" i="1"/>
  <c r="DA54" i="1"/>
  <c r="CZ54" i="1"/>
  <c r="CY54" i="1"/>
  <c r="CS54" i="1"/>
  <c r="CR54" i="1"/>
  <c r="CQ54" i="1"/>
  <c r="CC54" i="1"/>
  <c r="CB54" i="1"/>
  <c r="CA54" i="1"/>
  <c r="BU54" i="1"/>
  <c r="BT54" i="1"/>
  <c r="BS54" i="1"/>
  <c r="BE54" i="1"/>
  <c r="BD54" i="1"/>
  <c r="BC54" i="1"/>
  <c r="AW54" i="1"/>
  <c r="AV54" i="1"/>
  <c r="AU54" i="1"/>
  <c r="AO54" i="1"/>
  <c r="AN54" i="1"/>
  <c r="AM54" i="1"/>
  <c r="AG54" i="1"/>
  <c r="AF54" i="1"/>
  <c r="AE54" i="1"/>
  <c r="Q54" i="1"/>
  <c r="P54" i="1"/>
  <c r="O54" i="1"/>
  <c r="FM53" i="1"/>
  <c r="FL53" i="1"/>
  <c r="FK53" i="1"/>
  <c r="DY53" i="1"/>
  <c r="DX53" i="1"/>
  <c r="DW53" i="1"/>
  <c r="DI53" i="1"/>
  <c r="DH53" i="1"/>
  <c r="DG53" i="1"/>
  <c r="DA53" i="1"/>
  <c r="CZ53" i="1"/>
  <c r="CY53" i="1"/>
  <c r="CS53" i="1"/>
  <c r="CR53" i="1"/>
  <c r="CQ53" i="1"/>
  <c r="CC53" i="1"/>
  <c r="CB53" i="1"/>
  <c r="CA53" i="1"/>
  <c r="BU53" i="1"/>
  <c r="BT53" i="1"/>
  <c r="BS53" i="1"/>
  <c r="BE53" i="1"/>
  <c r="BD53" i="1"/>
  <c r="BC53" i="1"/>
  <c r="AW53" i="1"/>
  <c r="AV53" i="1"/>
  <c r="AU53" i="1"/>
  <c r="AO53" i="1"/>
  <c r="AN53" i="1"/>
  <c r="AM53" i="1"/>
  <c r="AG53" i="1"/>
  <c r="AF53" i="1"/>
  <c r="AE53" i="1"/>
  <c r="Q53" i="1"/>
  <c r="P53" i="1"/>
  <c r="O53" i="1"/>
  <c r="FM52" i="1"/>
  <c r="FL52" i="1"/>
  <c r="FK52" i="1"/>
  <c r="DY52" i="1"/>
  <c r="DX52" i="1"/>
  <c r="DW52" i="1"/>
  <c r="DI52" i="1"/>
  <c r="DH52" i="1"/>
  <c r="DG52" i="1"/>
  <c r="DA52" i="1"/>
  <c r="CZ52" i="1"/>
  <c r="CY52" i="1"/>
  <c r="CS52" i="1"/>
  <c r="CR52" i="1"/>
  <c r="CQ52" i="1"/>
  <c r="CC52" i="1"/>
  <c r="CB52" i="1"/>
  <c r="CA52" i="1"/>
  <c r="BU52" i="1"/>
  <c r="BT52" i="1"/>
  <c r="BS52" i="1"/>
  <c r="BE52" i="1"/>
  <c r="BD52" i="1"/>
  <c r="BC52" i="1"/>
  <c r="AW52" i="1"/>
  <c r="AV52" i="1"/>
  <c r="AU52" i="1"/>
  <c r="AO52" i="1"/>
  <c r="AN52" i="1"/>
  <c r="AM52" i="1"/>
  <c r="AG52" i="1"/>
  <c r="AF52" i="1"/>
  <c r="AE52" i="1"/>
  <c r="Q52" i="1"/>
  <c r="P52" i="1"/>
  <c r="O52" i="1"/>
  <c r="FM51" i="1"/>
  <c r="FL51" i="1"/>
  <c r="FK51" i="1"/>
  <c r="DY51" i="1"/>
  <c r="DX51" i="1"/>
  <c r="DW51" i="1"/>
  <c r="DI51" i="1"/>
  <c r="DH51" i="1"/>
  <c r="DG51" i="1"/>
  <c r="DA51" i="1"/>
  <c r="CZ51" i="1"/>
  <c r="CY51" i="1"/>
  <c r="CS51" i="1"/>
  <c r="CR51" i="1"/>
  <c r="CQ51" i="1"/>
  <c r="CC51" i="1"/>
  <c r="CB51" i="1"/>
  <c r="CA51" i="1"/>
  <c r="BU51" i="1"/>
  <c r="BT51" i="1"/>
  <c r="BS51" i="1"/>
  <c r="BE51" i="1"/>
  <c r="BD51" i="1"/>
  <c r="BC51" i="1"/>
  <c r="AW51" i="1"/>
  <c r="AV51" i="1"/>
  <c r="AU51" i="1"/>
  <c r="AO51" i="1"/>
  <c r="AN51" i="1"/>
  <c r="AM51" i="1"/>
  <c r="AG51" i="1"/>
  <c r="AF51" i="1"/>
  <c r="AE51" i="1"/>
  <c r="Q51" i="1"/>
  <c r="P51" i="1"/>
  <c r="O51" i="1"/>
  <c r="FM50" i="1"/>
  <c r="FL50" i="1"/>
  <c r="FK50" i="1"/>
  <c r="DY50" i="1"/>
  <c r="DX50" i="1"/>
  <c r="DW50" i="1"/>
  <c r="DI50" i="1"/>
  <c r="DH50" i="1"/>
  <c r="DG50" i="1"/>
  <c r="DA50" i="1"/>
  <c r="CZ50" i="1"/>
  <c r="CY50" i="1"/>
  <c r="CS50" i="1"/>
  <c r="CR50" i="1"/>
  <c r="CQ50" i="1"/>
  <c r="CC50" i="1"/>
  <c r="CB50" i="1"/>
  <c r="CA50" i="1"/>
  <c r="BU50" i="1"/>
  <c r="BT50" i="1"/>
  <c r="BS50" i="1"/>
  <c r="BE50" i="1"/>
  <c r="BD50" i="1"/>
  <c r="BC50" i="1"/>
  <c r="AW50" i="1"/>
  <c r="AV50" i="1"/>
  <c r="AU50" i="1"/>
  <c r="AO50" i="1"/>
  <c r="AN50" i="1"/>
  <c r="AM50" i="1"/>
  <c r="AG50" i="1"/>
  <c r="AF50" i="1"/>
  <c r="AE50" i="1"/>
  <c r="Q50" i="1"/>
  <c r="P50" i="1"/>
  <c r="O50" i="1"/>
  <c r="FM49" i="1"/>
  <c r="FL49" i="1"/>
  <c r="FK49" i="1"/>
  <c r="DY49" i="1"/>
  <c r="DX49" i="1"/>
  <c r="DW49" i="1"/>
  <c r="DI49" i="1"/>
  <c r="DH49" i="1"/>
  <c r="DG49" i="1"/>
  <c r="DA49" i="1"/>
  <c r="CZ49" i="1"/>
  <c r="CY49" i="1"/>
  <c r="CS49" i="1"/>
  <c r="CR49" i="1"/>
  <c r="CQ49" i="1"/>
  <c r="CC49" i="1"/>
  <c r="CB49" i="1"/>
  <c r="CA49" i="1"/>
  <c r="BU49" i="1"/>
  <c r="BT49" i="1"/>
  <c r="BS49" i="1"/>
  <c r="BE49" i="1"/>
  <c r="BD49" i="1"/>
  <c r="BC49" i="1"/>
  <c r="AW49" i="1"/>
  <c r="AV49" i="1"/>
  <c r="AU49" i="1"/>
  <c r="AO49" i="1"/>
  <c r="AN49" i="1"/>
  <c r="AM49" i="1"/>
  <c r="AG49" i="1"/>
  <c r="AF49" i="1"/>
  <c r="AE49" i="1"/>
  <c r="Q49" i="1"/>
  <c r="P49" i="1"/>
  <c r="O49" i="1"/>
  <c r="FM48" i="1"/>
  <c r="FL48" i="1"/>
  <c r="FK48" i="1"/>
  <c r="DY48" i="1"/>
  <c r="DX48" i="1"/>
  <c r="DW48" i="1"/>
  <c r="DI48" i="1"/>
  <c r="DH48" i="1"/>
  <c r="DG48" i="1"/>
  <c r="DA48" i="1"/>
  <c r="CZ48" i="1"/>
  <c r="CY48" i="1"/>
  <c r="CS48" i="1"/>
  <c r="CR48" i="1"/>
  <c r="CQ48" i="1"/>
  <c r="CC48" i="1"/>
  <c r="CB48" i="1"/>
  <c r="CA48" i="1"/>
  <c r="BU48" i="1"/>
  <c r="BT48" i="1"/>
  <c r="BS48" i="1"/>
  <c r="BE48" i="1"/>
  <c r="BD48" i="1"/>
  <c r="BC48" i="1"/>
  <c r="AW48" i="1"/>
  <c r="AV48" i="1"/>
  <c r="AU48" i="1"/>
  <c r="AO48" i="1"/>
  <c r="AN48" i="1"/>
  <c r="AM48" i="1"/>
  <c r="AG48" i="1"/>
  <c r="AF48" i="1"/>
  <c r="AE48" i="1"/>
  <c r="Q48" i="1"/>
  <c r="P48" i="1"/>
  <c r="O48" i="1"/>
  <c r="FM47" i="1"/>
  <c r="FL47" i="1"/>
  <c r="FK47" i="1"/>
  <c r="DY47" i="1"/>
  <c r="DX47" i="1"/>
  <c r="DW47" i="1"/>
  <c r="DI47" i="1"/>
  <c r="DH47" i="1"/>
  <c r="DG47" i="1"/>
  <c r="DA47" i="1"/>
  <c r="CZ47" i="1"/>
  <c r="CY47" i="1"/>
  <c r="CS47" i="1"/>
  <c r="CR47" i="1"/>
  <c r="CQ47" i="1"/>
  <c r="CC47" i="1"/>
  <c r="CB47" i="1"/>
  <c r="CA47" i="1"/>
  <c r="BU47" i="1"/>
  <c r="BT47" i="1"/>
  <c r="BS47" i="1"/>
  <c r="BE47" i="1"/>
  <c r="BD47" i="1"/>
  <c r="BC47" i="1"/>
  <c r="AW47" i="1"/>
  <c r="AV47" i="1"/>
  <c r="AU47" i="1"/>
  <c r="AO47" i="1"/>
  <c r="AN47" i="1"/>
  <c r="AM47" i="1"/>
  <c r="AG47" i="1"/>
  <c r="AF47" i="1"/>
  <c r="AE47" i="1"/>
  <c r="Q47" i="1"/>
  <c r="P47" i="1"/>
  <c r="O47" i="1"/>
  <c r="FM46" i="1"/>
  <c r="FL46" i="1"/>
  <c r="FK46" i="1"/>
  <c r="DY46" i="1"/>
  <c r="DX46" i="1"/>
  <c r="DW46" i="1"/>
  <c r="DI46" i="1"/>
  <c r="DH46" i="1"/>
  <c r="DG46" i="1"/>
  <c r="DA46" i="1"/>
  <c r="CZ46" i="1"/>
  <c r="CY46" i="1"/>
  <c r="CS46" i="1"/>
  <c r="CR46" i="1"/>
  <c r="CQ46" i="1"/>
  <c r="CC46" i="1"/>
  <c r="CB46" i="1"/>
  <c r="CA46" i="1"/>
  <c r="BU46" i="1"/>
  <c r="BT46" i="1"/>
  <c r="BS46" i="1"/>
  <c r="BE46" i="1"/>
  <c r="BD46" i="1"/>
  <c r="BC46" i="1"/>
  <c r="AW46" i="1"/>
  <c r="AV46" i="1"/>
  <c r="AU46" i="1"/>
  <c r="AO46" i="1"/>
  <c r="AN46" i="1"/>
  <c r="AM46" i="1"/>
  <c r="AG46" i="1"/>
  <c r="AF46" i="1"/>
  <c r="AE46" i="1"/>
  <c r="Q46" i="1"/>
  <c r="P46" i="1"/>
  <c r="O46" i="1"/>
  <c r="FM45" i="1"/>
  <c r="FL45" i="1"/>
  <c r="FK45" i="1"/>
  <c r="DY45" i="1"/>
  <c r="DX45" i="1"/>
  <c r="DW45" i="1"/>
  <c r="DI45" i="1"/>
  <c r="DH45" i="1"/>
  <c r="DG45" i="1"/>
  <c r="DA45" i="1"/>
  <c r="CZ45" i="1"/>
  <c r="CY45" i="1"/>
  <c r="CS45" i="1"/>
  <c r="CR45" i="1"/>
  <c r="CQ45" i="1"/>
  <c r="CC45" i="1"/>
  <c r="CB45" i="1"/>
  <c r="CA45" i="1"/>
  <c r="BU45" i="1"/>
  <c r="BT45" i="1"/>
  <c r="BS45" i="1"/>
  <c r="BE45" i="1"/>
  <c r="BD45" i="1"/>
  <c r="BC45" i="1"/>
  <c r="AW45" i="1"/>
  <c r="AV45" i="1"/>
  <c r="AU45" i="1"/>
  <c r="AO45" i="1"/>
  <c r="AN45" i="1"/>
  <c r="AM45" i="1"/>
  <c r="AG45" i="1"/>
  <c r="AF45" i="1"/>
  <c r="AE45" i="1"/>
  <c r="Q45" i="1"/>
  <c r="P45" i="1"/>
  <c r="O45" i="1"/>
  <c r="FM44" i="1"/>
  <c r="FL44" i="1"/>
  <c r="FK44" i="1"/>
  <c r="DY44" i="1"/>
  <c r="DX44" i="1"/>
  <c r="DW44" i="1"/>
  <c r="DI44" i="1"/>
  <c r="DH44" i="1"/>
  <c r="DG44" i="1"/>
  <c r="DA44" i="1"/>
  <c r="CZ44" i="1"/>
  <c r="CY44" i="1"/>
  <c r="CS44" i="1"/>
  <c r="CR44" i="1"/>
  <c r="CQ44" i="1"/>
  <c r="CC44" i="1"/>
  <c r="CB44" i="1"/>
  <c r="CA44" i="1"/>
  <c r="BU44" i="1"/>
  <c r="BT44" i="1"/>
  <c r="BS44" i="1"/>
  <c r="BE44" i="1"/>
  <c r="BD44" i="1"/>
  <c r="BC44" i="1"/>
  <c r="AW44" i="1"/>
  <c r="AV44" i="1"/>
  <c r="AU44" i="1"/>
  <c r="AO44" i="1"/>
  <c r="AN44" i="1"/>
  <c r="AM44" i="1"/>
  <c r="AG44" i="1"/>
  <c r="AF44" i="1"/>
  <c r="AE44" i="1"/>
  <c r="Q44" i="1"/>
  <c r="P44" i="1"/>
  <c r="O44" i="1"/>
  <c r="FM43" i="1"/>
  <c r="FL43" i="1"/>
  <c r="FK43" i="1"/>
  <c r="DY43" i="1"/>
  <c r="DX43" i="1"/>
  <c r="DW43" i="1"/>
  <c r="DI43" i="1"/>
  <c r="DH43" i="1"/>
  <c r="DG43" i="1"/>
  <c r="DA43" i="1"/>
  <c r="CZ43" i="1"/>
  <c r="CY43" i="1"/>
  <c r="CS43" i="1"/>
  <c r="CR43" i="1"/>
  <c r="CQ43" i="1"/>
  <c r="CC43" i="1"/>
  <c r="CB43" i="1"/>
  <c r="CA43" i="1"/>
  <c r="BU43" i="1"/>
  <c r="BT43" i="1"/>
  <c r="BS43" i="1"/>
  <c r="BE43" i="1"/>
  <c r="BD43" i="1"/>
  <c r="BC43" i="1"/>
  <c r="AW43" i="1"/>
  <c r="AV43" i="1"/>
  <c r="AU43" i="1"/>
  <c r="AO43" i="1"/>
  <c r="AN43" i="1"/>
  <c r="AM43" i="1"/>
  <c r="AG43" i="1"/>
  <c r="AF43" i="1"/>
  <c r="AE43" i="1"/>
  <c r="Q43" i="1"/>
  <c r="P43" i="1"/>
  <c r="O43" i="1"/>
  <c r="FM42" i="1"/>
  <c r="FL42" i="1"/>
  <c r="FK42" i="1"/>
  <c r="DY42" i="1"/>
  <c r="DX42" i="1"/>
  <c r="DW42" i="1"/>
  <c r="DI42" i="1"/>
  <c r="DH42" i="1"/>
  <c r="DG42" i="1"/>
  <c r="DA42" i="1"/>
  <c r="CZ42" i="1"/>
  <c r="CY42" i="1"/>
  <c r="CS42" i="1"/>
  <c r="CR42" i="1"/>
  <c r="CQ42" i="1"/>
  <c r="CC42" i="1"/>
  <c r="CB42" i="1"/>
  <c r="CA42" i="1"/>
  <c r="BU42" i="1"/>
  <c r="BT42" i="1"/>
  <c r="BS42" i="1"/>
  <c r="BE42" i="1"/>
  <c r="BD42" i="1"/>
  <c r="BC42" i="1"/>
  <c r="AW42" i="1"/>
  <c r="AV42" i="1"/>
  <c r="AU42" i="1"/>
  <c r="AO42" i="1"/>
  <c r="AN42" i="1"/>
  <c r="AM42" i="1"/>
  <c r="AG42" i="1"/>
  <c r="AF42" i="1"/>
  <c r="AE42" i="1"/>
  <c r="Q42" i="1"/>
  <c r="P42" i="1"/>
  <c r="O42" i="1"/>
  <c r="FM41" i="1"/>
  <c r="FL41" i="1"/>
  <c r="FK41" i="1"/>
  <c r="DY41" i="1"/>
  <c r="DX41" i="1"/>
  <c r="DW41" i="1"/>
  <c r="DI41" i="1"/>
  <c r="DH41" i="1"/>
  <c r="DG41" i="1"/>
  <c r="DA41" i="1"/>
  <c r="CZ41" i="1"/>
  <c r="CY41" i="1"/>
  <c r="CS41" i="1"/>
  <c r="CR41" i="1"/>
  <c r="CQ41" i="1"/>
  <c r="CC41" i="1"/>
  <c r="CB41" i="1"/>
  <c r="CA41" i="1"/>
  <c r="BU41" i="1"/>
  <c r="BT41" i="1"/>
  <c r="BS41" i="1"/>
  <c r="BE41" i="1"/>
  <c r="BD41" i="1"/>
  <c r="BC41" i="1"/>
  <c r="AW41" i="1"/>
  <c r="AV41" i="1"/>
  <c r="AU41" i="1"/>
  <c r="AO41" i="1"/>
  <c r="AN41" i="1"/>
  <c r="AM41" i="1"/>
  <c r="AG41" i="1"/>
  <c r="AF41" i="1"/>
  <c r="AE41" i="1"/>
  <c r="Q41" i="1"/>
  <c r="P41" i="1"/>
  <c r="O41" i="1"/>
  <c r="FM40" i="1"/>
  <c r="FL40" i="1"/>
  <c r="FK40" i="1"/>
  <c r="DY40" i="1"/>
  <c r="DX40" i="1"/>
  <c r="DW40" i="1"/>
  <c r="DI40" i="1"/>
  <c r="DH40" i="1"/>
  <c r="DG40" i="1"/>
  <c r="DA40" i="1"/>
  <c r="CZ40" i="1"/>
  <c r="CY40" i="1"/>
  <c r="CS40" i="1"/>
  <c r="CR40" i="1"/>
  <c r="CQ40" i="1"/>
  <c r="CC40" i="1"/>
  <c r="CB40" i="1"/>
  <c r="CA40" i="1"/>
  <c r="BU40" i="1"/>
  <c r="BT40" i="1"/>
  <c r="BS40" i="1"/>
  <c r="BE40" i="1"/>
  <c r="BD40" i="1"/>
  <c r="BC40" i="1"/>
  <c r="AW40" i="1"/>
  <c r="AV40" i="1"/>
  <c r="AU40" i="1"/>
  <c r="AO40" i="1"/>
  <c r="AN40" i="1"/>
  <c r="AM40" i="1"/>
  <c r="AG40" i="1"/>
  <c r="AF40" i="1"/>
  <c r="AE40" i="1"/>
  <c r="Q40" i="1"/>
  <c r="P40" i="1"/>
  <c r="O40" i="1"/>
  <c r="FM39" i="1"/>
  <c r="FL39" i="1"/>
  <c r="FK39" i="1"/>
  <c r="DY39" i="1"/>
  <c r="DX39" i="1"/>
  <c r="DW39" i="1"/>
  <c r="DI39" i="1"/>
  <c r="DH39" i="1"/>
  <c r="DG39" i="1"/>
  <c r="DA39" i="1"/>
  <c r="CZ39" i="1"/>
  <c r="CY39" i="1"/>
  <c r="CS39" i="1"/>
  <c r="CR39" i="1"/>
  <c r="CQ39" i="1"/>
  <c r="CC39" i="1"/>
  <c r="CB39" i="1"/>
  <c r="CA39" i="1"/>
  <c r="BU39" i="1"/>
  <c r="BT39" i="1"/>
  <c r="BS39" i="1"/>
  <c r="BE39" i="1"/>
  <c r="BD39" i="1"/>
  <c r="BC39" i="1"/>
  <c r="AW39" i="1"/>
  <c r="AV39" i="1"/>
  <c r="AU39" i="1"/>
  <c r="AO39" i="1"/>
  <c r="AN39" i="1"/>
  <c r="AM39" i="1"/>
  <c r="AG39" i="1"/>
  <c r="AF39" i="1"/>
  <c r="AE39" i="1"/>
  <c r="Q39" i="1"/>
  <c r="P39" i="1"/>
  <c r="O39" i="1"/>
  <c r="FM38" i="1"/>
  <c r="FL38" i="1"/>
  <c r="FK38" i="1"/>
  <c r="DY38" i="1"/>
  <c r="DX38" i="1"/>
  <c r="DW38" i="1"/>
  <c r="DI38" i="1"/>
  <c r="DH38" i="1"/>
  <c r="DG38" i="1"/>
  <c r="DA38" i="1"/>
  <c r="CZ38" i="1"/>
  <c r="CY38" i="1"/>
  <c r="CS38" i="1"/>
  <c r="CR38" i="1"/>
  <c r="CQ38" i="1"/>
  <c r="CC38" i="1"/>
  <c r="CB38" i="1"/>
  <c r="CA38" i="1"/>
  <c r="BU38" i="1"/>
  <c r="BT38" i="1"/>
  <c r="BS38" i="1"/>
  <c r="BE38" i="1"/>
  <c r="BD38" i="1"/>
  <c r="BC38" i="1"/>
  <c r="AW38" i="1"/>
  <c r="AV38" i="1"/>
  <c r="AU38" i="1"/>
  <c r="AO38" i="1"/>
  <c r="AN38" i="1"/>
  <c r="AM38" i="1"/>
  <c r="AG38" i="1"/>
  <c r="AF38" i="1"/>
  <c r="AE38" i="1"/>
  <c r="Q38" i="1"/>
  <c r="P38" i="1"/>
  <c r="O38" i="1"/>
  <c r="FM37" i="1"/>
  <c r="FL37" i="1"/>
  <c r="FK37" i="1"/>
  <c r="DY37" i="1"/>
  <c r="DX37" i="1"/>
  <c r="DW37" i="1"/>
  <c r="DI37" i="1"/>
  <c r="DH37" i="1"/>
  <c r="DG37" i="1"/>
  <c r="DA37" i="1"/>
  <c r="CZ37" i="1"/>
  <c r="CY37" i="1"/>
  <c r="CS37" i="1"/>
  <c r="CR37" i="1"/>
  <c r="CQ37" i="1"/>
  <c r="CC37" i="1"/>
  <c r="CB37" i="1"/>
  <c r="CA37" i="1"/>
  <c r="BU37" i="1"/>
  <c r="BT37" i="1"/>
  <c r="BS37" i="1"/>
  <c r="BE37" i="1"/>
  <c r="BD37" i="1"/>
  <c r="BC37" i="1"/>
  <c r="AW37" i="1"/>
  <c r="AV37" i="1"/>
  <c r="AU37" i="1"/>
  <c r="AO37" i="1"/>
  <c r="AN37" i="1"/>
  <c r="AM37" i="1"/>
  <c r="AG37" i="1"/>
  <c r="AF37" i="1"/>
  <c r="AE37" i="1"/>
  <c r="Q37" i="1"/>
  <c r="P37" i="1"/>
  <c r="O37" i="1"/>
  <c r="FM36" i="1"/>
  <c r="FL36" i="1"/>
  <c r="FK36" i="1"/>
  <c r="DY36" i="1"/>
  <c r="DX36" i="1"/>
  <c r="DW36" i="1"/>
  <c r="DI36" i="1"/>
  <c r="DH36" i="1"/>
  <c r="DG36" i="1"/>
  <c r="DA36" i="1"/>
  <c r="CZ36" i="1"/>
  <c r="CY36" i="1"/>
  <c r="CS36" i="1"/>
  <c r="CR36" i="1"/>
  <c r="CQ36" i="1"/>
  <c r="CC36" i="1"/>
  <c r="CB36" i="1"/>
  <c r="CA36" i="1"/>
  <c r="BU36" i="1"/>
  <c r="BT36" i="1"/>
  <c r="BS36" i="1"/>
  <c r="BE36" i="1"/>
  <c r="BD36" i="1"/>
  <c r="BC36" i="1"/>
  <c r="AW36" i="1"/>
  <c r="AV36" i="1"/>
  <c r="AU36" i="1"/>
  <c r="AO36" i="1"/>
  <c r="AN36" i="1"/>
  <c r="AM36" i="1"/>
  <c r="AG36" i="1"/>
  <c r="AF36" i="1"/>
  <c r="AE36" i="1"/>
  <c r="Q36" i="1"/>
  <c r="P36" i="1"/>
  <c r="O36" i="1"/>
  <c r="FM35" i="1"/>
  <c r="FL35" i="1"/>
  <c r="FK35" i="1"/>
  <c r="DY35" i="1"/>
  <c r="DX35" i="1"/>
  <c r="DW35" i="1"/>
  <c r="DI35" i="1"/>
  <c r="DH35" i="1"/>
  <c r="DG35" i="1"/>
  <c r="DA35" i="1"/>
  <c r="CZ35" i="1"/>
  <c r="CY35" i="1"/>
  <c r="CS35" i="1"/>
  <c r="CR35" i="1"/>
  <c r="CQ35" i="1"/>
  <c r="CC35" i="1"/>
  <c r="CB35" i="1"/>
  <c r="CA35" i="1"/>
  <c r="BU35" i="1"/>
  <c r="BT35" i="1"/>
  <c r="BS35" i="1"/>
  <c r="BE35" i="1"/>
  <c r="BD35" i="1"/>
  <c r="BC35" i="1"/>
  <c r="AW35" i="1"/>
  <c r="AV35" i="1"/>
  <c r="AU35" i="1"/>
  <c r="AO35" i="1"/>
  <c r="AN35" i="1"/>
  <c r="AM35" i="1"/>
  <c r="AG35" i="1"/>
  <c r="AF35" i="1"/>
  <c r="AE35" i="1"/>
  <c r="Q35" i="1"/>
  <c r="P35" i="1"/>
  <c r="O35" i="1"/>
  <c r="FM34" i="1"/>
  <c r="FL34" i="1"/>
  <c r="FK34" i="1"/>
  <c r="DY34" i="1"/>
  <c r="DX34" i="1"/>
  <c r="DW34" i="1"/>
  <c r="DI34" i="1"/>
  <c r="DH34" i="1"/>
  <c r="DG34" i="1"/>
  <c r="DA34" i="1"/>
  <c r="CZ34" i="1"/>
  <c r="CY34" i="1"/>
  <c r="CS34" i="1"/>
  <c r="CR34" i="1"/>
  <c r="CQ34" i="1"/>
  <c r="CC34" i="1"/>
  <c r="CB34" i="1"/>
  <c r="CA34" i="1"/>
  <c r="BU34" i="1"/>
  <c r="BT34" i="1"/>
  <c r="BS34" i="1"/>
  <c r="BE34" i="1"/>
  <c r="BD34" i="1"/>
  <c r="BC34" i="1"/>
  <c r="AW34" i="1"/>
  <c r="AV34" i="1"/>
  <c r="AU34" i="1"/>
  <c r="AO34" i="1"/>
  <c r="AN34" i="1"/>
  <c r="AM34" i="1"/>
  <c r="AG34" i="1"/>
  <c r="AF34" i="1"/>
  <c r="AE34" i="1"/>
  <c r="Q34" i="1"/>
  <c r="P34" i="1"/>
  <c r="O34" i="1"/>
  <c r="FM33" i="1"/>
  <c r="FL33" i="1"/>
  <c r="FK33" i="1"/>
  <c r="DY33" i="1"/>
  <c r="DX33" i="1"/>
  <c r="DW33" i="1"/>
  <c r="DI33" i="1"/>
  <c r="DH33" i="1"/>
  <c r="DG33" i="1"/>
  <c r="DA33" i="1"/>
  <c r="CZ33" i="1"/>
  <c r="CY33" i="1"/>
  <c r="CS33" i="1"/>
  <c r="CR33" i="1"/>
  <c r="CQ33" i="1"/>
  <c r="CC33" i="1"/>
  <c r="CB33" i="1"/>
  <c r="CA33" i="1"/>
  <c r="BU33" i="1"/>
  <c r="BT33" i="1"/>
  <c r="BS33" i="1"/>
  <c r="BE33" i="1"/>
  <c r="BD33" i="1"/>
  <c r="BC33" i="1"/>
  <c r="AW33" i="1"/>
  <c r="AV33" i="1"/>
  <c r="AU33" i="1"/>
  <c r="AO33" i="1"/>
  <c r="AN33" i="1"/>
  <c r="AM33" i="1"/>
  <c r="AG33" i="1"/>
  <c r="AF33" i="1"/>
  <c r="AE33" i="1"/>
  <c r="Q33" i="1"/>
  <c r="P33" i="1"/>
  <c r="O33" i="1"/>
  <c r="FM32" i="1"/>
  <c r="FL32" i="1"/>
  <c r="FK32" i="1"/>
  <c r="DY32" i="1"/>
  <c r="DX32" i="1"/>
  <c r="DW32" i="1"/>
  <c r="DI32" i="1"/>
  <c r="DH32" i="1"/>
  <c r="DG32" i="1"/>
  <c r="DA32" i="1"/>
  <c r="CZ32" i="1"/>
  <c r="CY32" i="1"/>
  <c r="CS32" i="1"/>
  <c r="CR32" i="1"/>
  <c r="CQ32" i="1"/>
  <c r="CC32" i="1"/>
  <c r="CB32" i="1"/>
  <c r="CA32" i="1"/>
  <c r="BU32" i="1"/>
  <c r="BT32" i="1"/>
  <c r="BS32" i="1"/>
  <c r="BE32" i="1"/>
  <c r="BD32" i="1"/>
  <c r="BC32" i="1"/>
  <c r="AW32" i="1"/>
  <c r="AV32" i="1"/>
  <c r="AU32" i="1"/>
  <c r="AO32" i="1"/>
  <c r="AN32" i="1"/>
  <c r="AM32" i="1"/>
  <c r="AG32" i="1"/>
  <c r="AF32" i="1"/>
  <c r="AE32" i="1"/>
  <c r="Q32" i="1"/>
  <c r="P32" i="1"/>
  <c r="O32" i="1"/>
  <c r="FM31" i="1"/>
  <c r="FL31" i="1"/>
  <c r="FK31" i="1"/>
  <c r="DY31" i="1"/>
  <c r="DX31" i="1"/>
  <c r="DW31" i="1"/>
  <c r="DI31" i="1"/>
  <c r="DH31" i="1"/>
  <c r="DG31" i="1"/>
  <c r="DA31" i="1"/>
  <c r="CZ31" i="1"/>
  <c r="CY31" i="1"/>
  <c r="CS31" i="1"/>
  <c r="CR31" i="1"/>
  <c r="CQ31" i="1"/>
  <c r="CC31" i="1"/>
  <c r="CB31" i="1"/>
  <c r="CA31" i="1"/>
  <c r="BU31" i="1"/>
  <c r="BT31" i="1"/>
  <c r="BS31" i="1"/>
  <c r="BE31" i="1"/>
  <c r="BD31" i="1"/>
  <c r="BC31" i="1"/>
  <c r="AW31" i="1"/>
  <c r="AV31" i="1"/>
  <c r="AU31" i="1"/>
  <c r="AO31" i="1"/>
  <c r="AN31" i="1"/>
  <c r="AM31" i="1"/>
  <c r="AG31" i="1"/>
  <c r="AF31" i="1"/>
  <c r="AE31" i="1"/>
  <c r="Q31" i="1"/>
  <c r="P31" i="1"/>
  <c r="O31" i="1"/>
  <c r="FM30" i="1"/>
  <c r="FL30" i="1"/>
  <c r="FK30" i="1"/>
  <c r="DY30" i="1"/>
  <c r="DX30" i="1"/>
  <c r="DW30" i="1"/>
  <c r="DI30" i="1"/>
  <c r="DH30" i="1"/>
  <c r="DG30" i="1"/>
  <c r="DA30" i="1"/>
  <c r="CZ30" i="1"/>
  <c r="CY30" i="1"/>
  <c r="CS30" i="1"/>
  <c r="CR30" i="1"/>
  <c r="CQ30" i="1"/>
  <c r="CC30" i="1"/>
  <c r="CB30" i="1"/>
  <c r="CA30" i="1"/>
  <c r="BU30" i="1"/>
  <c r="BT30" i="1"/>
  <c r="BS30" i="1"/>
  <c r="BE30" i="1"/>
  <c r="BD30" i="1"/>
  <c r="BC30" i="1"/>
  <c r="AW30" i="1"/>
  <c r="AV30" i="1"/>
  <c r="AU30" i="1"/>
  <c r="AO30" i="1"/>
  <c r="AN30" i="1"/>
  <c r="AM30" i="1"/>
  <c r="AG30" i="1"/>
  <c r="AF30" i="1"/>
  <c r="AE30" i="1"/>
  <c r="Q30" i="1"/>
  <c r="P30" i="1"/>
  <c r="O30" i="1"/>
  <c r="FM29" i="1"/>
  <c r="FL29" i="1"/>
  <c r="FK29" i="1"/>
  <c r="DY29" i="1"/>
  <c r="DX29" i="1"/>
  <c r="DW29" i="1"/>
  <c r="DI29" i="1"/>
  <c r="DH29" i="1"/>
  <c r="DG29" i="1"/>
  <c r="DA29" i="1"/>
  <c r="CZ29" i="1"/>
  <c r="CY29" i="1"/>
  <c r="CS29" i="1"/>
  <c r="CR29" i="1"/>
  <c r="CQ29" i="1"/>
  <c r="CC29" i="1"/>
  <c r="CB29" i="1"/>
  <c r="CA29" i="1"/>
  <c r="BU29" i="1"/>
  <c r="BT29" i="1"/>
  <c r="BS29" i="1"/>
  <c r="BE29" i="1"/>
  <c r="BD29" i="1"/>
  <c r="BC29" i="1"/>
  <c r="AW29" i="1"/>
  <c r="AV29" i="1"/>
  <c r="AU29" i="1"/>
  <c r="AO29" i="1"/>
  <c r="AN29" i="1"/>
  <c r="AM29" i="1"/>
  <c r="AG29" i="1"/>
  <c r="AF29" i="1"/>
  <c r="AE29" i="1"/>
  <c r="Q29" i="1"/>
  <c r="P29" i="1"/>
  <c r="O29" i="1"/>
  <c r="FM28" i="1"/>
  <c r="FL28" i="1"/>
  <c r="FK28" i="1"/>
  <c r="DY28" i="1"/>
  <c r="DX28" i="1"/>
  <c r="DW28" i="1"/>
  <c r="DI28" i="1"/>
  <c r="DH28" i="1"/>
  <c r="DG28" i="1"/>
  <c r="DA28" i="1"/>
  <c r="CZ28" i="1"/>
  <c r="CY28" i="1"/>
  <c r="CS28" i="1"/>
  <c r="CR28" i="1"/>
  <c r="CQ28" i="1"/>
  <c r="CC28" i="1"/>
  <c r="CB28" i="1"/>
  <c r="CA28" i="1"/>
  <c r="BU28" i="1"/>
  <c r="BT28" i="1"/>
  <c r="BS28" i="1"/>
  <c r="BE28" i="1"/>
  <c r="BD28" i="1"/>
  <c r="BC28" i="1"/>
  <c r="AW28" i="1"/>
  <c r="AV28" i="1"/>
  <c r="AU28" i="1"/>
  <c r="AO28" i="1"/>
  <c r="AN28" i="1"/>
  <c r="AM28" i="1"/>
  <c r="AG28" i="1"/>
  <c r="AF28" i="1"/>
  <c r="AE28" i="1"/>
  <c r="Q28" i="1"/>
  <c r="P28" i="1"/>
  <c r="O28" i="1"/>
  <c r="FM27" i="1"/>
  <c r="FL27" i="1"/>
  <c r="FK27" i="1"/>
  <c r="DY27" i="1"/>
  <c r="DX27" i="1"/>
  <c r="DW27" i="1"/>
  <c r="DI27" i="1"/>
  <c r="DH27" i="1"/>
  <c r="DG27" i="1"/>
  <c r="DA27" i="1"/>
  <c r="CZ27" i="1"/>
  <c r="CY27" i="1"/>
  <c r="CS27" i="1"/>
  <c r="CR27" i="1"/>
  <c r="CQ27" i="1"/>
  <c r="CC27" i="1"/>
  <c r="CB27" i="1"/>
  <c r="CA27" i="1"/>
  <c r="BU27" i="1"/>
  <c r="BT27" i="1"/>
  <c r="BS27" i="1"/>
  <c r="BE27" i="1"/>
  <c r="BD27" i="1"/>
  <c r="BC27" i="1"/>
  <c r="AW27" i="1"/>
  <c r="AV27" i="1"/>
  <c r="AU27" i="1"/>
  <c r="AO27" i="1"/>
  <c r="AN27" i="1"/>
  <c r="AM27" i="1"/>
  <c r="AG27" i="1"/>
  <c r="AF27" i="1"/>
  <c r="AE27" i="1"/>
  <c r="Q27" i="1"/>
  <c r="P27" i="1"/>
  <c r="O27" i="1"/>
  <c r="FM26" i="1"/>
  <c r="FL26" i="1"/>
  <c r="FK26" i="1"/>
  <c r="DY26" i="1"/>
  <c r="DX26" i="1"/>
  <c r="DW26" i="1"/>
  <c r="DI26" i="1"/>
  <c r="DH26" i="1"/>
  <c r="DG26" i="1"/>
  <c r="DA26" i="1"/>
  <c r="CZ26" i="1"/>
  <c r="CY26" i="1"/>
  <c r="CS26" i="1"/>
  <c r="CR26" i="1"/>
  <c r="CQ26" i="1"/>
  <c r="CC26" i="1"/>
  <c r="CB26" i="1"/>
  <c r="CA26" i="1"/>
  <c r="BU26" i="1"/>
  <c r="BT26" i="1"/>
  <c r="BS26" i="1"/>
  <c r="BE26" i="1"/>
  <c r="BD26" i="1"/>
  <c r="BC26" i="1"/>
  <c r="AW26" i="1"/>
  <c r="AV26" i="1"/>
  <c r="AU26" i="1"/>
  <c r="AO26" i="1"/>
  <c r="AN26" i="1"/>
  <c r="AM26" i="1"/>
  <c r="AG26" i="1"/>
  <c r="AF26" i="1"/>
  <c r="AE26" i="1"/>
  <c r="Q26" i="1"/>
  <c r="P26" i="1"/>
  <c r="O26" i="1"/>
  <c r="FM25" i="1"/>
  <c r="FL25" i="1"/>
  <c r="FK25" i="1"/>
  <c r="DY25" i="1"/>
  <c r="DX25" i="1"/>
  <c r="DW25" i="1"/>
  <c r="DI25" i="1"/>
  <c r="DH25" i="1"/>
  <c r="DG25" i="1"/>
  <c r="DA25" i="1"/>
  <c r="CZ25" i="1"/>
  <c r="CY25" i="1"/>
  <c r="CS25" i="1"/>
  <c r="CR25" i="1"/>
  <c r="CQ25" i="1"/>
  <c r="CC25" i="1"/>
  <c r="CB25" i="1"/>
  <c r="CA25" i="1"/>
  <c r="BU25" i="1"/>
  <c r="BT25" i="1"/>
  <c r="BS25" i="1"/>
  <c r="BE25" i="1"/>
  <c r="BD25" i="1"/>
  <c r="BC25" i="1"/>
  <c r="AW25" i="1"/>
  <c r="AV25" i="1"/>
  <c r="AU25" i="1"/>
  <c r="AO25" i="1"/>
  <c r="AN25" i="1"/>
  <c r="AM25" i="1"/>
  <c r="AG25" i="1"/>
  <c r="AF25" i="1"/>
  <c r="AE25" i="1"/>
  <c r="Q25" i="1"/>
  <c r="P25" i="1"/>
  <c r="O25" i="1"/>
  <c r="FM24" i="1"/>
  <c r="FL24" i="1"/>
  <c r="FK24" i="1"/>
  <c r="DY24" i="1"/>
  <c r="DX24" i="1"/>
  <c r="DW24" i="1"/>
  <c r="DI24" i="1"/>
  <c r="DH24" i="1"/>
  <c r="DG24" i="1"/>
  <c r="DA24" i="1"/>
  <c r="CZ24" i="1"/>
  <c r="CY24" i="1"/>
  <c r="CS24" i="1"/>
  <c r="CR24" i="1"/>
  <c r="CQ24" i="1"/>
  <c r="CC24" i="1"/>
  <c r="CB24" i="1"/>
  <c r="CA24" i="1"/>
  <c r="BU24" i="1"/>
  <c r="BT24" i="1"/>
  <c r="BS24" i="1"/>
  <c r="BE24" i="1"/>
  <c r="BD24" i="1"/>
  <c r="BC24" i="1"/>
  <c r="AW24" i="1"/>
  <c r="AV24" i="1"/>
  <c r="AU24" i="1"/>
  <c r="AO24" i="1"/>
  <c r="AN24" i="1"/>
  <c r="AM24" i="1"/>
  <c r="AG24" i="1"/>
  <c r="AF24" i="1"/>
  <c r="AE24" i="1"/>
  <c r="Q24" i="1"/>
  <c r="P24" i="1"/>
  <c r="O24" i="1"/>
  <c r="FM23" i="1"/>
  <c r="FL23" i="1"/>
  <c r="FK23" i="1"/>
  <c r="DY23" i="1"/>
  <c r="DX23" i="1"/>
  <c r="DW23" i="1"/>
  <c r="DI23" i="1"/>
  <c r="DH23" i="1"/>
  <c r="DG23" i="1"/>
  <c r="DA23" i="1"/>
  <c r="CZ23" i="1"/>
  <c r="CY23" i="1"/>
  <c r="CS23" i="1"/>
  <c r="CR23" i="1"/>
  <c r="CQ23" i="1"/>
  <c r="CC23" i="1"/>
  <c r="CB23" i="1"/>
  <c r="CA23" i="1"/>
  <c r="BU23" i="1"/>
  <c r="BT23" i="1"/>
  <c r="BS23" i="1"/>
  <c r="BE23" i="1"/>
  <c r="BD23" i="1"/>
  <c r="BC23" i="1"/>
  <c r="AW23" i="1"/>
  <c r="AV23" i="1"/>
  <c r="AU23" i="1"/>
  <c r="AO23" i="1"/>
  <c r="AN23" i="1"/>
  <c r="AM23" i="1"/>
  <c r="AG23" i="1"/>
  <c r="AF23" i="1"/>
  <c r="AE23" i="1"/>
  <c r="Q23" i="1"/>
  <c r="P23" i="1"/>
  <c r="O23" i="1"/>
  <c r="Q4" i="1"/>
  <c r="AY16" i="2" l="1"/>
  <c r="BA16" i="2" s="1"/>
  <c r="BM16" i="2"/>
  <c r="BU15" i="2"/>
  <c r="BS15" i="2" s="1"/>
  <c r="BW15" i="2" s="1"/>
  <c r="BY15" i="2" s="1"/>
  <c r="BC20" i="2"/>
  <c r="BK19" i="2"/>
  <c r="BI19" i="2" s="1"/>
  <c r="AO19" i="2"/>
  <c r="AW18" i="2"/>
  <c r="AU18" i="2" s="1"/>
  <c r="AE18" i="2"/>
  <c r="AM17" i="2"/>
  <c r="AK17" i="2" s="1"/>
  <c r="U18" i="2"/>
  <c r="AC17" i="2"/>
  <c r="AA17" i="2" s="1"/>
  <c r="K18" i="2"/>
  <c r="S17" i="2"/>
  <c r="Q17" i="2" s="1"/>
  <c r="A18" i="2"/>
  <c r="I18" i="2" s="1"/>
  <c r="G18" i="2" s="1"/>
  <c r="AY17" i="2" l="1"/>
  <c r="BA17" i="2" s="1"/>
  <c r="BM17" i="2"/>
  <c r="BU16" i="2"/>
  <c r="BS16" i="2" s="1"/>
  <c r="BW16" i="2" s="1"/>
  <c r="BY16" i="2" s="1"/>
  <c r="BC21" i="2"/>
  <c r="BK20" i="2"/>
  <c r="BI20" i="2" s="1"/>
  <c r="AO20" i="2"/>
  <c r="AW19" i="2"/>
  <c r="AU19" i="2" s="1"/>
  <c r="AM18" i="2"/>
  <c r="AK18" i="2" s="1"/>
  <c r="AE19" i="2"/>
  <c r="AC18" i="2"/>
  <c r="AA18" i="2" s="1"/>
  <c r="U19" i="2"/>
  <c r="S18" i="2"/>
  <c r="Q18" i="2" s="1"/>
  <c r="AY18" i="2" s="1"/>
  <c r="BA18" i="2" s="1"/>
  <c r="K19" i="2"/>
  <c r="A19" i="2"/>
  <c r="I19" i="2" s="1"/>
  <c r="G19" i="2" s="1"/>
  <c r="CU95" i="1"/>
  <c r="CU96" i="1" s="1"/>
  <c r="DK95" i="1"/>
  <c r="DK96" i="1" s="1"/>
  <c r="AQ95" i="1"/>
  <c r="AQ96" i="1" s="1"/>
  <c r="AH95" i="1"/>
  <c r="AH96" i="1" s="1"/>
  <c r="BW95" i="1"/>
  <c r="BW96" i="1" s="1"/>
  <c r="AI95" i="1"/>
  <c r="AI96" i="1" s="1"/>
  <c r="CT95" i="1"/>
  <c r="CT96" i="1" s="1"/>
  <c r="AX96" i="1"/>
  <c r="DJ95" i="1"/>
  <c r="DJ96" i="1" s="1"/>
  <c r="S95" i="1"/>
  <c r="S96" i="1" s="1"/>
  <c r="BG95" i="1"/>
  <c r="BG96" i="1" s="1"/>
  <c r="DB95" i="1"/>
  <c r="DB96" i="1" s="1"/>
  <c r="CE95" i="1"/>
  <c r="CE96" i="1" s="1"/>
  <c r="EA95" i="1"/>
  <c r="EA96" i="1" s="1"/>
  <c r="AP95" i="1"/>
  <c r="AP96" i="1" s="1"/>
  <c r="FN95" i="1"/>
  <c r="FN96" i="1" s="1"/>
  <c r="R95" i="1"/>
  <c r="R96" i="1" s="1"/>
  <c r="BV95" i="1"/>
  <c r="BV96" i="1" s="1"/>
  <c r="FO95" i="1"/>
  <c r="FO96" i="1" s="1"/>
  <c r="CD95" i="1"/>
  <c r="CD96" i="1" s="1"/>
  <c r="BF95" i="1"/>
  <c r="BF96" i="1" s="1"/>
  <c r="DC95" i="1"/>
  <c r="DC96" i="1" s="1"/>
  <c r="DZ95" i="1"/>
  <c r="DZ96" i="1" s="1"/>
  <c r="AY95" i="1"/>
  <c r="AY96" i="1" s="1"/>
  <c r="AX97" i="1" l="1"/>
  <c r="AP97" i="1"/>
  <c r="BM18" i="2"/>
  <c r="BU17" i="2"/>
  <c r="BS17" i="2" s="1"/>
  <c r="BW17" i="2" s="1"/>
  <c r="BY17" i="2" s="1"/>
  <c r="BC22" i="2"/>
  <c r="BK21" i="2"/>
  <c r="BI21" i="2" s="1"/>
  <c r="AO21" i="2"/>
  <c r="AW20" i="2"/>
  <c r="AU20" i="2" s="1"/>
  <c r="AE20" i="2"/>
  <c r="AM19" i="2"/>
  <c r="AK19" i="2" s="1"/>
  <c r="U20" i="2"/>
  <c r="AC19" i="2"/>
  <c r="AA19" i="2" s="1"/>
  <c r="K20" i="2"/>
  <c r="S19" i="2"/>
  <c r="Q19" i="2" s="1"/>
  <c r="R97" i="1"/>
  <c r="DJ97" i="1"/>
  <c r="DZ97" i="1"/>
  <c r="A20" i="2"/>
  <c r="I20" i="2" s="1"/>
  <c r="G20" i="2" s="1"/>
  <c r="CD97" i="1"/>
  <c r="FN97" i="1"/>
  <c r="CT97" i="1"/>
  <c r="AH97" i="1"/>
  <c r="DB97" i="1"/>
  <c r="BV97" i="1"/>
  <c r="BF97" i="1"/>
  <c r="AY19" i="2" l="1"/>
  <c r="BA19" i="2" s="1"/>
  <c r="BM19" i="2"/>
  <c r="BU18" i="2"/>
  <c r="BS18" i="2" s="1"/>
  <c r="BW18" i="2" s="1"/>
  <c r="BY18" i="2" s="1"/>
  <c r="BC23" i="2"/>
  <c r="BK22" i="2"/>
  <c r="BI22" i="2" s="1"/>
  <c r="AO22" i="2"/>
  <c r="AW21" i="2"/>
  <c r="AU21" i="2" s="1"/>
  <c r="AE21" i="2"/>
  <c r="AM20" i="2"/>
  <c r="AK20" i="2" s="1"/>
  <c r="U21" i="2"/>
  <c r="AC20" i="2"/>
  <c r="AA20" i="2" s="1"/>
  <c r="K21" i="2"/>
  <c r="S20" i="2"/>
  <c r="Q20" i="2" s="1"/>
  <c r="A21" i="2"/>
  <c r="I21" i="2" s="1"/>
  <c r="G21" i="2" s="1"/>
  <c r="AY20" i="2" l="1"/>
  <c r="BA20" i="2" s="1"/>
  <c r="BM20" i="2"/>
  <c r="BU19" i="2"/>
  <c r="BS19" i="2" s="1"/>
  <c r="BW19" i="2" s="1"/>
  <c r="BY19" i="2" s="1"/>
  <c r="BC24" i="2"/>
  <c r="BK23" i="2"/>
  <c r="BI23" i="2" s="1"/>
  <c r="AO23" i="2"/>
  <c r="AW22" i="2"/>
  <c r="AU22" i="2" s="1"/>
  <c r="AE22" i="2"/>
  <c r="AM21" i="2"/>
  <c r="AK21" i="2" s="1"/>
  <c r="U22" i="2"/>
  <c r="AC21" i="2"/>
  <c r="AA21" i="2" s="1"/>
  <c r="K22" i="2"/>
  <c r="S21" i="2"/>
  <c r="Q21" i="2" s="1"/>
  <c r="A22" i="2"/>
  <c r="I22" i="2" s="1"/>
  <c r="G22" i="2" s="1"/>
  <c r="AY21" i="2" l="1"/>
  <c r="BA21" i="2" s="1"/>
  <c r="BM21" i="2"/>
  <c r="BU20" i="2"/>
  <c r="BS20" i="2" s="1"/>
  <c r="BW20" i="2" s="1"/>
  <c r="BY20" i="2" s="1"/>
  <c r="BC25" i="2"/>
  <c r="BK24" i="2"/>
  <c r="BI24" i="2" s="1"/>
  <c r="AO24" i="2"/>
  <c r="AW23" i="2"/>
  <c r="AU23" i="2" s="1"/>
  <c r="AM22" i="2"/>
  <c r="AK22" i="2" s="1"/>
  <c r="AE23" i="2"/>
  <c r="AC22" i="2"/>
  <c r="AA22" i="2" s="1"/>
  <c r="U23" i="2"/>
  <c r="S22" i="2"/>
  <c r="Q22" i="2" s="1"/>
  <c r="AY22" i="2" s="1"/>
  <c r="BA22" i="2" s="1"/>
  <c r="K23" i="2"/>
  <c r="A23" i="2"/>
  <c r="I23" i="2" s="1"/>
  <c r="G23" i="2" s="1"/>
  <c r="BM22" i="2" l="1"/>
  <c r="BU21" i="2"/>
  <c r="BS21" i="2" s="1"/>
  <c r="BW21" i="2" s="1"/>
  <c r="BY21" i="2" s="1"/>
  <c r="BC26" i="2"/>
  <c r="BK25" i="2"/>
  <c r="BI25" i="2" s="1"/>
  <c r="AO25" i="2"/>
  <c r="AW24" i="2"/>
  <c r="AU24" i="2" s="1"/>
  <c r="AE24" i="2"/>
  <c r="AM23" i="2"/>
  <c r="AK23" i="2" s="1"/>
  <c r="U24" i="2"/>
  <c r="AC23" i="2"/>
  <c r="AA23" i="2" s="1"/>
  <c r="K24" i="2"/>
  <c r="S23" i="2"/>
  <c r="Q23" i="2" s="1"/>
  <c r="A24" i="2"/>
  <c r="I24" i="2" s="1"/>
  <c r="G24" i="2" s="1"/>
  <c r="AY23" i="2" l="1"/>
  <c r="BA23" i="2" s="1"/>
  <c r="BM23" i="2"/>
  <c r="BU22" i="2"/>
  <c r="BS22" i="2" s="1"/>
  <c r="BW22" i="2" s="1"/>
  <c r="BY22" i="2" s="1"/>
  <c r="BC27" i="2"/>
  <c r="BK26" i="2"/>
  <c r="BI26" i="2" s="1"/>
  <c r="AO26" i="2"/>
  <c r="AW25" i="2"/>
  <c r="AU25" i="2" s="1"/>
  <c r="AE25" i="2"/>
  <c r="AM24" i="2"/>
  <c r="AK24" i="2" s="1"/>
  <c r="U25" i="2"/>
  <c r="AC24" i="2"/>
  <c r="AA24" i="2" s="1"/>
  <c r="K25" i="2"/>
  <c r="S24" i="2"/>
  <c r="Q24" i="2" s="1"/>
  <c r="A25" i="2"/>
  <c r="I25" i="2" s="1"/>
  <c r="G25" i="2" s="1"/>
  <c r="AY24" i="2" l="1"/>
  <c r="BA24" i="2" s="1"/>
  <c r="BM24" i="2"/>
  <c r="BU23" i="2"/>
  <c r="BS23" i="2" s="1"/>
  <c r="BW23" i="2" s="1"/>
  <c r="BY23" i="2" s="1"/>
  <c r="BC28" i="2"/>
  <c r="BK27" i="2"/>
  <c r="BI27" i="2" s="1"/>
  <c r="AO27" i="2"/>
  <c r="AW26" i="2"/>
  <c r="AU26" i="2" s="1"/>
  <c r="AE26" i="2"/>
  <c r="AM25" i="2"/>
  <c r="AK25" i="2" s="1"/>
  <c r="U26" i="2"/>
  <c r="AC25" i="2"/>
  <c r="AA25" i="2" s="1"/>
  <c r="K26" i="2"/>
  <c r="S25" i="2"/>
  <c r="Q25" i="2" s="1"/>
  <c r="A26" i="2"/>
  <c r="I26" i="2" s="1"/>
  <c r="G26" i="2" s="1"/>
  <c r="AY25" i="2" l="1"/>
  <c r="BA25" i="2" s="1"/>
  <c r="BM25" i="2"/>
  <c r="BU24" i="2"/>
  <c r="BS24" i="2" s="1"/>
  <c r="BW24" i="2" s="1"/>
  <c r="BY24" i="2" s="1"/>
  <c r="BC29" i="2"/>
  <c r="BK28" i="2"/>
  <c r="BI28" i="2" s="1"/>
  <c r="AO28" i="2"/>
  <c r="AW27" i="2"/>
  <c r="AU27" i="2" s="1"/>
  <c r="AM26" i="2"/>
  <c r="AK26" i="2" s="1"/>
  <c r="AE27" i="2"/>
  <c r="AC26" i="2"/>
  <c r="AA26" i="2" s="1"/>
  <c r="U27" i="2"/>
  <c r="S26" i="2"/>
  <c r="Q26" i="2" s="1"/>
  <c r="AY26" i="2" s="1"/>
  <c r="BA26" i="2" s="1"/>
  <c r="K27" i="2"/>
  <c r="A27" i="2"/>
  <c r="I27" i="2" s="1"/>
  <c r="G27" i="2" s="1"/>
  <c r="BM26" i="2" l="1"/>
  <c r="BU25" i="2"/>
  <c r="BS25" i="2" s="1"/>
  <c r="BW25" i="2" s="1"/>
  <c r="BY25" i="2" s="1"/>
  <c r="BC30" i="2"/>
  <c r="BK29" i="2"/>
  <c r="BI29" i="2" s="1"/>
  <c r="AO29" i="2"/>
  <c r="AW28" i="2"/>
  <c r="AU28" i="2" s="1"/>
  <c r="AE28" i="2"/>
  <c r="AM27" i="2"/>
  <c r="AK27" i="2" s="1"/>
  <c r="U28" i="2"/>
  <c r="AC27" i="2"/>
  <c r="AA27" i="2" s="1"/>
  <c r="K28" i="2"/>
  <c r="S27" i="2"/>
  <c r="Q27" i="2" s="1"/>
  <c r="A28" i="2"/>
  <c r="I28" i="2" s="1"/>
  <c r="G28" i="2" s="1"/>
  <c r="AY27" i="2" l="1"/>
  <c r="BA27" i="2" s="1"/>
  <c r="BM27" i="2"/>
  <c r="BU26" i="2"/>
  <c r="BS26" i="2" s="1"/>
  <c r="BW26" i="2" s="1"/>
  <c r="BY26" i="2" s="1"/>
  <c r="BC31" i="2"/>
  <c r="BK30" i="2"/>
  <c r="BI30" i="2" s="1"/>
  <c r="AO30" i="2"/>
  <c r="AW29" i="2"/>
  <c r="AU29" i="2" s="1"/>
  <c r="AE29" i="2"/>
  <c r="AM28" i="2"/>
  <c r="AK28" i="2" s="1"/>
  <c r="U29" i="2"/>
  <c r="AC28" i="2"/>
  <c r="AA28" i="2" s="1"/>
  <c r="K29" i="2"/>
  <c r="S28" i="2"/>
  <c r="Q28" i="2" s="1"/>
  <c r="A29" i="2"/>
  <c r="I29" i="2" s="1"/>
  <c r="G29" i="2" s="1"/>
  <c r="AY28" i="2" l="1"/>
  <c r="BA28" i="2" s="1"/>
  <c r="BM28" i="2"/>
  <c r="BU27" i="2"/>
  <c r="BS27" i="2" s="1"/>
  <c r="BW27" i="2" s="1"/>
  <c r="BY27" i="2" s="1"/>
  <c r="BC32" i="2"/>
  <c r="BK31" i="2"/>
  <c r="BI31" i="2" s="1"/>
  <c r="AO31" i="2"/>
  <c r="AW30" i="2"/>
  <c r="AU30" i="2" s="1"/>
  <c r="AE30" i="2"/>
  <c r="AM29" i="2"/>
  <c r="AK29" i="2" s="1"/>
  <c r="U30" i="2"/>
  <c r="AC29" i="2"/>
  <c r="AA29" i="2" s="1"/>
  <c r="K30" i="2"/>
  <c r="S29" i="2"/>
  <c r="Q29" i="2" s="1"/>
  <c r="A30" i="2"/>
  <c r="I30" i="2" s="1"/>
  <c r="G30" i="2" s="1"/>
  <c r="BM29" i="2" l="1"/>
  <c r="BU28" i="2"/>
  <c r="BS28" i="2" s="1"/>
  <c r="BW28" i="2" s="1"/>
  <c r="BY28" i="2" s="1"/>
  <c r="BC33" i="2"/>
  <c r="BK32" i="2"/>
  <c r="BI32" i="2" s="1"/>
  <c r="AY29" i="2"/>
  <c r="BA29" i="2" s="1"/>
  <c r="AO32" i="2"/>
  <c r="AW31" i="2"/>
  <c r="AU31" i="2" s="1"/>
  <c r="AM30" i="2"/>
  <c r="AK30" i="2" s="1"/>
  <c r="AE31" i="2"/>
  <c r="AC30" i="2"/>
  <c r="AA30" i="2" s="1"/>
  <c r="U31" i="2"/>
  <c r="S30" i="2"/>
  <c r="Q30" i="2" s="1"/>
  <c r="K31" i="2"/>
  <c r="A31" i="2"/>
  <c r="I31" i="2" s="1"/>
  <c r="G31" i="2" s="1"/>
  <c r="BM30" i="2" l="1"/>
  <c r="BU29" i="2"/>
  <c r="BS29" i="2" s="1"/>
  <c r="BW29" i="2" s="1"/>
  <c r="BY29" i="2" s="1"/>
  <c r="BC34" i="2"/>
  <c r="BK33" i="2"/>
  <c r="BI33" i="2" s="1"/>
  <c r="AY30" i="2"/>
  <c r="BA30" i="2" s="1"/>
  <c r="AO33" i="2"/>
  <c r="AW32" i="2"/>
  <c r="AU32" i="2" s="1"/>
  <c r="AE32" i="2"/>
  <c r="AM31" i="2"/>
  <c r="AK31" i="2" s="1"/>
  <c r="U32" i="2"/>
  <c r="AC31" i="2"/>
  <c r="AA31" i="2" s="1"/>
  <c r="K32" i="2"/>
  <c r="S31" i="2"/>
  <c r="Q31" i="2" s="1"/>
  <c r="A32" i="2"/>
  <c r="I32" i="2" s="1"/>
  <c r="G32" i="2" s="1"/>
  <c r="BM31" i="2" l="1"/>
  <c r="BU30" i="2"/>
  <c r="BS30" i="2" s="1"/>
  <c r="BW30" i="2" s="1"/>
  <c r="BY30" i="2" s="1"/>
  <c r="BC35" i="2"/>
  <c r="BK34" i="2"/>
  <c r="BI34" i="2" s="1"/>
  <c r="AY31" i="2"/>
  <c r="BA31" i="2" s="1"/>
  <c r="AO34" i="2"/>
  <c r="AW33" i="2"/>
  <c r="AU33" i="2" s="1"/>
  <c r="AE33" i="2"/>
  <c r="AM32" i="2"/>
  <c r="AK32" i="2" s="1"/>
  <c r="U33" i="2"/>
  <c r="AC32" i="2"/>
  <c r="AA32" i="2" s="1"/>
  <c r="K33" i="2"/>
  <c r="S32" i="2"/>
  <c r="Q32" i="2" s="1"/>
  <c r="AY32" i="2" s="1"/>
  <c r="BA32" i="2" s="1"/>
  <c r="A33" i="2"/>
  <c r="I33" i="2" s="1"/>
  <c r="G33" i="2" s="1"/>
  <c r="BM32" i="2" l="1"/>
  <c r="BU31" i="2"/>
  <c r="BS31" i="2" s="1"/>
  <c r="BW31" i="2" s="1"/>
  <c r="BY31" i="2" s="1"/>
  <c r="BC36" i="2"/>
  <c r="BK35" i="2"/>
  <c r="BI35" i="2" s="1"/>
  <c r="AO35" i="2"/>
  <c r="AW34" i="2"/>
  <c r="AU34" i="2" s="1"/>
  <c r="AE34" i="2"/>
  <c r="AM33" i="2"/>
  <c r="AK33" i="2" s="1"/>
  <c r="U34" i="2"/>
  <c r="AC33" i="2"/>
  <c r="AA33" i="2" s="1"/>
  <c r="K34" i="2"/>
  <c r="S33" i="2"/>
  <c r="Q33" i="2" s="1"/>
  <c r="A34" i="2"/>
  <c r="I34" i="2" s="1"/>
  <c r="G34" i="2" s="1"/>
  <c r="BM33" i="2" l="1"/>
  <c r="BU32" i="2"/>
  <c r="BS32" i="2" s="1"/>
  <c r="BW32" i="2" s="1"/>
  <c r="BY32" i="2" s="1"/>
  <c r="BC37" i="2"/>
  <c r="BK36" i="2"/>
  <c r="BI36" i="2" s="1"/>
  <c r="AY33" i="2"/>
  <c r="BA33" i="2" s="1"/>
  <c r="AO36" i="2"/>
  <c r="AW35" i="2"/>
  <c r="AU35" i="2" s="1"/>
  <c r="AM34" i="2"/>
  <c r="AK34" i="2" s="1"/>
  <c r="AE35" i="2"/>
  <c r="AC34" i="2"/>
  <c r="AA34" i="2" s="1"/>
  <c r="U35" i="2"/>
  <c r="S34" i="2"/>
  <c r="Q34" i="2" s="1"/>
  <c r="AY34" i="2" s="1"/>
  <c r="BA34" i="2" s="1"/>
  <c r="K35" i="2"/>
  <c r="A35" i="2"/>
  <c r="I35" i="2" s="1"/>
  <c r="G35" i="2" s="1"/>
  <c r="BU33" i="2" l="1"/>
  <c r="BS33" i="2" s="1"/>
  <c r="BW33" i="2" s="1"/>
  <c r="BY33" i="2" s="1"/>
  <c r="BM34" i="2"/>
  <c r="BC38" i="2"/>
  <c r="BK37" i="2"/>
  <c r="BI37" i="2" s="1"/>
  <c r="AO37" i="2"/>
  <c r="AW36" i="2"/>
  <c r="AU36" i="2" s="1"/>
  <c r="AE36" i="2"/>
  <c r="AM35" i="2"/>
  <c r="AK35" i="2" s="1"/>
  <c r="U36" i="2"/>
  <c r="AC35" i="2"/>
  <c r="AA35" i="2" s="1"/>
  <c r="K36" i="2"/>
  <c r="S35" i="2"/>
  <c r="Q35" i="2" s="1"/>
  <c r="AY35" i="2" s="1"/>
  <c r="BA35" i="2" s="1"/>
  <c r="A36" i="2"/>
  <c r="I36" i="2" s="1"/>
  <c r="G36" i="2" s="1"/>
  <c r="BM35" i="2" l="1"/>
  <c r="BU34" i="2"/>
  <c r="BS34" i="2" s="1"/>
  <c r="BW34" i="2" s="1"/>
  <c r="BY34" i="2" s="1"/>
  <c r="BC39" i="2"/>
  <c r="BK38" i="2"/>
  <c r="BI38" i="2" s="1"/>
  <c r="AO38" i="2"/>
  <c r="AW37" i="2"/>
  <c r="AU37" i="2" s="1"/>
  <c r="AE37" i="2"/>
  <c r="AM36" i="2"/>
  <c r="AK36" i="2" s="1"/>
  <c r="U37" i="2"/>
  <c r="AC36" i="2"/>
  <c r="AA36" i="2" s="1"/>
  <c r="K37" i="2"/>
  <c r="S36" i="2"/>
  <c r="Q36" i="2" s="1"/>
  <c r="A37" i="2"/>
  <c r="I37" i="2" s="1"/>
  <c r="G37" i="2" s="1"/>
  <c r="AY36" i="2" l="1"/>
  <c r="BA36" i="2" s="1"/>
  <c r="BM36" i="2"/>
  <c r="BU35" i="2"/>
  <c r="BS35" i="2" s="1"/>
  <c r="BW35" i="2" s="1"/>
  <c r="BY35" i="2" s="1"/>
  <c r="BC40" i="2"/>
  <c r="BK39" i="2"/>
  <c r="BI39" i="2" s="1"/>
  <c r="AO39" i="2"/>
  <c r="AW38" i="2"/>
  <c r="AU38" i="2" s="1"/>
  <c r="AE38" i="2"/>
  <c r="AM37" i="2"/>
  <c r="AK37" i="2" s="1"/>
  <c r="U38" i="2"/>
  <c r="AC37" i="2"/>
  <c r="AA37" i="2" s="1"/>
  <c r="K38" i="2"/>
  <c r="S37" i="2"/>
  <c r="Q37" i="2" s="1"/>
  <c r="A38" i="2"/>
  <c r="I38" i="2" s="1"/>
  <c r="G38" i="2" s="1"/>
  <c r="BM37" i="2" l="1"/>
  <c r="BU36" i="2"/>
  <c r="BS36" i="2" s="1"/>
  <c r="BW36" i="2" s="1"/>
  <c r="BY36" i="2" s="1"/>
  <c r="BC41" i="2"/>
  <c r="BK40" i="2"/>
  <c r="BI40" i="2" s="1"/>
  <c r="AY37" i="2"/>
  <c r="AO40" i="2"/>
  <c r="AW39" i="2"/>
  <c r="AU39" i="2" s="1"/>
  <c r="AM38" i="2"/>
  <c r="AK38" i="2" s="1"/>
  <c r="AE39" i="2"/>
  <c r="AC38" i="2"/>
  <c r="AA38" i="2" s="1"/>
  <c r="U39" i="2"/>
  <c r="S38" i="2"/>
  <c r="Q38" i="2" s="1"/>
  <c r="AY38" i="2" s="1"/>
  <c r="BA38" i="2" s="1"/>
  <c r="K39" i="2"/>
  <c r="A39" i="2"/>
  <c r="I39" i="2" s="1"/>
  <c r="G39" i="2" s="1"/>
  <c r="BA37" i="2" l="1"/>
  <c r="BU37" i="2"/>
  <c r="BS37" i="2" s="1"/>
  <c r="BW37" i="2" s="1"/>
  <c r="BY37" i="2" s="1"/>
  <c r="BM38" i="2"/>
  <c r="BC42" i="2"/>
  <c r="BK41" i="2"/>
  <c r="BI41" i="2" s="1"/>
  <c r="AO41" i="2"/>
  <c r="AW40" i="2"/>
  <c r="AU40" i="2" s="1"/>
  <c r="AE40" i="2"/>
  <c r="AM39" i="2"/>
  <c r="AK39" i="2" s="1"/>
  <c r="U40" i="2"/>
  <c r="AC39" i="2"/>
  <c r="AA39" i="2" s="1"/>
  <c r="K40" i="2"/>
  <c r="S39" i="2"/>
  <c r="Q39" i="2" s="1"/>
  <c r="A40" i="2"/>
  <c r="I40" i="2" s="1"/>
  <c r="G40" i="2" s="1"/>
  <c r="BM39" i="2" l="1"/>
  <c r="BU38" i="2"/>
  <c r="BS38" i="2" s="1"/>
  <c r="BW38" i="2" s="1"/>
  <c r="BY38" i="2" s="1"/>
  <c r="BC43" i="2"/>
  <c r="BK42" i="2"/>
  <c r="BI42" i="2" s="1"/>
  <c r="AY39" i="2"/>
  <c r="AO42" i="2"/>
  <c r="AW41" i="2"/>
  <c r="AU41" i="2" s="1"/>
  <c r="AE41" i="2"/>
  <c r="AM40" i="2"/>
  <c r="AK40" i="2" s="1"/>
  <c r="U41" i="2"/>
  <c r="AC40" i="2"/>
  <c r="AA40" i="2" s="1"/>
  <c r="K41" i="2"/>
  <c r="S40" i="2"/>
  <c r="Q40" i="2" s="1"/>
  <c r="A41" i="2"/>
  <c r="I41" i="2" s="1"/>
  <c r="G41" i="2" s="1"/>
  <c r="BA39" i="2" l="1"/>
  <c r="BM40" i="2"/>
  <c r="BU39" i="2"/>
  <c r="BS39" i="2" s="1"/>
  <c r="BW39" i="2" s="1"/>
  <c r="BY39" i="2" s="1"/>
  <c r="BC44" i="2"/>
  <c r="BK43" i="2"/>
  <c r="BI43" i="2" s="1"/>
  <c r="AY40" i="2"/>
  <c r="AO43" i="2"/>
  <c r="AW42" i="2"/>
  <c r="AU42" i="2" s="1"/>
  <c r="AE42" i="2"/>
  <c r="AM41" i="2"/>
  <c r="AK41" i="2" s="1"/>
  <c r="U42" i="2"/>
  <c r="AC41" i="2"/>
  <c r="AA41" i="2" s="1"/>
  <c r="K42" i="2"/>
  <c r="S41" i="2"/>
  <c r="Q41" i="2" s="1"/>
  <c r="A42" i="2"/>
  <c r="I42" i="2" s="1"/>
  <c r="G42" i="2" s="1"/>
  <c r="BU40" i="2" l="1"/>
  <c r="BS40" i="2" s="1"/>
  <c r="BW40" i="2" s="1"/>
  <c r="BY40" i="2" s="1"/>
  <c r="BM41" i="2"/>
  <c r="BA40" i="2"/>
  <c r="BC45" i="2"/>
  <c r="BK44" i="2"/>
  <c r="BI44" i="2" s="1"/>
  <c r="AY41" i="2"/>
  <c r="AO44" i="2"/>
  <c r="AW43" i="2"/>
  <c r="AU43" i="2" s="1"/>
  <c r="AM42" i="2"/>
  <c r="AK42" i="2" s="1"/>
  <c r="AE43" i="2"/>
  <c r="AC42" i="2"/>
  <c r="AA42" i="2" s="1"/>
  <c r="U43" i="2"/>
  <c r="S42" i="2"/>
  <c r="Q42" i="2" s="1"/>
  <c r="AY42" i="2" s="1"/>
  <c r="BA42" i="2" s="1"/>
  <c r="K43" i="2"/>
  <c r="A43" i="2"/>
  <c r="I43" i="2" s="1"/>
  <c r="G43" i="2" s="1"/>
  <c r="BA41" i="2" l="1"/>
  <c r="BM42" i="2"/>
  <c r="BU41" i="2"/>
  <c r="BS41" i="2" s="1"/>
  <c r="BW41" i="2" s="1"/>
  <c r="BY41" i="2" s="1"/>
  <c r="BC46" i="2"/>
  <c r="BK45" i="2"/>
  <c r="BI45" i="2" s="1"/>
  <c r="AO45" i="2"/>
  <c r="AW44" i="2"/>
  <c r="AU44" i="2" s="1"/>
  <c r="AE44" i="2"/>
  <c r="AM43" i="2"/>
  <c r="AK43" i="2" s="1"/>
  <c r="U44" i="2"/>
  <c r="AC43" i="2"/>
  <c r="AA43" i="2" s="1"/>
  <c r="K44" i="2"/>
  <c r="S43" i="2"/>
  <c r="Q43" i="2" s="1"/>
  <c r="A44" i="2"/>
  <c r="I44" i="2" s="1"/>
  <c r="G44" i="2" s="1"/>
  <c r="BU42" i="2" l="1"/>
  <c r="BS42" i="2" s="1"/>
  <c r="BW42" i="2" s="1"/>
  <c r="BY42" i="2" s="1"/>
  <c r="BM43" i="2"/>
  <c r="BC47" i="2"/>
  <c r="BK46" i="2"/>
  <c r="BI46" i="2" s="1"/>
  <c r="AY43" i="2"/>
  <c r="AO46" i="2"/>
  <c r="AW45" i="2"/>
  <c r="AU45" i="2" s="1"/>
  <c r="AE45" i="2"/>
  <c r="AM44" i="2"/>
  <c r="AK44" i="2" s="1"/>
  <c r="U45" i="2"/>
  <c r="AC44" i="2"/>
  <c r="AA44" i="2" s="1"/>
  <c r="K45" i="2"/>
  <c r="S44" i="2"/>
  <c r="Q44" i="2" s="1"/>
  <c r="A45" i="2"/>
  <c r="I45" i="2" s="1"/>
  <c r="G45" i="2" s="1"/>
  <c r="BA43" i="2" l="1"/>
  <c r="BM44" i="2"/>
  <c r="BU43" i="2"/>
  <c r="BS43" i="2" s="1"/>
  <c r="BW43" i="2" s="1"/>
  <c r="BY43" i="2" s="1"/>
  <c r="BC48" i="2"/>
  <c r="BK47" i="2"/>
  <c r="BI47" i="2" s="1"/>
  <c r="AY44" i="2"/>
  <c r="AO47" i="2"/>
  <c r="AW46" i="2"/>
  <c r="AU46" i="2" s="1"/>
  <c r="AE46" i="2"/>
  <c r="AM45" i="2"/>
  <c r="AK45" i="2" s="1"/>
  <c r="U46" i="2"/>
  <c r="AC45" i="2"/>
  <c r="AA45" i="2" s="1"/>
  <c r="K46" i="2"/>
  <c r="S45" i="2"/>
  <c r="Q45" i="2" s="1"/>
  <c r="A46" i="2"/>
  <c r="I46" i="2" s="1"/>
  <c r="G46" i="2" s="1"/>
  <c r="BM45" i="2" l="1"/>
  <c r="BU44" i="2"/>
  <c r="BS44" i="2" s="1"/>
  <c r="BW44" i="2" s="1"/>
  <c r="BY44" i="2" s="1"/>
  <c r="BA44" i="2"/>
  <c r="BC49" i="2"/>
  <c r="BK48" i="2"/>
  <c r="BI48" i="2" s="1"/>
  <c r="AY45" i="2"/>
  <c r="AO48" i="2"/>
  <c r="AW47" i="2"/>
  <c r="AU47" i="2" s="1"/>
  <c r="AM46" i="2"/>
  <c r="AK46" i="2" s="1"/>
  <c r="AE47" i="2"/>
  <c r="AC46" i="2"/>
  <c r="AA46" i="2" s="1"/>
  <c r="U47" i="2"/>
  <c r="S46" i="2"/>
  <c r="Q46" i="2" s="1"/>
  <c r="K47" i="2"/>
  <c r="A47" i="2"/>
  <c r="I47" i="2" s="1"/>
  <c r="G47" i="2" s="1"/>
  <c r="BA45" i="2" l="1"/>
  <c r="BM46" i="2"/>
  <c r="BU45" i="2"/>
  <c r="BS45" i="2" s="1"/>
  <c r="BW45" i="2" s="1"/>
  <c r="BY45" i="2" s="1"/>
  <c r="BC50" i="2"/>
  <c r="BK49" i="2"/>
  <c r="BI49" i="2" s="1"/>
  <c r="AY46" i="2"/>
  <c r="AO49" i="2"/>
  <c r="AW48" i="2"/>
  <c r="AU48" i="2" s="1"/>
  <c r="AE48" i="2"/>
  <c r="AM47" i="2"/>
  <c r="AK47" i="2" s="1"/>
  <c r="U48" i="2"/>
  <c r="AC47" i="2"/>
  <c r="AA47" i="2" s="1"/>
  <c r="K48" i="2"/>
  <c r="S47" i="2"/>
  <c r="Q47" i="2" s="1"/>
  <c r="A48" i="2"/>
  <c r="I48" i="2" s="1"/>
  <c r="G48" i="2" s="1"/>
  <c r="BU46" i="2" l="1"/>
  <c r="BS46" i="2" s="1"/>
  <c r="BW46" i="2" s="1"/>
  <c r="BY46" i="2" s="1"/>
  <c r="BM47" i="2"/>
  <c r="BA46" i="2"/>
  <c r="BC51" i="2"/>
  <c r="BK50" i="2"/>
  <c r="BI50" i="2" s="1"/>
  <c r="AY47" i="2"/>
  <c r="AO50" i="2"/>
  <c r="AW49" i="2"/>
  <c r="AU49" i="2" s="1"/>
  <c r="AE49" i="2"/>
  <c r="AM48" i="2"/>
  <c r="AK48" i="2" s="1"/>
  <c r="U49" i="2"/>
  <c r="AC48" i="2"/>
  <c r="AA48" i="2" s="1"/>
  <c r="K49" i="2"/>
  <c r="S48" i="2"/>
  <c r="Q48" i="2" s="1"/>
  <c r="A49" i="2"/>
  <c r="I49" i="2" s="1"/>
  <c r="G49" i="2" s="1"/>
  <c r="BA47" i="2" l="1"/>
  <c r="BM48" i="2"/>
  <c r="BU47" i="2"/>
  <c r="BS47" i="2" s="1"/>
  <c r="BW47" i="2" s="1"/>
  <c r="BY47" i="2" s="1"/>
  <c r="BC52" i="2"/>
  <c r="BK51" i="2"/>
  <c r="BI51" i="2" s="1"/>
  <c r="AY48" i="2"/>
  <c r="AW50" i="2"/>
  <c r="AU50" i="2" s="1"/>
  <c r="AO51" i="2"/>
  <c r="AE50" i="2"/>
  <c r="AM49" i="2"/>
  <c r="AK49" i="2" s="1"/>
  <c r="U50" i="2"/>
  <c r="AC49" i="2"/>
  <c r="AA49" i="2" s="1"/>
  <c r="K50" i="2"/>
  <c r="S49" i="2"/>
  <c r="Q49" i="2" s="1"/>
  <c r="AY49" i="2" s="1"/>
  <c r="BA49" i="2" s="1"/>
  <c r="A50" i="2"/>
  <c r="I50" i="2" s="1"/>
  <c r="G50" i="2" s="1"/>
  <c r="BM49" i="2" l="1"/>
  <c r="BU48" i="2"/>
  <c r="BS48" i="2" s="1"/>
  <c r="BW48" i="2" s="1"/>
  <c r="BY48" i="2" s="1"/>
  <c r="BA48" i="2"/>
  <c r="BC53" i="2"/>
  <c r="BK52" i="2"/>
  <c r="BI52" i="2" s="1"/>
  <c r="AO52" i="2"/>
  <c r="AW51" i="2"/>
  <c r="AU51" i="2" s="1"/>
  <c r="AM50" i="2"/>
  <c r="AK50" i="2" s="1"/>
  <c r="AE51" i="2"/>
  <c r="AC50" i="2"/>
  <c r="AA50" i="2" s="1"/>
  <c r="U51" i="2"/>
  <c r="S50" i="2"/>
  <c r="Q50" i="2" s="1"/>
  <c r="K51" i="2"/>
  <c r="A51" i="2"/>
  <c r="I51" i="2" s="1"/>
  <c r="G51" i="2" s="1"/>
  <c r="AY50" i="2" l="1"/>
  <c r="BA50" i="2" s="1"/>
  <c r="BM50" i="2"/>
  <c r="BU49" i="2"/>
  <c r="BS49" i="2" s="1"/>
  <c r="BW49" i="2" s="1"/>
  <c r="BY49" i="2" s="1"/>
  <c r="BC54" i="2"/>
  <c r="BK53" i="2"/>
  <c r="BI53" i="2" s="1"/>
  <c r="AO53" i="2"/>
  <c r="AW52" i="2"/>
  <c r="AU52" i="2" s="1"/>
  <c r="AE52" i="2"/>
  <c r="AM51" i="2"/>
  <c r="AK51" i="2" s="1"/>
  <c r="U52" i="2"/>
  <c r="AC51" i="2"/>
  <c r="AA51" i="2" s="1"/>
  <c r="K52" i="2"/>
  <c r="S51" i="2"/>
  <c r="Q51" i="2" s="1"/>
  <c r="A52" i="2"/>
  <c r="I52" i="2" s="1"/>
  <c r="G52" i="2" s="1"/>
  <c r="BU50" i="2" l="1"/>
  <c r="BS50" i="2" s="1"/>
  <c r="BW50" i="2" s="1"/>
  <c r="BY50" i="2" s="1"/>
  <c r="BM51" i="2"/>
  <c r="BC55" i="2"/>
  <c r="BK54" i="2"/>
  <c r="BI54" i="2" s="1"/>
  <c r="AY51" i="2"/>
  <c r="AO54" i="2"/>
  <c r="AW53" i="2"/>
  <c r="AU53" i="2" s="1"/>
  <c r="AE53" i="2"/>
  <c r="AM52" i="2"/>
  <c r="AK52" i="2" s="1"/>
  <c r="U53" i="2"/>
  <c r="AC52" i="2"/>
  <c r="AA52" i="2" s="1"/>
  <c r="K53" i="2"/>
  <c r="S52" i="2"/>
  <c r="Q52" i="2" s="1"/>
  <c r="A53" i="2"/>
  <c r="I53" i="2" s="1"/>
  <c r="G53" i="2" s="1"/>
  <c r="BA51" i="2" l="1"/>
  <c r="BM52" i="2"/>
  <c r="BU51" i="2"/>
  <c r="BS51" i="2" s="1"/>
  <c r="BW51" i="2" s="1"/>
  <c r="BY51" i="2" s="1"/>
  <c r="BC56" i="2"/>
  <c r="BK55" i="2"/>
  <c r="BI55" i="2" s="1"/>
  <c r="AY52" i="2"/>
  <c r="AW54" i="2"/>
  <c r="AU54" i="2" s="1"/>
  <c r="AO55" i="2"/>
  <c r="AE54" i="2"/>
  <c r="AM53" i="2"/>
  <c r="AK53" i="2" s="1"/>
  <c r="U54" i="2"/>
  <c r="AC53" i="2"/>
  <c r="AA53" i="2" s="1"/>
  <c r="K54" i="2"/>
  <c r="S53" i="2"/>
  <c r="Q53" i="2" s="1"/>
  <c r="AY53" i="2" s="1"/>
  <c r="BA53" i="2" s="1"/>
  <c r="A54" i="2"/>
  <c r="I54" i="2" s="1"/>
  <c r="G54" i="2" s="1"/>
  <c r="BM53" i="2" l="1"/>
  <c r="BU52" i="2"/>
  <c r="BS52" i="2" s="1"/>
  <c r="BW52" i="2" s="1"/>
  <c r="BY52" i="2" s="1"/>
  <c r="BA52" i="2"/>
  <c r="BC57" i="2"/>
  <c r="BK56" i="2"/>
  <c r="BI56" i="2" s="1"/>
  <c r="AO56" i="2"/>
  <c r="AW55" i="2"/>
  <c r="AU55" i="2" s="1"/>
  <c r="AM54" i="2"/>
  <c r="AK54" i="2" s="1"/>
  <c r="AE55" i="2"/>
  <c r="AC54" i="2"/>
  <c r="AA54" i="2" s="1"/>
  <c r="U55" i="2"/>
  <c r="S54" i="2"/>
  <c r="Q54" i="2" s="1"/>
  <c r="K55" i="2"/>
  <c r="A55" i="2"/>
  <c r="I55" i="2" s="1"/>
  <c r="G55" i="2" s="1"/>
  <c r="AY54" i="2" l="1"/>
  <c r="BA54" i="2" s="1"/>
  <c r="BM54" i="2"/>
  <c r="BU53" i="2"/>
  <c r="BS53" i="2" s="1"/>
  <c r="BW53" i="2" s="1"/>
  <c r="BY53" i="2" s="1"/>
  <c r="BC58" i="2"/>
  <c r="BK57" i="2"/>
  <c r="BI57" i="2" s="1"/>
  <c r="AO57" i="2"/>
  <c r="AW56" i="2"/>
  <c r="AU56" i="2" s="1"/>
  <c r="AE56" i="2"/>
  <c r="AM55" i="2"/>
  <c r="AK55" i="2" s="1"/>
  <c r="U56" i="2"/>
  <c r="AC55" i="2"/>
  <c r="AA55" i="2" s="1"/>
  <c r="K56" i="2"/>
  <c r="S55" i="2"/>
  <c r="Q55" i="2" s="1"/>
  <c r="A56" i="2"/>
  <c r="I56" i="2" s="1"/>
  <c r="G56" i="2" s="1"/>
  <c r="BM55" i="2" l="1"/>
  <c r="BU54" i="2"/>
  <c r="BS54" i="2" s="1"/>
  <c r="BW54" i="2" s="1"/>
  <c r="BY54" i="2" s="1"/>
  <c r="BC59" i="2"/>
  <c r="BK58" i="2"/>
  <c r="BI58" i="2" s="1"/>
  <c r="AY55" i="2"/>
  <c r="AO58" i="2"/>
  <c r="AW57" i="2"/>
  <c r="AU57" i="2" s="1"/>
  <c r="AE57" i="2"/>
  <c r="AM56" i="2"/>
  <c r="AK56" i="2" s="1"/>
  <c r="U57" i="2"/>
  <c r="AC56" i="2"/>
  <c r="AA56" i="2" s="1"/>
  <c r="K57" i="2"/>
  <c r="S56" i="2"/>
  <c r="Q56" i="2" s="1"/>
  <c r="A57" i="2"/>
  <c r="I57" i="2" s="1"/>
  <c r="G57" i="2" s="1"/>
  <c r="BA55" i="2" l="1"/>
  <c r="BM56" i="2"/>
  <c r="BU55" i="2"/>
  <c r="BS55" i="2" s="1"/>
  <c r="BW55" i="2" s="1"/>
  <c r="BY55" i="2" s="1"/>
  <c r="BC60" i="2"/>
  <c r="BK59" i="2"/>
  <c r="BI59" i="2" s="1"/>
  <c r="AY56" i="2"/>
  <c r="AW58" i="2"/>
  <c r="AU58" i="2" s="1"/>
  <c r="AO59" i="2"/>
  <c r="AE58" i="2"/>
  <c r="AM57" i="2"/>
  <c r="AK57" i="2" s="1"/>
  <c r="U58" i="2"/>
  <c r="AC57" i="2"/>
  <c r="AA57" i="2" s="1"/>
  <c r="K58" i="2"/>
  <c r="S57" i="2"/>
  <c r="Q57" i="2" s="1"/>
  <c r="A58" i="2"/>
  <c r="I58" i="2" s="1"/>
  <c r="G58" i="2" s="1"/>
  <c r="AY57" i="2" l="1"/>
  <c r="BA57" i="2" s="1"/>
  <c r="BM57" i="2"/>
  <c r="BU56" i="2"/>
  <c r="BS56" i="2" s="1"/>
  <c r="BW56" i="2" s="1"/>
  <c r="BY56" i="2" s="1"/>
  <c r="BA56" i="2"/>
  <c r="BC61" i="2"/>
  <c r="BK60" i="2"/>
  <c r="BI60" i="2" s="1"/>
  <c r="AO60" i="2"/>
  <c r="AW59" i="2"/>
  <c r="AU59" i="2" s="1"/>
  <c r="AM58" i="2"/>
  <c r="AK58" i="2" s="1"/>
  <c r="AE59" i="2"/>
  <c r="AC58" i="2"/>
  <c r="AA58" i="2" s="1"/>
  <c r="U59" i="2"/>
  <c r="S58" i="2"/>
  <c r="Q58" i="2" s="1"/>
  <c r="AY58" i="2" s="1"/>
  <c r="BA58" i="2" s="1"/>
  <c r="K59" i="2"/>
  <c r="A59" i="2"/>
  <c r="I59" i="2" s="1"/>
  <c r="G59" i="2" s="1"/>
  <c r="BM58" i="2" l="1"/>
  <c r="BU57" i="2"/>
  <c r="BS57" i="2" s="1"/>
  <c r="BW57" i="2" s="1"/>
  <c r="BY57" i="2" s="1"/>
  <c r="BC62" i="2"/>
  <c r="BK61" i="2"/>
  <c r="BI61" i="2" s="1"/>
  <c r="AO61" i="2"/>
  <c r="AW60" i="2"/>
  <c r="AU60" i="2" s="1"/>
  <c r="AE60" i="2"/>
  <c r="AM59" i="2"/>
  <c r="AK59" i="2" s="1"/>
  <c r="U60" i="2"/>
  <c r="AC59" i="2"/>
  <c r="AA59" i="2" s="1"/>
  <c r="K60" i="2"/>
  <c r="S59" i="2"/>
  <c r="Q59" i="2" s="1"/>
  <c r="A60" i="2"/>
  <c r="I60" i="2" s="1"/>
  <c r="G60" i="2" s="1"/>
  <c r="BM59" i="2" l="1"/>
  <c r="BU58" i="2"/>
  <c r="BS58" i="2" s="1"/>
  <c r="BW58" i="2" s="1"/>
  <c r="BY58" i="2" s="1"/>
  <c r="BC63" i="2"/>
  <c r="BK62" i="2"/>
  <c r="BI62" i="2" s="1"/>
  <c r="AY59" i="2"/>
  <c r="AO62" i="2"/>
  <c r="AW61" i="2"/>
  <c r="AU61" i="2" s="1"/>
  <c r="AE61" i="2"/>
  <c r="AM60" i="2"/>
  <c r="AK60" i="2" s="1"/>
  <c r="U61" i="2"/>
  <c r="AC60" i="2"/>
  <c r="AA60" i="2" s="1"/>
  <c r="K61" i="2"/>
  <c r="S60" i="2"/>
  <c r="Q60" i="2" s="1"/>
  <c r="A61" i="2"/>
  <c r="I61" i="2" s="1"/>
  <c r="G61" i="2" s="1"/>
  <c r="BA59" i="2" l="1"/>
  <c r="BM60" i="2"/>
  <c r="BU59" i="2"/>
  <c r="BS59" i="2" s="1"/>
  <c r="BW59" i="2" s="1"/>
  <c r="BY59" i="2" s="1"/>
  <c r="BC64" i="2"/>
  <c r="BK63" i="2"/>
  <c r="BI63" i="2" s="1"/>
  <c r="AY60" i="2"/>
  <c r="AW62" i="2"/>
  <c r="AU62" i="2" s="1"/>
  <c r="AO63" i="2"/>
  <c r="AE62" i="2"/>
  <c r="AM61" i="2"/>
  <c r="AK61" i="2" s="1"/>
  <c r="U62" i="2"/>
  <c r="AC61" i="2"/>
  <c r="AA61" i="2" s="1"/>
  <c r="K62" i="2"/>
  <c r="S61" i="2"/>
  <c r="Q61" i="2" s="1"/>
  <c r="A62" i="2"/>
  <c r="I62" i="2" s="1"/>
  <c r="G62" i="2" s="1"/>
  <c r="BM61" i="2" l="1"/>
  <c r="BU60" i="2"/>
  <c r="BS60" i="2" s="1"/>
  <c r="BW60" i="2" s="1"/>
  <c r="BY60" i="2" s="1"/>
  <c r="BA60" i="2"/>
  <c r="BC65" i="2"/>
  <c r="BK64" i="2"/>
  <c r="BI64" i="2" s="1"/>
  <c r="AY61" i="2"/>
  <c r="AO64" i="2"/>
  <c r="AW63" i="2"/>
  <c r="AU63" i="2" s="1"/>
  <c r="AM62" i="2"/>
  <c r="AK62" i="2" s="1"/>
  <c r="AE63" i="2"/>
  <c r="AC62" i="2"/>
  <c r="AA62" i="2" s="1"/>
  <c r="U63" i="2"/>
  <c r="S62" i="2"/>
  <c r="Q62" i="2" s="1"/>
  <c r="K63" i="2"/>
  <c r="A63" i="2"/>
  <c r="I63" i="2" s="1"/>
  <c r="G63" i="2" s="1"/>
  <c r="AY62" i="2" l="1"/>
  <c r="BA62" i="2" s="1"/>
  <c r="BA61" i="2"/>
  <c r="BM62" i="2"/>
  <c r="BU61" i="2"/>
  <c r="BS61" i="2" s="1"/>
  <c r="BW61" i="2" s="1"/>
  <c r="BY61" i="2" s="1"/>
  <c r="BC66" i="2"/>
  <c r="BK65" i="2"/>
  <c r="BI65" i="2" s="1"/>
  <c r="AO65" i="2"/>
  <c r="AW64" i="2"/>
  <c r="AU64" i="2" s="1"/>
  <c r="AE64" i="2"/>
  <c r="AM63" i="2"/>
  <c r="AK63" i="2" s="1"/>
  <c r="U64" i="2"/>
  <c r="AC63" i="2"/>
  <c r="AA63" i="2" s="1"/>
  <c r="K64" i="2"/>
  <c r="S63" i="2"/>
  <c r="Q63" i="2" s="1"/>
  <c r="A64" i="2"/>
  <c r="I64" i="2" s="1"/>
  <c r="G64" i="2" s="1"/>
  <c r="BM63" i="2" l="1"/>
  <c r="BU62" i="2"/>
  <c r="BS62" i="2" s="1"/>
  <c r="BW62" i="2" s="1"/>
  <c r="BY62" i="2" s="1"/>
  <c r="BC67" i="2"/>
  <c r="BK66" i="2"/>
  <c r="BI66" i="2" s="1"/>
  <c r="AY63" i="2"/>
  <c r="AO66" i="2"/>
  <c r="AW65" i="2"/>
  <c r="AU65" i="2" s="1"/>
  <c r="AE65" i="2"/>
  <c r="AM64" i="2"/>
  <c r="AK64" i="2" s="1"/>
  <c r="U65" i="2"/>
  <c r="AC64" i="2"/>
  <c r="AA64" i="2" s="1"/>
  <c r="K65" i="2"/>
  <c r="S64" i="2"/>
  <c r="Q64" i="2" s="1"/>
  <c r="A65" i="2"/>
  <c r="I65" i="2" s="1"/>
  <c r="G65" i="2" s="1"/>
  <c r="BA63" i="2" l="1"/>
  <c r="BM64" i="2"/>
  <c r="BU63" i="2"/>
  <c r="BS63" i="2" s="1"/>
  <c r="BW63" i="2" s="1"/>
  <c r="BY63" i="2" s="1"/>
  <c r="BC68" i="2"/>
  <c r="BK67" i="2"/>
  <c r="BI67" i="2" s="1"/>
  <c r="AY64" i="2"/>
  <c r="AW66" i="2"/>
  <c r="AU66" i="2" s="1"/>
  <c r="AO67" i="2"/>
  <c r="AE66" i="2"/>
  <c r="AM65" i="2"/>
  <c r="AK65" i="2" s="1"/>
  <c r="U66" i="2"/>
  <c r="AC65" i="2"/>
  <c r="AA65" i="2" s="1"/>
  <c r="K66" i="2"/>
  <c r="S65" i="2"/>
  <c r="Q65" i="2" s="1"/>
  <c r="AY65" i="2" s="1"/>
  <c r="BA65" i="2" s="1"/>
  <c r="A66" i="2"/>
  <c r="I66" i="2" s="1"/>
  <c r="G66" i="2" s="1"/>
  <c r="BM65" i="2" l="1"/>
  <c r="BU64" i="2"/>
  <c r="BS64" i="2" s="1"/>
  <c r="BW64" i="2" s="1"/>
  <c r="BY64" i="2" s="1"/>
  <c r="BA64" i="2"/>
  <c r="BC69" i="2"/>
  <c r="BK68" i="2"/>
  <c r="BI68" i="2" s="1"/>
  <c r="AO68" i="2"/>
  <c r="AW67" i="2"/>
  <c r="AU67" i="2" s="1"/>
  <c r="AM66" i="2"/>
  <c r="AK66" i="2" s="1"/>
  <c r="AE67" i="2"/>
  <c r="AC66" i="2"/>
  <c r="AA66" i="2" s="1"/>
  <c r="U67" i="2"/>
  <c r="S66" i="2"/>
  <c r="Q66" i="2" s="1"/>
  <c r="AY66" i="2" s="1"/>
  <c r="BA66" i="2" s="1"/>
  <c r="K67" i="2"/>
  <c r="A67" i="2"/>
  <c r="I67" i="2" s="1"/>
  <c r="G67" i="2" s="1"/>
  <c r="BM66" i="2" l="1"/>
  <c r="BU65" i="2"/>
  <c r="BS65" i="2" s="1"/>
  <c r="BW65" i="2" s="1"/>
  <c r="BY65" i="2" s="1"/>
  <c r="BC70" i="2"/>
  <c r="BK69" i="2"/>
  <c r="BI69" i="2" s="1"/>
  <c r="AO69" i="2"/>
  <c r="AW68" i="2"/>
  <c r="AU68" i="2" s="1"/>
  <c r="AE68" i="2"/>
  <c r="AM67" i="2"/>
  <c r="AK67" i="2" s="1"/>
  <c r="U68" i="2"/>
  <c r="AC67" i="2"/>
  <c r="AA67" i="2" s="1"/>
  <c r="K68" i="2"/>
  <c r="S67" i="2"/>
  <c r="Q67" i="2" s="1"/>
  <c r="A68" i="2"/>
  <c r="I68" i="2" s="1"/>
  <c r="G68" i="2" s="1"/>
  <c r="BM67" i="2" l="1"/>
  <c r="BU66" i="2"/>
  <c r="BS66" i="2" s="1"/>
  <c r="BW66" i="2" s="1"/>
  <c r="BY66" i="2" s="1"/>
  <c r="BC71" i="2"/>
  <c r="BK70" i="2"/>
  <c r="BI70" i="2" s="1"/>
  <c r="AY67" i="2"/>
  <c r="AO70" i="2"/>
  <c r="AW69" i="2"/>
  <c r="AU69" i="2" s="1"/>
  <c r="AE69" i="2"/>
  <c r="AM68" i="2"/>
  <c r="AK68" i="2" s="1"/>
  <c r="U69" i="2"/>
  <c r="AC68" i="2"/>
  <c r="AA68" i="2" s="1"/>
  <c r="K69" i="2"/>
  <c r="S68" i="2"/>
  <c r="Q68" i="2" s="1"/>
  <c r="A69" i="2"/>
  <c r="I69" i="2" s="1"/>
  <c r="G69" i="2" s="1"/>
  <c r="AY68" i="2" l="1"/>
  <c r="BA68" i="2" s="1"/>
  <c r="BA67" i="2"/>
  <c r="BM68" i="2"/>
  <c r="BU67" i="2"/>
  <c r="BS67" i="2" s="1"/>
  <c r="BW67" i="2" s="1"/>
  <c r="BY67" i="2" s="1"/>
  <c r="BC72" i="2"/>
  <c r="BK71" i="2"/>
  <c r="BI71" i="2" s="1"/>
  <c r="AW70" i="2"/>
  <c r="AU70" i="2" s="1"/>
  <c r="AO71" i="2"/>
  <c r="AE70" i="2"/>
  <c r="AM69" i="2"/>
  <c r="AK69" i="2" s="1"/>
  <c r="U70" i="2"/>
  <c r="AC69" i="2"/>
  <c r="AA69" i="2" s="1"/>
  <c r="K70" i="2"/>
  <c r="S69" i="2"/>
  <c r="Q69" i="2" s="1"/>
  <c r="A70" i="2"/>
  <c r="I70" i="2" s="1"/>
  <c r="G70" i="2" s="1"/>
  <c r="BM69" i="2" l="1"/>
  <c r="BU68" i="2"/>
  <c r="BS68" i="2" s="1"/>
  <c r="BW68" i="2" s="1"/>
  <c r="BY68" i="2" s="1"/>
  <c r="BC73" i="2"/>
  <c r="BK72" i="2"/>
  <c r="BI72" i="2" s="1"/>
  <c r="AY69" i="2"/>
  <c r="AO72" i="2"/>
  <c r="AW71" i="2"/>
  <c r="AU71" i="2" s="1"/>
  <c r="AM70" i="2"/>
  <c r="AK70" i="2" s="1"/>
  <c r="AE71" i="2"/>
  <c r="AC70" i="2"/>
  <c r="AA70" i="2" s="1"/>
  <c r="U71" i="2"/>
  <c r="S70" i="2"/>
  <c r="Q70" i="2" s="1"/>
  <c r="AY70" i="2" s="1"/>
  <c r="BA70" i="2" s="1"/>
  <c r="K71" i="2"/>
  <c r="A71" i="2"/>
  <c r="I71" i="2" s="1"/>
  <c r="G71" i="2" s="1"/>
  <c r="BA69" i="2" l="1"/>
  <c r="BM70" i="2"/>
  <c r="BU69" i="2"/>
  <c r="BS69" i="2" s="1"/>
  <c r="BW69" i="2" s="1"/>
  <c r="BY69" i="2" s="1"/>
  <c r="BC74" i="2"/>
  <c r="BK73" i="2"/>
  <c r="BI73" i="2" s="1"/>
  <c r="AO73" i="2"/>
  <c r="AW72" i="2"/>
  <c r="AU72" i="2" s="1"/>
  <c r="AE72" i="2"/>
  <c r="AM71" i="2"/>
  <c r="AK71" i="2" s="1"/>
  <c r="U72" i="2"/>
  <c r="AC71" i="2"/>
  <c r="AA71" i="2" s="1"/>
  <c r="K72" i="2"/>
  <c r="S71" i="2"/>
  <c r="Q71" i="2" s="1"/>
  <c r="A72" i="2"/>
  <c r="I72" i="2" s="1"/>
  <c r="G72" i="2" s="1"/>
  <c r="BM71" i="2" l="1"/>
  <c r="BU70" i="2"/>
  <c r="BS70" i="2" s="1"/>
  <c r="BW70" i="2" s="1"/>
  <c r="BY70" i="2" s="1"/>
  <c r="BC75" i="2"/>
  <c r="BK74" i="2"/>
  <c r="BI74" i="2" s="1"/>
  <c r="AY71" i="2"/>
  <c r="AO74" i="2"/>
  <c r="AW73" i="2"/>
  <c r="AU73" i="2" s="1"/>
  <c r="AE73" i="2"/>
  <c r="AM72" i="2"/>
  <c r="AK72" i="2" s="1"/>
  <c r="U73" i="2"/>
  <c r="AC72" i="2"/>
  <c r="AA72" i="2" s="1"/>
  <c r="K73" i="2"/>
  <c r="S72" i="2"/>
  <c r="Q72" i="2" s="1"/>
  <c r="A73" i="2"/>
  <c r="I73" i="2" s="1"/>
  <c r="G73" i="2" s="1"/>
  <c r="BA71" i="2" l="1"/>
  <c r="BM72" i="2"/>
  <c r="BU71" i="2"/>
  <c r="BS71" i="2" s="1"/>
  <c r="BW71" i="2" s="1"/>
  <c r="BY71" i="2" s="1"/>
  <c r="BC76" i="2"/>
  <c r="BK75" i="2"/>
  <c r="BI75" i="2" s="1"/>
  <c r="AY72" i="2"/>
  <c r="AW74" i="2"/>
  <c r="AU74" i="2" s="1"/>
  <c r="AO75" i="2"/>
  <c r="AE74" i="2"/>
  <c r="AM73" i="2"/>
  <c r="AK73" i="2" s="1"/>
  <c r="U74" i="2"/>
  <c r="AC73" i="2"/>
  <c r="AA73" i="2" s="1"/>
  <c r="K74" i="2"/>
  <c r="S73" i="2"/>
  <c r="Q73" i="2" s="1"/>
  <c r="A74" i="2"/>
  <c r="BU72" i="2" l="1"/>
  <c r="BS72" i="2" s="1"/>
  <c r="BW72" i="2" s="1"/>
  <c r="BY72" i="2" s="1"/>
  <c r="BM73" i="2"/>
  <c r="BA72" i="2"/>
  <c r="BC77" i="2"/>
  <c r="BK76" i="2"/>
  <c r="BI76" i="2" s="1"/>
  <c r="AY73" i="2"/>
  <c r="AO76" i="2"/>
  <c r="AW75" i="2"/>
  <c r="AU75" i="2" s="1"/>
  <c r="AM74" i="2"/>
  <c r="AK74" i="2" s="1"/>
  <c r="AE75" i="2"/>
  <c r="AC74" i="2"/>
  <c r="AA74" i="2" s="1"/>
  <c r="U75" i="2"/>
  <c r="S74" i="2"/>
  <c r="Q74" i="2" s="1"/>
  <c r="K75" i="2"/>
  <c r="A75" i="2"/>
  <c r="I74" i="2"/>
  <c r="G74" i="2" s="1"/>
  <c r="BA73" i="2" l="1"/>
  <c r="BM74" i="2"/>
  <c r="BU73" i="2"/>
  <c r="BS73" i="2" s="1"/>
  <c r="BW73" i="2" s="1"/>
  <c r="BY73" i="2" s="1"/>
  <c r="BC78" i="2"/>
  <c r="BK77" i="2"/>
  <c r="BI77" i="2" s="1"/>
  <c r="AY74" i="2"/>
  <c r="AW76" i="2"/>
  <c r="AU76" i="2" s="1"/>
  <c r="AO77" i="2"/>
  <c r="AE76" i="2"/>
  <c r="AM75" i="2"/>
  <c r="AK75" i="2" s="1"/>
  <c r="U76" i="2"/>
  <c r="AC75" i="2"/>
  <c r="AA75" i="2" s="1"/>
  <c r="K76" i="2"/>
  <c r="S75" i="2"/>
  <c r="Q75" i="2" s="1"/>
  <c r="A76" i="2"/>
  <c r="I75" i="2"/>
  <c r="G75" i="2" s="1"/>
  <c r="AY75" i="2" l="1"/>
  <c r="BA75" i="2" s="1"/>
  <c r="BM75" i="2"/>
  <c r="BU74" i="2"/>
  <c r="BS74" i="2" s="1"/>
  <c r="BW74" i="2" s="1"/>
  <c r="BY74" i="2" s="1"/>
  <c r="BA74" i="2"/>
  <c r="BC79" i="2"/>
  <c r="BK78" i="2"/>
  <c r="BI78" i="2" s="1"/>
  <c r="AO78" i="2"/>
  <c r="AW77" i="2"/>
  <c r="AU77" i="2" s="1"/>
  <c r="AM76" i="2"/>
  <c r="AK76" i="2" s="1"/>
  <c r="AE77" i="2"/>
  <c r="AC76" i="2"/>
  <c r="AA76" i="2" s="1"/>
  <c r="U77" i="2"/>
  <c r="S76" i="2"/>
  <c r="Q76" i="2" s="1"/>
  <c r="K77" i="2"/>
  <c r="A77" i="2"/>
  <c r="I76" i="2"/>
  <c r="G76" i="2" s="1"/>
  <c r="BM76" i="2" l="1"/>
  <c r="BU75" i="2"/>
  <c r="BS75" i="2" s="1"/>
  <c r="BW75" i="2" s="1"/>
  <c r="BY75" i="2" s="1"/>
  <c r="BC80" i="2"/>
  <c r="BK79" i="2"/>
  <c r="BI79" i="2" s="1"/>
  <c r="AY76" i="2"/>
  <c r="AW78" i="2"/>
  <c r="AU78" i="2" s="1"/>
  <c r="AO79" i="2"/>
  <c r="AE78" i="2"/>
  <c r="AM77" i="2"/>
  <c r="AK77" i="2" s="1"/>
  <c r="U78" i="2"/>
  <c r="AC77" i="2"/>
  <c r="AA77" i="2" s="1"/>
  <c r="K78" i="2"/>
  <c r="S77" i="2"/>
  <c r="Q77" i="2" s="1"/>
  <c r="A78" i="2"/>
  <c r="I77" i="2"/>
  <c r="G77" i="2" s="1"/>
  <c r="BA76" i="2" l="1"/>
  <c r="BU76" i="2"/>
  <c r="BS76" i="2" s="1"/>
  <c r="BW76" i="2" s="1"/>
  <c r="BY76" i="2" s="1"/>
  <c r="BM77" i="2"/>
  <c r="BC81" i="2"/>
  <c r="BK80" i="2"/>
  <c r="BI80" i="2" s="1"/>
  <c r="AY77" i="2"/>
  <c r="AO80" i="2"/>
  <c r="AW79" i="2"/>
  <c r="AU79" i="2" s="1"/>
  <c r="AM78" i="2"/>
  <c r="AK78" i="2" s="1"/>
  <c r="AE79" i="2"/>
  <c r="AC78" i="2"/>
  <c r="AA78" i="2" s="1"/>
  <c r="U79" i="2"/>
  <c r="S78" i="2"/>
  <c r="Q78" i="2" s="1"/>
  <c r="K79" i="2"/>
  <c r="A79" i="2"/>
  <c r="I78" i="2"/>
  <c r="G78" i="2" s="1"/>
  <c r="BA77" i="2" l="1"/>
  <c r="BM78" i="2"/>
  <c r="BU77" i="2"/>
  <c r="BS77" i="2" s="1"/>
  <c r="BW77" i="2" s="1"/>
  <c r="BY77" i="2" s="1"/>
  <c r="BC82" i="2"/>
  <c r="BK81" i="2"/>
  <c r="BI81" i="2" s="1"/>
  <c r="AY78" i="2"/>
  <c r="AW80" i="2"/>
  <c r="AU80" i="2" s="1"/>
  <c r="AO81" i="2"/>
  <c r="AE80" i="2"/>
  <c r="AM79" i="2"/>
  <c r="AK79" i="2" s="1"/>
  <c r="U80" i="2"/>
  <c r="AC79" i="2"/>
  <c r="AA79" i="2" s="1"/>
  <c r="K80" i="2"/>
  <c r="S79" i="2"/>
  <c r="Q79" i="2" s="1"/>
  <c r="A80" i="2"/>
  <c r="I79" i="2"/>
  <c r="G79" i="2" s="1"/>
  <c r="AY79" i="2" s="1"/>
  <c r="BA79" i="2" s="1"/>
  <c r="BU78" i="2" l="1"/>
  <c r="BS78" i="2" s="1"/>
  <c r="BW78" i="2" s="1"/>
  <c r="BY78" i="2" s="1"/>
  <c r="BM79" i="2"/>
  <c r="BA78" i="2"/>
  <c r="BC83" i="2"/>
  <c r="BK82" i="2"/>
  <c r="BI82" i="2" s="1"/>
  <c r="AO82" i="2"/>
  <c r="AW81" i="2"/>
  <c r="AU81" i="2" s="1"/>
  <c r="AM80" i="2"/>
  <c r="AK80" i="2" s="1"/>
  <c r="AE81" i="2"/>
  <c r="AC80" i="2"/>
  <c r="AA80" i="2" s="1"/>
  <c r="U81" i="2"/>
  <c r="S80" i="2"/>
  <c r="Q80" i="2" s="1"/>
  <c r="K81" i="2"/>
  <c r="A81" i="2"/>
  <c r="I80" i="2"/>
  <c r="G80" i="2" s="1"/>
  <c r="BU79" i="2" l="1"/>
  <c r="BS79" i="2" s="1"/>
  <c r="BW79" i="2" s="1"/>
  <c r="BY79" i="2" s="1"/>
  <c r="BM80" i="2"/>
  <c r="BC84" i="2"/>
  <c r="BK83" i="2"/>
  <c r="BI83" i="2" s="1"/>
  <c r="AY80" i="2"/>
  <c r="AW82" i="2"/>
  <c r="AU82" i="2" s="1"/>
  <c r="AO83" i="2"/>
  <c r="AE82" i="2"/>
  <c r="AM81" i="2"/>
  <c r="AK81" i="2" s="1"/>
  <c r="U82" i="2"/>
  <c r="AC81" i="2"/>
  <c r="AA81" i="2" s="1"/>
  <c r="K82" i="2"/>
  <c r="S81" i="2"/>
  <c r="Q81" i="2" s="1"/>
  <c r="A82" i="2"/>
  <c r="I81" i="2"/>
  <c r="G81" i="2" s="1"/>
  <c r="BA80" i="2" l="1"/>
  <c r="BU80" i="2"/>
  <c r="BS80" i="2" s="1"/>
  <c r="BW80" i="2" s="1"/>
  <c r="BY80" i="2" s="1"/>
  <c r="BM81" i="2"/>
  <c r="BC85" i="2"/>
  <c r="BK84" i="2"/>
  <c r="BI84" i="2" s="1"/>
  <c r="AY81" i="2"/>
  <c r="AO84" i="2"/>
  <c r="AW83" i="2"/>
  <c r="AU83" i="2" s="1"/>
  <c r="AM82" i="2"/>
  <c r="AK82" i="2" s="1"/>
  <c r="AE83" i="2"/>
  <c r="AC82" i="2"/>
  <c r="AA82" i="2" s="1"/>
  <c r="U83" i="2"/>
  <c r="S82" i="2"/>
  <c r="Q82" i="2" s="1"/>
  <c r="K83" i="2"/>
  <c r="A83" i="2"/>
  <c r="I82" i="2"/>
  <c r="G82" i="2" s="1"/>
  <c r="BA81" i="2" l="1"/>
  <c r="BM82" i="2"/>
  <c r="BU81" i="2"/>
  <c r="BS81" i="2" s="1"/>
  <c r="BW81" i="2" s="1"/>
  <c r="BY81" i="2" s="1"/>
  <c r="BC86" i="2"/>
  <c r="BK85" i="2"/>
  <c r="BI85" i="2" s="1"/>
  <c r="AY82" i="2"/>
  <c r="AW84" i="2"/>
  <c r="AU84" i="2" s="1"/>
  <c r="AO85" i="2"/>
  <c r="AE84" i="2"/>
  <c r="AM83" i="2"/>
  <c r="AK83" i="2" s="1"/>
  <c r="U84" i="2"/>
  <c r="AC83" i="2"/>
  <c r="AA83" i="2" s="1"/>
  <c r="K84" i="2"/>
  <c r="S83" i="2"/>
  <c r="Q83" i="2" s="1"/>
  <c r="A84" i="2"/>
  <c r="I83" i="2"/>
  <c r="G83" i="2" s="1"/>
  <c r="AY83" i="2" s="1"/>
  <c r="BA83" i="2" s="1"/>
  <c r="BU82" i="2" l="1"/>
  <c r="BS82" i="2" s="1"/>
  <c r="BW82" i="2" s="1"/>
  <c r="BY82" i="2" s="1"/>
  <c r="BM83" i="2"/>
  <c r="BA82" i="2"/>
  <c r="BC87" i="2"/>
  <c r="BK86" i="2"/>
  <c r="BI86" i="2" s="1"/>
  <c r="AO86" i="2"/>
  <c r="AW85" i="2"/>
  <c r="AU85" i="2" s="1"/>
  <c r="AM84" i="2"/>
  <c r="AK84" i="2" s="1"/>
  <c r="AE85" i="2"/>
  <c r="AC84" i="2"/>
  <c r="AA84" i="2" s="1"/>
  <c r="U85" i="2"/>
  <c r="S84" i="2"/>
  <c r="Q84" i="2" s="1"/>
  <c r="K85" i="2"/>
  <c r="A85" i="2"/>
  <c r="I84" i="2"/>
  <c r="G84" i="2" s="1"/>
  <c r="BU83" i="2" l="1"/>
  <c r="BS83" i="2" s="1"/>
  <c r="BW83" i="2" s="1"/>
  <c r="BY83" i="2" s="1"/>
  <c r="BM84" i="2"/>
  <c r="BC88" i="2"/>
  <c r="BK87" i="2"/>
  <c r="BI87" i="2" s="1"/>
  <c r="AY84" i="2"/>
  <c r="AW86" i="2"/>
  <c r="AU86" i="2" s="1"/>
  <c r="AO87" i="2"/>
  <c r="AE86" i="2"/>
  <c r="AM85" i="2"/>
  <c r="AK85" i="2" s="1"/>
  <c r="U86" i="2"/>
  <c r="AC85" i="2"/>
  <c r="AA85" i="2" s="1"/>
  <c r="K86" i="2"/>
  <c r="S85" i="2"/>
  <c r="Q85" i="2" s="1"/>
  <c r="A86" i="2"/>
  <c r="I85" i="2"/>
  <c r="G85" i="2" s="1"/>
  <c r="AY85" i="2" s="1"/>
  <c r="BA85" i="2" s="1"/>
  <c r="BA84" i="2" l="1"/>
  <c r="BU84" i="2"/>
  <c r="BS84" i="2" s="1"/>
  <c r="BW84" i="2" s="1"/>
  <c r="BY84" i="2" s="1"/>
  <c r="BM85" i="2"/>
  <c r="BC89" i="2"/>
  <c r="BK88" i="2"/>
  <c r="BI88" i="2" s="1"/>
  <c r="AO88" i="2"/>
  <c r="AW87" i="2"/>
  <c r="AU87" i="2" s="1"/>
  <c r="AM86" i="2"/>
  <c r="AK86" i="2" s="1"/>
  <c r="AE87" i="2"/>
  <c r="AC86" i="2"/>
  <c r="AA86" i="2" s="1"/>
  <c r="U87" i="2"/>
  <c r="S86" i="2"/>
  <c r="Q86" i="2" s="1"/>
  <c r="K87" i="2"/>
  <c r="A87" i="2"/>
  <c r="I86" i="2"/>
  <c r="G86" i="2" s="1"/>
  <c r="BM86" i="2" l="1"/>
  <c r="BU85" i="2"/>
  <c r="BS85" i="2" s="1"/>
  <c r="BW85" i="2" s="1"/>
  <c r="BY85" i="2" s="1"/>
  <c r="BC90" i="2"/>
  <c r="BK89" i="2"/>
  <c r="BI89" i="2" s="1"/>
  <c r="AY86" i="2"/>
  <c r="AO89" i="2"/>
  <c r="AW88" i="2"/>
  <c r="AU88" i="2" s="1"/>
  <c r="AE88" i="2"/>
  <c r="AM87" i="2"/>
  <c r="AK87" i="2" s="1"/>
  <c r="U88" i="2"/>
  <c r="AC87" i="2"/>
  <c r="AA87" i="2" s="1"/>
  <c r="K88" i="2"/>
  <c r="S87" i="2"/>
  <c r="Q87" i="2" s="1"/>
  <c r="A88" i="2"/>
  <c r="I87" i="2"/>
  <c r="G87" i="2" s="1"/>
  <c r="AY87" i="2" s="1"/>
  <c r="BA87" i="2" s="1"/>
  <c r="BA86" i="2" l="1"/>
  <c r="BU86" i="2"/>
  <c r="BS86" i="2" s="1"/>
  <c r="BW86" i="2" s="1"/>
  <c r="BY86" i="2" s="1"/>
  <c r="BM87" i="2"/>
  <c r="BC91" i="2"/>
  <c r="BK90" i="2"/>
  <c r="BI90" i="2" s="1"/>
  <c r="AO90" i="2"/>
  <c r="AW89" i="2"/>
  <c r="AU89" i="2" s="1"/>
  <c r="AM88" i="2"/>
  <c r="AK88" i="2" s="1"/>
  <c r="AE89" i="2"/>
  <c r="AC88" i="2"/>
  <c r="AA88" i="2" s="1"/>
  <c r="U89" i="2"/>
  <c r="S88" i="2"/>
  <c r="Q88" i="2" s="1"/>
  <c r="K89" i="2"/>
  <c r="A89" i="2"/>
  <c r="I88" i="2"/>
  <c r="G88" i="2" s="1"/>
  <c r="BU87" i="2" l="1"/>
  <c r="BS87" i="2" s="1"/>
  <c r="BW87" i="2" s="1"/>
  <c r="BY87" i="2" s="1"/>
  <c r="BM88" i="2"/>
  <c r="BC92" i="2"/>
  <c r="BK91" i="2"/>
  <c r="BI91" i="2" s="1"/>
  <c r="AY88" i="2"/>
  <c r="AO91" i="2"/>
  <c r="AW90" i="2"/>
  <c r="AU90" i="2" s="1"/>
  <c r="AE90" i="2"/>
  <c r="AM89" i="2"/>
  <c r="AK89" i="2" s="1"/>
  <c r="U90" i="2"/>
  <c r="AC89" i="2"/>
  <c r="AA89" i="2" s="1"/>
  <c r="K90" i="2"/>
  <c r="S89" i="2"/>
  <c r="Q89" i="2" s="1"/>
  <c r="A90" i="2"/>
  <c r="I89" i="2"/>
  <c r="G89" i="2" s="1"/>
  <c r="BA88" i="2" l="1"/>
  <c r="BU88" i="2"/>
  <c r="BS88" i="2" s="1"/>
  <c r="BW88" i="2" s="1"/>
  <c r="BY88" i="2" s="1"/>
  <c r="BM89" i="2"/>
  <c r="BC93" i="2"/>
  <c r="BK92" i="2"/>
  <c r="BI92" i="2" s="1"/>
  <c r="AY89" i="2"/>
  <c r="AO92" i="2"/>
  <c r="AW91" i="2"/>
  <c r="AU91" i="2" s="1"/>
  <c r="AM90" i="2"/>
  <c r="AK90" i="2" s="1"/>
  <c r="AE91" i="2"/>
  <c r="AC90" i="2"/>
  <c r="AA90" i="2" s="1"/>
  <c r="U91" i="2"/>
  <c r="S90" i="2"/>
  <c r="Q90" i="2" s="1"/>
  <c r="K91" i="2"/>
  <c r="A91" i="2"/>
  <c r="I90" i="2"/>
  <c r="G90" i="2" s="1"/>
  <c r="BA89" i="2" l="1"/>
  <c r="BU89" i="2"/>
  <c r="BS89" i="2" s="1"/>
  <c r="BW89" i="2" s="1"/>
  <c r="BY89" i="2" s="1"/>
  <c r="BM90" i="2"/>
  <c r="BC94" i="2"/>
  <c r="BK94" i="2" s="1"/>
  <c r="BI94" i="2" s="1"/>
  <c r="BK93" i="2"/>
  <c r="BI93" i="2" s="1"/>
  <c r="AY90" i="2"/>
  <c r="AO93" i="2"/>
  <c r="AW92" i="2"/>
  <c r="AU92" i="2" s="1"/>
  <c r="AE92" i="2"/>
  <c r="AM91" i="2"/>
  <c r="AK91" i="2" s="1"/>
  <c r="U92" i="2"/>
  <c r="AC91" i="2"/>
  <c r="AA91" i="2" s="1"/>
  <c r="K92" i="2"/>
  <c r="S91" i="2"/>
  <c r="Q91" i="2" s="1"/>
  <c r="A92" i="2"/>
  <c r="I91" i="2"/>
  <c r="G91" i="2" s="1"/>
  <c r="AY91" i="2" s="1"/>
  <c r="BA91" i="2" s="1"/>
  <c r="BA90" i="2" l="1"/>
  <c r="BM91" i="2"/>
  <c r="BU90" i="2"/>
  <c r="BS90" i="2" s="1"/>
  <c r="BW90" i="2" s="1"/>
  <c r="BY90" i="2" s="1"/>
  <c r="AO94" i="2"/>
  <c r="AW94" i="2" s="1"/>
  <c r="AU94" i="2" s="1"/>
  <c r="AW93" i="2"/>
  <c r="AU93" i="2" s="1"/>
  <c r="AM92" i="2"/>
  <c r="AK92" i="2" s="1"/>
  <c r="AE93" i="2"/>
  <c r="AC92" i="2"/>
  <c r="AA92" i="2" s="1"/>
  <c r="U93" i="2"/>
  <c r="S92" i="2"/>
  <c r="Q92" i="2" s="1"/>
  <c r="K93" i="2"/>
  <c r="A93" i="2"/>
  <c r="I92" i="2"/>
  <c r="G92" i="2" s="1"/>
  <c r="BU91" i="2" l="1"/>
  <c r="BS91" i="2" s="1"/>
  <c r="BW91" i="2" s="1"/>
  <c r="BY91" i="2" s="1"/>
  <c r="BM92" i="2"/>
  <c r="AY92" i="2"/>
  <c r="AE94" i="2"/>
  <c r="AM93" i="2"/>
  <c r="AK93" i="2" s="1"/>
  <c r="U94" i="2"/>
  <c r="AC94" i="2" s="1"/>
  <c r="AA94" i="2" s="1"/>
  <c r="AC93" i="2"/>
  <c r="AA93" i="2" s="1"/>
  <c r="K94" i="2"/>
  <c r="S94" i="2" s="1"/>
  <c r="Q94" i="2" s="1"/>
  <c r="S93" i="2"/>
  <c r="Q93" i="2" s="1"/>
  <c r="I93" i="2"/>
  <c r="G93" i="2" s="1"/>
  <c r="A94" i="2"/>
  <c r="I94" i="2" s="1"/>
  <c r="G94" i="2" s="1"/>
  <c r="AM94" i="2" l="1"/>
  <c r="AK94" i="2" s="1"/>
  <c r="AY94" i="2" s="1"/>
  <c r="BA92" i="2"/>
  <c r="BM93" i="2"/>
  <c r="BU92" i="2"/>
  <c r="BS92" i="2" s="1"/>
  <c r="BW92" i="2" s="1"/>
  <c r="BY92" i="2" s="1"/>
  <c r="AY93" i="2"/>
  <c r="BA94" i="2" l="1"/>
  <c r="BA93" i="2"/>
  <c r="BM94" i="2"/>
  <c r="BU94" i="2" s="1"/>
  <c r="BS94" i="2" s="1"/>
  <c r="BW94" i="2" s="1"/>
  <c r="BY94" i="2" s="1"/>
  <c r="BU93" i="2"/>
  <c r="BS93" i="2" s="1"/>
  <c r="BW93" i="2" s="1"/>
  <c r="BY93" i="2" s="1"/>
</calcChain>
</file>

<file path=xl/sharedStrings.xml><?xml version="1.0" encoding="utf-8"?>
<sst xmlns="http://schemas.openxmlformats.org/spreadsheetml/2006/main" count="430" uniqueCount="25">
  <si>
    <t>year</t>
  </si>
  <si>
    <t>rainfall in inches</t>
  </si>
  <si>
    <t>A0= avg of 72 years worth of rainfall</t>
  </si>
  <si>
    <t>avg of 72 yrs of rainfall</t>
  </si>
  <si>
    <t>rounded up</t>
  </si>
  <si>
    <t>calculation of coefficient a1 COSINE</t>
  </si>
  <si>
    <t>(2/N) * (rainfall amount) * COS(2*PI*(t)/(T))</t>
  </si>
  <si>
    <t>calculation of coefficient B1 SINE</t>
  </si>
  <si>
    <t>(2/N) * (rainfall amount) * SIN(2*PI*(t)/(T))</t>
  </si>
  <si>
    <t>t</t>
  </si>
  <si>
    <t>inches</t>
  </si>
  <si>
    <t>#</t>
  </si>
  <si>
    <t>N</t>
  </si>
  <si>
    <t>T</t>
  </si>
  <si>
    <t>a1</t>
  </si>
  <si>
    <t>b1</t>
  </si>
  <si>
    <t>SUM</t>
  </si>
  <si>
    <t>SQR</t>
  </si>
  <si>
    <t>TOT</t>
  </si>
  <si>
    <t>A0</t>
  </si>
  <si>
    <t>formula for "Y"</t>
  </si>
  <si>
    <t>y(t)=       "y"- A0</t>
  </si>
  <si>
    <t>4+8+19+29+33</t>
  </si>
  <si>
    <t>A0+(colmn AY)</t>
  </si>
  <si>
    <t>4,8,19,29,33,10,17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</si>
</sst>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6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27">
    <xf numFmtId="0" fontId="0" fillId="0" borderId="0" xfId="0"/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/>
    </xf>
    <xf numFmtId="2" fontId="0" fillId="0" borderId="6" xfId="0" applyNumberFormat="1" applyBorder="1" applyAlignment="1">
      <alignment horizontal="center"/>
    </xf>
    <xf numFmtId="0" fontId="0" fillId="2" borderId="5" xfId="0" applyFill="1" applyBorder="1" applyAlignment="1">
      <alignment horizontal="center"/>
    </xf>
    <xf numFmtId="2" fontId="0" fillId="2" borderId="6" xfId="0" applyNumberFormat="1" applyFill="1" applyBorder="1" applyAlignment="1">
      <alignment horizontal="center"/>
    </xf>
    <xf numFmtId="2" fontId="0" fillId="2" borderId="6" xfId="0" applyNumberFormat="1" applyFill="1" applyBorder="1" applyAlignment="1">
      <alignment horizontal="center" vertical="center"/>
    </xf>
    <xf numFmtId="0" fontId="0" fillId="0" borderId="7" xfId="0" applyBorder="1" applyAlignment="1">
      <alignment horizontal="center"/>
    </xf>
    <xf numFmtId="2" fontId="0" fillId="0" borderId="8" xfId="0" applyNumberFormat="1" applyBorder="1" applyAlignment="1">
      <alignment horizontal="center"/>
    </xf>
    <xf numFmtId="0" fontId="0" fillId="2" borderId="7" xfId="0" applyFill="1" applyBorder="1" applyAlignment="1">
      <alignment horizontal="center"/>
    </xf>
    <xf numFmtId="2" fontId="0" fillId="2" borderId="8" xfId="0" applyNumberFormat="1" applyFill="1" applyBorder="1" applyAlignment="1">
      <alignment horizontal="center"/>
    </xf>
    <xf numFmtId="2" fontId="0" fillId="2" borderId="8" xfId="0" applyNumberFormat="1" applyFill="1" applyBorder="1" applyAlignment="1">
      <alignment horizontal="center" vertical="center"/>
    </xf>
    <xf numFmtId="0" fontId="0" fillId="0" borderId="3" xfId="0" applyBorder="1" applyAlignment="1">
      <alignment horizontal="center"/>
    </xf>
    <xf numFmtId="2" fontId="0" fillId="0" borderId="4" xfId="0" applyNumberFormat="1" applyBorder="1" applyAlignment="1">
      <alignment horizontal="center"/>
    </xf>
    <xf numFmtId="0" fontId="0" fillId="2" borderId="3" xfId="0" applyFill="1" applyBorder="1" applyAlignment="1">
      <alignment horizontal="center"/>
    </xf>
    <xf numFmtId="2" fontId="0" fillId="2" borderId="4" xfId="0" applyNumberFormat="1" applyFill="1" applyBorder="1" applyAlignment="1">
      <alignment horizontal="center"/>
    </xf>
    <xf numFmtId="2" fontId="0" fillId="2" borderId="4" xfId="0" applyNumberFormat="1" applyFill="1" applyBorder="1" applyAlignment="1">
      <alignment horizontal="center" vertical="center"/>
    </xf>
    <xf numFmtId="0" fontId="3" fillId="0" borderId="0" xfId="0" applyFont="1"/>
    <xf numFmtId="0" fontId="4" fillId="0" borderId="0" xfId="0" applyFont="1"/>
    <xf numFmtId="0" fontId="0" fillId="0" borderId="0" xfId="0" applyAlignment="1">
      <alignment horizontal="center"/>
    </xf>
    <xf numFmtId="0" fontId="0" fillId="0" borderId="0" xfId="0" applyFill="1" applyBorder="1"/>
    <xf numFmtId="0" fontId="3" fillId="0" borderId="0" xfId="0" applyFont="1" applyFill="1" applyBorder="1" applyAlignment="1">
      <alignment horizontal="center" vertical="center"/>
    </xf>
    <xf numFmtId="0" fontId="0" fillId="0" borderId="9" xfId="0" applyFill="1" applyBorder="1" applyAlignment="1">
      <alignment horizontal="center"/>
    </xf>
    <xf numFmtId="2" fontId="0" fillId="0" borderId="9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9" xfId="0" applyNumberFormat="1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4" fillId="0" borderId="0" xfId="0" applyFont="1" applyBorder="1"/>
    <xf numFmtId="0" fontId="0" fillId="0" borderId="0" xfId="0" applyBorder="1"/>
    <xf numFmtId="0" fontId="3" fillId="3" borderId="9" xfId="0" applyFont="1" applyFill="1" applyBorder="1" applyAlignment="1">
      <alignment horizontal="center" vertical="center"/>
    </xf>
    <xf numFmtId="0" fontId="0" fillId="3" borderId="9" xfId="0" applyNumberFormat="1" applyFill="1" applyBorder="1" applyAlignment="1">
      <alignment horizontal="center"/>
    </xf>
    <xf numFmtId="164" fontId="0" fillId="0" borderId="9" xfId="0" applyNumberFormat="1" applyFill="1" applyBorder="1" applyAlignment="1">
      <alignment horizontal="center" vertical="center"/>
    </xf>
    <xf numFmtId="164" fontId="0" fillId="0" borderId="9" xfId="0" applyNumberFormat="1" applyFill="1" applyBorder="1" applyAlignment="1">
      <alignment horizontal="center"/>
    </xf>
    <xf numFmtId="164" fontId="3" fillId="0" borderId="0" xfId="0" applyNumberFormat="1" applyFont="1"/>
    <xf numFmtId="0" fontId="3" fillId="4" borderId="9" xfId="0" applyFont="1" applyFill="1" applyBorder="1" applyAlignment="1">
      <alignment horizontal="center" vertical="center"/>
    </xf>
    <xf numFmtId="0" fontId="0" fillId="4" borderId="9" xfId="0" applyNumberFormat="1" applyFill="1" applyBorder="1" applyAlignment="1">
      <alignment horizontal="center"/>
    </xf>
    <xf numFmtId="2" fontId="0" fillId="0" borderId="0" xfId="0" applyNumberFormat="1" applyFill="1" applyBorder="1" applyAlignment="1">
      <alignment horizontal="center"/>
    </xf>
    <xf numFmtId="164" fontId="0" fillId="0" borderId="0" xfId="0" applyNumberFormat="1" applyFill="1" applyBorder="1" applyAlignment="1">
      <alignment horizontal="center"/>
    </xf>
    <xf numFmtId="0" fontId="0" fillId="0" borderId="0" xfId="0" applyFill="1"/>
    <xf numFmtId="0" fontId="0" fillId="0" borderId="0" xfId="0" applyFill="1" applyBorder="1" applyAlignment="1">
      <alignment horizontal="center" vertical="center"/>
    </xf>
    <xf numFmtId="164" fontId="3" fillId="0" borderId="9" xfId="0" applyNumberFormat="1" applyFont="1" applyFill="1" applyBorder="1" applyAlignment="1">
      <alignment horizontal="center"/>
    </xf>
    <xf numFmtId="164" fontId="3" fillId="5" borderId="9" xfId="0" applyNumberFormat="1" applyFont="1" applyFill="1" applyBorder="1" applyAlignment="1">
      <alignment horizontal="center" vertical="center"/>
    </xf>
    <xf numFmtId="164" fontId="3" fillId="6" borderId="9" xfId="0" applyNumberFormat="1" applyFont="1" applyFill="1" applyBorder="1" applyAlignment="1">
      <alignment horizontal="center" vertical="center"/>
    </xf>
    <xf numFmtId="164" fontId="3" fillId="7" borderId="9" xfId="0" applyNumberFormat="1" applyFont="1" applyFill="1" applyBorder="1" applyAlignment="1">
      <alignment horizontal="center" vertical="center"/>
    </xf>
    <xf numFmtId="164" fontId="3" fillId="0" borderId="9" xfId="0" applyNumberFormat="1" applyFont="1" applyFill="1" applyBorder="1" applyAlignment="1">
      <alignment horizontal="center"/>
    </xf>
    <xf numFmtId="0" fontId="3" fillId="3" borderId="9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164" fontId="3" fillId="0" borderId="9" xfId="0" applyNumberFormat="1" applyFont="1" applyFill="1" applyBorder="1" applyAlignment="1">
      <alignment horizontal="center"/>
    </xf>
    <xf numFmtId="0" fontId="3" fillId="3" borderId="9" xfId="0" applyFont="1" applyFill="1" applyBorder="1" applyAlignment="1">
      <alignment horizontal="center" vertical="center"/>
    </xf>
    <xf numFmtId="164" fontId="3" fillId="0" borderId="9" xfId="0" applyNumberFormat="1" applyFont="1" applyFill="1" applyBorder="1" applyAlignment="1">
      <alignment horizontal="center"/>
    </xf>
    <xf numFmtId="0" fontId="3" fillId="4" borderId="9" xfId="0" applyFont="1" applyFill="1" applyBorder="1" applyAlignment="1">
      <alignment horizontal="center" vertical="center"/>
    </xf>
    <xf numFmtId="0" fontId="3" fillId="0" borderId="0" xfId="0" applyFont="1" applyFill="1" applyBorder="1"/>
    <xf numFmtId="0" fontId="0" fillId="0" borderId="0" xfId="0" applyNumberFormat="1" applyFill="1" applyBorder="1" applyAlignment="1">
      <alignment horizontal="center"/>
    </xf>
    <xf numFmtId="164" fontId="0" fillId="0" borderId="0" xfId="0" applyNumberFormat="1" applyFill="1" applyBorder="1" applyAlignment="1">
      <alignment horizontal="center" vertical="center"/>
    </xf>
    <xf numFmtId="164" fontId="3" fillId="0" borderId="0" xfId="0" applyNumberFormat="1" applyFont="1" applyFill="1" applyBorder="1" applyAlignment="1">
      <alignment horizontal="center" vertical="center"/>
    </xf>
    <xf numFmtId="164" fontId="3" fillId="0" borderId="0" xfId="0" applyNumberFormat="1" applyFont="1" applyFill="1" applyBorder="1" applyAlignment="1">
      <alignment horizontal="center"/>
    </xf>
    <xf numFmtId="164" fontId="3" fillId="0" borderId="9" xfId="0" applyNumberFormat="1" applyFont="1" applyFill="1" applyBorder="1" applyAlignment="1">
      <alignment horizontal="center"/>
    </xf>
    <xf numFmtId="0" fontId="0" fillId="0" borderId="0" xfId="0"/>
    <xf numFmtId="164" fontId="3" fillId="0" borderId="0" xfId="0" applyNumberFormat="1" applyFont="1" applyFill="1" applyBorder="1" applyAlignment="1"/>
    <xf numFmtId="164" fontId="0" fillId="2" borderId="9" xfId="0" applyNumberFormat="1" applyFill="1" applyBorder="1" applyAlignment="1">
      <alignment horizontal="center"/>
    </xf>
    <xf numFmtId="164" fontId="0" fillId="0" borderId="0" xfId="0" applyNumberFormat="1"/>
    <xf numFmtId="0" fontId="1" fillId="0" borderId="0" xfId="0" applyFont="1"/>
    <xf numFmtId="164" fontId="0" fillId="0" borderId="0" xfId="0" applyNumberFormat="1" applyFill="1"/>
    <xf numFmtId="0" fontId="0" fillId="0" borderId="0" xfId="0"/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164" fontId="0" fillId="0" borderId="0" xfId="0" applyNumberFormat="1" applyBorder="1"/>
    <xf numFmtId="0" fontId="5" fillId="0" borderId="0" xfId="0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2" fontId="5" fillId="0" borderId="0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wrapText="1"/>
    </xf>
    <xf numFmtId="164" fontId="0" fillId="0" borderId="9" xfId="0" applyNumberFormat="1" applyBorder="1"/>
    <xf numFmtId="0" fontId="0" fillId="0" borderId="9" xfId="0" applyBorder="1"/>
    <xf numFmtId="0" fontId="0" fillId="0" borderId="9" xfId="0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0" xfId="0"/>
    <xf numFmtId="0" fontId="3" fillId="0" borderId="0" xfId="0" applyFont="1" applyFill="1" applyBorder="1" applyAlignment="1">
      <alignment horizontal="center" vertical="center"/>
    </xf>
    <xf numFmtId="164" fontId="3" fillId="0" borderId="0" xfId="0" applyNumberFormat="1" applyFont="1" applyFill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164" fontId="2" fillId="0" borderId="0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4" fontId="0" fillId="2" borderId="0" xfId="0" applyNumberFormat="1" applyFill="1" applyBorder="1" applyAlignment="1">
      <alignment horizontal="center"/>
    </xf>
    <xf numFmtId="0" fontId="3" fillId="0" borderId="0" xfId="0" applyFont="1" applyFill="1" applyBorder="1" applyAlignment="1">
      <alignment vertical="center"/>
    </xf>
    <xf numFmtId="0" fontId="4" fillId="0" borderId="0" xfId="0" applyFont="1" applyFill="1" applyBorder="1" applyAlignment="1"/>
    <xf numFmtId="0" fontId="5" fillId="0" borderId="0" xfId="0" applyFont="1" applyFill="1" applyBorder="1" applyAlignment="1"/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 wrapText="1"/>
    </xf>
    <xf numFmtId="0" fontId="5" fillId="0" borderId="0" xfId="0" applyNumberFormat="1" applyFont="1" applyFill="1" applyBorder="1" applyAlignment="1">
      <alignment vertical="center"/>
    </xf>
    <xf numFmtId="2" fontId="5" fillId="0" borderId="0" xfId="0" applyNumberFormat="1" applyFont="1" applyFill="1" applyBorder="1" applyAlignment="1">
      <alignment vertical="center" wrapText="1"/>
    </xf>
    <xf numFmtId="0" fontId="5" fillId="0" borderId="0" xfId="0" applyFont="1" applyFill="1" applyBorder="1" applyAlignment="1">
      <alignment wrapText="1"/>
    </xf>
    <xf numFmtId="0" fontId="5" fillId="0" borderId="0" xfId="0" applyFont="1" applyBorder="1" applyAlignment="1">
      <alignment horizontal="center" wrapText="1"/>
    </xf>
    <xf numFmtId="0" fontId="5" fillId="0" borderId="0" xfId="0" applyFont="1" applyBorder="1" applyAlignment="1">
      <alignment horizont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2" fontId="5" fillId="0" borderId="0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wrapText="1"/>
    </xf>
    <xf numFmtId="0" fontId="3" fillId="4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164" fontId="3" fillId="0" borderId="9" xfId="0" applyNumberFormat="1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0" fillId="0" borderId="0" xfId="0"/>
    <xf numFmtId="0" fontId="4" fillId="0" borderId="0" xfId="0" applyFont="1"/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9" xfId="0" applyNumberFormat="1" applyFont="1" applyFill="1" applyBorder="1" applyAlignment="1">
      <alignment horizontal="center" vertical="center"/>
    </xf>
    <xf numFmtId="2" fontId="5" fillId="0" borderId="9" xfId="0" applyNumberFormat="1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wrapText="1"/>
    </xf>
    <xf numFmtId="0" fontId="5" fillId="0" borderId="9" xfId="0" applyFont="1" applyBorder="1" applyAlignment="1">
      <alignment horizontal="center"/>
    </xf>
    <xf numFmtId="0" fontId="5" fillId="0" borderId="9" xfId="0" applyFont="1" applyBorder="1" applyAlignment="1">
      <alignment horizontal="center" wrapText="1"/>
    </xf>
    <xf numFmtId="0" fontId="5" fillId="0" borderId="14" xfId="0" applyFont="1" applyBorder="1" applyAlignment="1">
      <alignment horizontal="left" wrapText="1"/>
    </xf>
    <xf numFmtId="0" fontId="5" fillId="0" borderId="15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2.xml"/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3.xml"/><Relationship Id="rId1" Type="http://schemas.openxmlformats.org/officeDocument/2006/relationships/themeOverride" Target="../theme/themeOverrid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/>
      <c:lineChart>
        <c:grouping val="standard"/>
        <c:varyColors val="0"/>
        <c:ser>
          <c:idx val="1"/>
          <c:order val="0"/>
          <c:spPr>
            <a:ln w="25400"/>
          </c:spPr>
          <c:marker>
            <c:symbol val="circle"/>
            <c:size val="6"/>
            <c:spPr>
              <a:solidFill>
                <a:schemeClr val="tx1"/>
              </a:solidFill>
            </c:spPr>
          </c:marker>
          <c:cat>
            <c:numRef>
              <c:f>Sheet2!$B$3:$B$94</c:f>
              <c:numCache>
                <c:formatCode>General</c:formatCode>
                <c:ptCount val="92"/>
                <c:pt idx="0">
                  <c:v>1839</c:v>
                </c:pt>
                <c:pt idx="1">
                  <c:v>1840</c:v>
                </c:pt>
                <c:pt idx="2">
                  <c:v>1841</c:v>
                </c:pt>
                <c:pt idx="3">
                  <c:v>1842</c:v>
                </c:pt>
                <c:pt idx="4">
                  <c:v>1843</c:v>
                </c:pt>
                <c:pt idx="5">
                  <c:v>1844</c:v>
                </c:pt>
                <c:pt idx="6">
                  <c:v>1845</c:v>
                </c:pt>
                <c:pt idx="7">
                  <c:v>1846</c:v>
                </c:pt>
                <c:pt idx="8">
                  <c:v>1847</c:v>
                </c:pt>
                <c:pt idx="9">
                  <c:v>1848</c:v>
                </c:pt>
                <c:pt idx="10">
                  <c:v>1849</c:v>
                </c:pt>
                <c:pt idx="11">
                  <c:v>1850</c:v>
                </c:pt>
                <c:pt idx="12">
                  <c:v>1851</c:v>
                </c:pt>
                <c:pt idx="13">
                  <c:v>1852</c:v>
                </c:pt>
                <c:pt idx="14">
                  <c:v>1853</c:v>
                </c:pt>
                <c:pt idx="15">
                  <c:v>1854</c:v>
                </c:pt>
                <c:pt idx="16">
                  <c:v>1855</c:v>
                </c:pt>
                <c:pt idx="17">
                  <c:v>1856</c:v>
                </c:pt>
                <c:pt idx="18">
                  <c:v>1857</c:v>
                </c:pt>
                <c:pt idx="19">
                  <c:v>1858</c:v>
                </c:pt>
                <c:pt idx="20">
                  <c:v>1859</c:v>
                </c:pt>
                <c:pt idx="21">
                  <c:v>1860</c:v>
                </c:pt>
                <c:pt idx="22">
                  <c:v>1861</c:v>
                </c:pt>
                <c:pt idx="23">
                  <c:v>1862</c:v>
                </c:pt>
                <c:pt idx="24">
                  <c:v>1863</c:v>
                </c:pt>
                <c:pt idx="25">
                  <c:v>1864</c:v>
                </c:pt>
                <c:pt idx="26">
                  <c:v>1865</c:v>
                </c:pt>
                <c:pt idx="27">
                  <c:v>1866</c:v>
                </c:pt>
                <c:pt idx="28">
                  <c:v>1867</c:v>
                </c:pt>
                <c:pt idx="29">
                  <c:v>1868</c:v>
                </c:pt>
                <c:pt idx="30">
                  <c:v>1869</c:v>
                </c:pt>
                <c:pt idx="31">
                  <c:v>1870</c:v>
                </c:pt>
                <c:pt idx="32">
                  <c:v>1871</c:v>
                </c:pt>
                <c:pt idx="33">
                  <c:v>1872</c:v>
                </c:pt>
                <c:pt idx="34">
                  <c:v>1873</c:v>
                </c:pt>
                <c:pt idx="35">
                  <c:v>1874</c:v>
                </c:pt>
                <c:pt idx="36">
                  <c:v>1875</c:v>
                </c:pt>
                <c:pt idx="37">
                  <c:v>1876</c:v>
                </c:pt>
                <c:pt idx="38">
                  <c:v>1877</c:v>
                </c:pt>
                <c:pt idx="39">
                  <c:v>1878</c:v>
                </c:pt>
                <c:pt idx="40">
                  <c:v>1879</c:v>
                </c:pt>
                <c:pt idx="41">
                  <c:v>1880</c:v>
                </c:pt>
                <c:pt idx="42">
                  <c:v>1881</c:v>
                </c:pt>
                <c:pt idx="43">
                  <c:v>1882</c:v>
                </c:pt>
                <c:pt idx="44">
                  <c:v>1883</c:v>
                </c:pt>
                <c:pt idx="45">
                  <c:v>1884</c:v>
                </c:pt>
                <c:pt idx="46">
                  <c:v>1885</c:v>
                </c:pt>
                <c:pt idx="47">
                  <c:v>1886</c:v>
                </c:pt>
                <c:pt idx="48">
                  <c:v>1887</c:v>
                </c:pt>
                <c:pt idx="49">
                  <c:v>1888</c:v>
                </c:pt>
                <c:pt idx="50">
                  <c:v>1889</c:v>
                </c:pt>
                <c:pt idx="51">
                  <c:v>1890</c:v>
                </c:pt>
                <c:pt idx="52">
                  <c:v>1891</c:v>
                </c:pt>
                <c:pt idx="53">
                  <c:v>1892</c:v>
                </c:pt>
                <c:pt idx="54">
                  <c:v>1893</c:v>
                </c:pt>
                <c:pt idx="55">
                  <c:v>1894</c:v>
                </c:pt>
                <c:pt idx="56">
                  <c:v>1895</c:v>
                </c:pt>
                <c:pt idx="57">
                  <c:v>1896</c:v>
                </c:pt>
                <c:pt idx="58">
                  <c:v>1897</c:v>
                </c:pt>
                <c:pt idx="59">
                  <c:v>1898</c:v>
                </c:pt>
                <c:pt idx="60">
                  <c:v>1899</c:v>
                </c:pt>
                <c:pt idx="61">
                  <c:v>1900</c:v>
                </c:pt>
                <c:pt idx="62">
                  <c:v>1901</c:v>
                </c:pt>
                <c:pt idx="63">
                  <c:v>1902</c:v>
                </c:pt>
                <c:pt idx="64">
                  <c:v>1903</c:v>
                </c:pt>
                <c:pt idx="65">
                  <c:v>1904</c:v>
                </c:pt>
                <c:pt idx="66">
                  <c:v>1905</c:v>
                </c:pt>
                <c:pt idx="67">
                  <c:v>1906</c:v>
                </c:pt>
                <c:pt idx="68">
                  <c:v>1907</c:v>
                </c:pt>
                <c:pt idx="69">
                  <c:v>1908</c:v>
                </c:pt>
                <c:pt idx="70">
                  <c:v>1909</c:v>
                </c:pt>
                <c:pt idx="71">
                  <c:v>1910</c:v>
                </c:pt>
                <c:pt idx="72">
                  <c:v>1911</c:v>
                </c:pt>
                <c:pt idx="73">
                  <c:v>1912</c:v>
                </c:pt>
                <c:pt idx="74">
                  <c:v>1913</c:v>
                </c:pt>
                <c:pt idx="75">
                  <c:v>1914</c:v>
                </c:pt>
                <c:pt idx="76">
                  <c:v>1915</c:v>
                </c:pt>
                <c:pt idx="77">
                  <c:v>1916</c:v>
                </c:pt>
                <c:pt idx="78">
                  <c:v>1917</c:v>
                </c:pt>
                <c:pt idx="79">
                  <c:v>1918</c:v>
                </c:pt>
                <c:pt idx="80">
                  <c:v>1919</c:v>
                </c:pt>
                <c:pt idx="81">
                  <c:v>1920</c:v>
                </c:pt>
                <c:pt idx="82">
                  <c:v>1921</c:v>
                </c:pt>
                <c:pt idx="83">
                  <c:v>1922</c:v>
                </c:pt>
                <c:pt idx="84">
                  <c:v>1923</c:v>
                </c:pt>
                <c:pt idx="85">
                  <c:v>1924</c:v>
                </c:pt>
                <c:pt idx="86">
                  <c:v>1925</c:v>
                </c:pt>
                <c:pt idx="87">
                  <c:v>1926</c:v>
                </c:pt>
                <c:pt idx="88">
                  <c:v>1927</c:v>
                </c:pt>
                <c:pt idx="89">
                  <c:v>1928</c:v>
                </c:pt>
                <c:pt idx="90">
                  <c:v>1929</c:v>
                </c:pt>
                <c:pt idx="91">
                  <c:v>1930</c:v>
                </c:pt>
              </c:numCache>
            </c:numRef>
          </c:cat>
          <c:val>
            <c:numRef>
              <c:f>Sheet2!$C$3:$C$94</c:f>
              <c:numCache>
                <c:formatCode>0.00</c:formatCode>
                <c:ptCount val="92"/>
                <c:pt idx="0">
                  <c:v>29.92</c:v>
                </c:pt>
                <c:pt idx="1">
                  <c:v>42.84</c:v>
                </c:pt>
                <c:pt idx="2">
                  <c:v>43.94</c:v>
                </c:pt>
                <c:pt idx="3">
                  <c:v>41.89</c:v>
                </c:pt>
                <c:pt idx="4">
                  <c:v>48.2</c:v>
                </c:pt>
                <c:pt idx="5">
                  <c:v>37.950000000000003</c:v>
                </c:pt>
                <c:pt idx="6">
                  <c:v>40.11</c:v>
                </c:pt>
                <c:pt idx="7">
                  <c:v>48.39</c:v>
                </c:pt>
                <c:pt idx="8">
                  <c:v>55.26</c:v>
                </c:pt>
                <c:pt idx="9">
                  <c:v>44.97</c:v>
                </c:pt>
                <c:pt idx="10">
                  <c:v>46.37</c:v>
                </c:pt>
                <c:pt idx="11">
                  <c:v>54.77</c:v>
                </c:pt>
                <c:pt idx="12">
                  <c:v>32.54</c:v>
                </c:pt>
                <c:pt idx="13">
                  <c:v>46.73</c:v>
                </c:pt>
                <c:pt idx="14">
                  <c:v>35.67</c:v>
                </c:pt>
                <c:pt idx="15">
                  <c:v>40.299999999999997</c:v>
                </c:pt>
                <c:pt idx="16">
                  <c:v>47.89</c:v>
                </c:pt>
                <c:pt idx="17">
                  <c:v>28.98</c:v>
                </c:pt>
                <c:pt idx="18">
                  <c:v>37.950000000000003</c:v>
                </c:pt>
                <c:pt idx="19">
                  <c:v>55.48</c:v>
                </c:pt>
                <c:pt idx="20">
                  <c:v>46.68</c:v>
                </c:pt>
                <c:pt idx="21">
                  <c:v>36</c:v>
                </c:pt>
                <c:pt idx="22">
                  <c:v>43.81</c:v>
                </c:pt>
                <c:pt idx="23">
                  <c:v>40.26</c:v>
                </c:pt>
                <c:pt idx="24">
                  <c:v>37.950000000000003</c:v>
                </c:pt>
                <c:pt idx="25">
                  <c:v>36.68</c:v>
                </c:pt>
                <c:pt idx="26">
                  <c:v>48.93</c:v>
                </c:pt>
                <c:pt idx="27">
                  <c:v>47.37</c:v>
                </c:pt>
                <c:pt idx="28">
                  <c:v>40.72</c:v>
                </c:pt>
                <c:pt idx="29">
                  <c:v>46.87</c:v>
                </c:pt>
                <c:pt idx="30">
                  <c:v>41.29</c:v>
                </c:pt>
                <c:pt idx="31">
                  <c:v>37.46</c:v>
                </c:pt>
                <c:pt idx="32">
                  <c:v>29.91</c:v>
                </c:pt>
                <c:pt idx="33">
                  <c:v>32.9</c:v>
                </c:pt>
                <c:pt idx="34">
                  <c:v>45.18</c:v>
                </c:pt>
                <c:pt idx="35">
                  <c:v>38.479999999999997</c:v>
                </c:pt>
                <c:pt idx="36">
                  <c:v>44.78</c:v>
                </c:pt>
                <c:pt idx="37">
                  <c:v>47.34</c:v>
                </c:pt>
                <c:pt idx="38">
                  <c:v>34.69</c:v>
                </c:pt>
                <c:pt idx="39">
                  <c:v>36.35</c:v>
                </c:pt>
                <c:pt idx="40">
                  <c:v>39.22</c:v>
                </c:pt>
                <c:pt idx="41">
                  <c:v>49.94</c:v>
                </c:pt>
                <c:pt idx="42">
                  <c:v>41.6</c:v>
                </c:pt>
                <c:pt idx="43">
                  <c:v>56.1</c:v>
                </c:pt>
                <c:pt idx="44">
                  <c:v>49.25</c:v>
                </c:pt>
                <c:pt idx="45">
                  <c:v>40.049999999999997</c:v>
                </c:pt>
                <c:pt idx="46">
                  <c:v>37.630000000000003</c:v>
                </c:pt>
                <c:pt idx="47">
                  <c:v>39.61</c:v>
                </c:pt>
                <c:pt idx="48">
                  <c:v>38</c:v>
                </c:pt>
                <c:pt idx="49">
                  <c:v>46.19</c:v>
                </c:pt>
                <c:pt idx="50">
                  <c:v>37.06</c:v>
                </c:pt>
                <c:pt idx="51">
                  <c:v>55.43</c:v>
                </c:pt>
                <c:pt idx="52">
                  <c:v>40.68</c:v>
                </c:pt>
                <c:pt idx="53">
                  <c:v>36.96</c:v>
                </c:pt>
                <c:pt idx="54">
                  <c:v>40.799999999999997</c:v>
                </c:pt>
                <c:pt idx="55">
                  <c:v>31.07</c:v>
                </c:pt>
                <c:pt idx="56">
                  <c:v>29.06</c:v>
                </c:pt>
                <c:pt idx="57">
                  <c:v>39.22</c:v>
                </c:pt>
                <c:pt idx="58">
                  <c:v>44.8</c:v>
                </c:pt>
                <c:pt idx="59">
                  <c:v>45.04</c:v>
                </c:pt>
                <c:pt idx="60">
                  <c:v>40.46</c:v>
                </c:pt>
                <c:pt idx="61">
                  <c:v>33.6</c:v>
                </c:pt>
                <c:pt idx="62">
                  <c:v>31.78</c:v>
                </c:pt>
                <c:pt idx="63">
                  <c:v>39.53</c:v>
                </c:pt>
                <c:pt idx="64">
                  <c:v>37.979999999999997</c:v>
                </c:pt>
                <c:pt idx="65">
                  <c:v>28.24</c:v>
                </c:pt>
                <c:pt idx="66">
                  <c:v>42.81</c:v>
                </c:pt>
                <c:pt idx="67">
                  <c:v>41.95</c:v>
                </c:pt>
                <c:pt idx="68">
                  <c:v>46.68</c:v>
                </c:pt>
                <c:pt idx="69">
                  <c:v>33.29</c:v>
                </c:pt>
                <c:pt idx="70">
                  <c:v>41.4</c:v>
                </c:pt>
                <c:pt idx="71">
                  <c:v>36.200000000000003</c:v>
                </c:pt>
              </c:numCache>
            </c:numRef>
          </c:val>
          <c:smooth val="0"/>
        </c:ser>
        <c:ser>
          <c:idx val="0"/>
          <c:order val="1"/>
          <c:spPr>
            <a:ln w="25400">
              <a:solidFill>
                <a:srgbClr val="5B9BD5">
                  <a:lumMod val="75000"/>
                </a:srgbClr>
              </a:solidFill>
            </a:ln>
          </c:spPr>
          <c:marker>
            <c:symbol val="circle"/>
            <c:size val="5"/>
            <c:spPr>
              <a:solidFill>
                <a:sysClr val="window" lastClr="FFFFFF"/>
              </a:solidFill>
              <a:ln>
                <a:solidFill>
                  <a:sysClr val="windowText" lastClr="000000"/>
                </a:solidFill>
              </a:ln>
            </c:spPr>
          </c:marker>
          <c:cat>
            <c:numRef>
              <c:f>Sheet2!$B$3:$B$94</c:f>
              <c:numCache>
                <c:formatCode>General</c:formatCode>
                <c:ptCount val="92"/>
                <c:pt idx="0">
                  <c:v>1839</c:v>
                </c:pt>
                <c:pt idx="1">
                  <c:v>1840</c:v>
                </c:pt>
                <c:pt idx="2">
                  <c:v>1841</c:v>
                </c:pt>
                <c:pt idx="3">
                  <c:v>1842</c:v>
                </c:pt>
                <c:pt idx="4">
                  <c:v>1843</c:v>
                </c:pt>
                <c:pt idx="5">
                  <c:v>1844</c:v>
                </c:pt>
                <c:pt idx="6">
                  <c:v>1845</c:v>
                </c:pt>
                <c:pt idx="7">
                  <c:v>1846</c:v>
                </c:pt>
                <c:pt idx="8">
                  <c:v>1847</c:v>
                </c:pt>
                <c:pt idx="9">
                  <c:v>1848</c:v>
                </c:pt>
                <c:pt idx="10">
                  <c:v>1849</c:v>
                </c:pt>
                <c:pt idx="11">
                  <c:v>1850</c:v>
                </c:pt>
                <c:pt idx="12">
                  <c:v>1851</c:v>
                </c:pt>
                <c:pt idx="13">
                  <c:v>1852</c:v>
                </c:pt>
                <c:pt idx="14">
                  <c:v>1853</c:v>
                </c:pt>
                <c:pt idx="15">
                  <c:v>1854</c:v>
                </c:pt>
                <c:pt idx="16">
                  <c:v>1855</c:v>
                </c:pt>
                <c:pt idx="17">
                  <c:v>1856</c:v>
                </c:pt>
                <c:pt idx="18">
                  <c:v>1857</c:v>
                </c:pt>
                <c:pt idx="19">
                  <c:v>1858</c:v>
                </c:pt>
                <c:pt idx="20">
                  <c:v>1859</c:v>
                </c:pt>
                <c:pt idx="21">
                  <c:v>1860</c:v>
                </c:pt>
                <c:pt idx="22">
                  <c:v>1861</c:v>
                </c:pt>
                <c:pt idx="23">
                  <c:v>1862</c:v>
                </c:pt>
                <c:pt idx="24">
                  <c:v>1863</c:v>
                </c:pt>
                <c:pt idx="25">
                  <c:v>1864</c:v>
                </c:pt>
                <c:pt idx="26">
                  <c:v>1865</c:v>
                </c:pt>
                <c:pt idx="27">
                  <c:v>1866</c:v>
                </c:pt>
                <c:pt idx="28">
                  <c:v>1867</c:v>
                </c:pt>
                <c:pt idx="29">
                  <c:v>1868</c:v>
                </c:pt>
                <c:pt idx="30">
                  <c:v>1869</c:v>
                </c:pt>
                <c:pt idx="31">
                  <c:v>1870</c:v>
                </c:pt>
                <c:pt idx="32">
                  <c:v>1871</c:v>
                </c:pt>
                <c:pt idx="33">
                  <c:v>1872</c:v>
                </c:pt>
                <c:pt idx="34">
                  <c:v>1873</c:v>
                </c:pt>
                <c:pt idx="35">
                  <c:v>1874</c:v>
                </c:pt>
                <c:pt idx="36">
                  <c:v>1875</c:v>
                </c:pt>
                <c:pt idx="37">
                  <c:v>1876</c:v>
                </c:pt>
                <c:pt idx="38">
                  <c:v>1877</c:v>
                </c:pt>
                <c:pt idx="39">
                  <c:v>1878</c:v>
                </c:pt>
                <c:pt idx="40">
                  <c:v>1879</c:v>
                </c:pt>
                <c:pt idx="41">
                  <c:v>1880</c:v>
                </c:pt>
                <c:pt idx="42">
                  <c:v>1881</c:v>
                </c:pt>
                <c:pt idx="43">
                  <c:v>1882</c:v>
                </c:pt>
                <c:pt idx="44">
                  <c:v>1883</c:v>
                </c:pt>
                <c:pt idx="45">
                  <c:v>1884</c:v>
                </c:pt>
                <c:pt idx="46">
                  <c:v>1885</c:v>
                </c:pt>
                <c:pt idx="47">
                  <c:v>1886</c:v>
                </c:pt>
                <c:pt idx="48">
                  <c:v>1887</c:v>
                </c:pt>
                <c:pt idx="49">
                  <c:v>1888</c:v>
                </c:pt>
                <c:pt idx="50">
                  <c:v>1889</c:v>
                </c:pt>
                <c:pt idx="51">
                  <c:v>1890</c:v>
                </c:pt>
                <c:pt idx="52">
                  <c:v>1891</c:v>
                </c:pt>
                <c:pt idx="53">
                  <c:v>1892</c:v>
                </c:pt>
                <c:pt idx="54">
                  <c:v>1893</c:v>
                </c:pt>
                <c:pt idx="55">
                  <c:v>1894</c:v>
                </c:pt>
                <c:pt idx="56">
                  <c:v>1895</c:v>
                </c:pt>
                <c:pt idx="57">
                  <c:v>1896</c:v>
                </c:pt>
                <c:pt idx="58">
                  <c:v>1897</c:v>
                </c:pt>
                <c:pt idx="59">
                  <c:v>1898</c:v>
                </c:pt>
                <c:pt idx="60">
                  <c:v>1899</c:v>
                </c:pt>
                <c:pt idx="61">
                  <c:v>1900</c:v>
                </c:pt>
                <c:pt idx="62">
                  <c:v>1901</c:v>
                </c:pt>
                <c:pt idx="63">
                  <c:v>1902</c:v>
                </c:pt>
                <c:pt idx="64">
                  <c:v>1903</c:v>
                </c:pt>
                <c:pt idx="65">
                  <c:v>1904</c:v>
                </c:pt>
                <c:pt idx="66">
                  <c:v>1905</c:v>
                </c:pt>
                <c:pt idx="67">
                  <c:v>1906</c:v>
                </c:pt>
                <c:pt idx="68">
                  <c:v>1907</c:v>
                </c:pt>
                <c:pt idx="69">
                  <c:v>1908</c:v>
                </c:pt>
                <c:pt idx="70">
                  <c:v>1909</c:v>
                </c:pt>
                <c:pt idx="71">
                  <c:v>1910</c:v>
                </c:pt>
                <c:pt idx="72">
                  <c:v>1911</c:v>
                </c:pt>
                <c:pt idx="73">
                  <c:v>1912</c:v>
                </c:pt>
                <c:pt idx="74">
                  <c:v>1913</c:v>
                </c:pt>
                <c:pt idx="75">
                  <c:v>1914</c:v>
                </c:pt>
                <c:pt idx="76">
                  <c:v>1915</c:v>
                </c:pt>
                <c:pt idx="77">
                  <c:v>1916</c:v>
                </c:pt>
                <c:pt idx="78">
                  <c:v>1917</c:v>
                </c:pt>
                <c:pt idx="79">
                  <c:v>1918</c:v>
                </c:pt>
                <c:pt idx="80">
                  <c:v>1919</c:v>
                </c:pt>
                <c:pt idx="81">
                  <c:v>1920</c:v>
                </c:pt>
                <c:pt idx="82">
                  <c:v>1921</c:v>
                </c:pt>
                <c:pt idx="83">
                  <c:v>1922</c:v>
                </c:pt>
                <c:pt idx="84">
                  <c:v>1923</c:v>
                </c:pt>
                <c:pt idx="85">
                  <c:v>1924</c:v>
                </c:pt>
                <c:pt idx="86">
                  <c:v>1925</c:v>
                </c:pt>
                <c:pt idx="87">
                  <c:v>1926</c:v>
                </c:pt>
                <c:pt idx="88">
                  <c:v>1927</c:v>
                </c:pt>
                <c:pt idx="89">
                  <c:v>1928</c:v>
                </c:pt>
                <c:pt idx="90">
                  <c:v>1929</c:v>
                </c:pt>
                <c:pt idx="91">
                  <c:v>1930</c:v>
                </c:pt>
              </c:numCache>
            </c:numRef>
          </c:cat>
          <c:val>
            <c:numRef>
              <c:f>Sheet2!$BA$3:$BA$94</c:f>
              <c:numCache>
                <c:formatCode>0.0000</c:formatCode>
                <c:ptCount val="92"/>
                <c:pt idx="0">
                  <c:v>32.311799999999998</c:v>
                </c:pt>
                <c:pt idx="1">
                  <c:v>37.838200000000001</c:v>
                </c:pt>
                <c:pt idx="2">
                  <c:v>42.4527</c:v>
                </c:pt>
                <c:pt idx="3">
                  <c:v>43.708300000000001</c:v>
                </c:pt>
                <c:pt idx="4">
                  <c:v>41.338900000000002</c:v>
                </c:pt>
                <c:pt idx="5">
                  <c:v>37.328699999999998</c:v>
                </c:pt>
                <c:pt idx="6">
                  <c:v>34.655900000000003</c:v>
                </c:pt>
                <c:pt idx="7">
                  <c:v>35.547400000000003</c:v>
                </c:pt>
                <c:pt idx="8">
                  <c:v>40.175199999999997</c:v>
                </c:pt>
                <c:pt idx="9">
                  <c:v>46.457799999999999</c:v>
                </c:pt>
                <c:pt idx="10">
                  <c:v>51.189300000000003</c:v>
                </c:pt>
                <c:pt idx="11">
                  <c:v>51.94</c:v>
                </c:pt>
                <c:pt idx="12">
                  <c:v>48.514499999999998</c:v>
                </c:pt>
                <c:pt idx="13">
                  <c:v>43.014400000000002</c:v>
                </c:pt>
                <c:pt idx="14">
                  <c:v>38.565300000000001</c:v>
                </c:pt>
                <c:pt idx="15">
                  <c:v>37.561100000000003</c:v>
                </c:pt>
                <c:pt idx="16">
                  <c:v>40.339700000000001</c:v>
                </c:pt>
                <c:pt idx="17">
                  <c:v>44.969900000000003</c:v>
                </c:pt>
                <c:pt idx="18">
                  <c:v>48.365900000000003</c:v>
                </c:pt>
                <c:pt idx="19">
                  <c:v>48.177700000000002</c:v>
                </c:pt>
                <c:pt idx="20">
                  <c:v>44.243200000000002</c:v>
                </c:pt>
                <c:pt idx="21">
                  <c:v>38.648800000000001</c:v>
                </c:pt>
                <c:pt idx="22">
                  <c:v>34.464599999999997</c:v>
                </c:pt>
                <c:pt idx="23">
                  <c:v>33.993600000000001</c:v>
                </c:pt>
                <c:pt idx="24">
                  <c:v>37.461799999999997</c:v>
                </c:pt>
                <c:pt idx="25">
                  <c:v>42.819499999999998</c:v>
                </c:pt>
                <c:pt idx="26">
                  <c:v>46.870100000000001</c:v>
                </c:pt>
                <c:pt idx="27">
                  <c:v>47.173699999999997</c:v>
                </c:pt>
                <c:pt idx="28">
                  <c:v>43.509</c:v>
                </c:pt>
                <c:pt idx="29">
                  <c:v>37.942700000000002</c:v>
                </c:pt>
                <c:pt idx="30">
                  <c:v>33.563800000000001</c:v>
                </c:pt>
                <c:pt idx="31">
                  <c:v>32.730800000000002</c:v>
                </c:pt>
                <c:pt idx="32">
                  <c:v>35.7545</c:v>
                </c:pt>
                <c:pt idx="33">
                  <c:v>40.687100000000001</c:v>
                </c:pt>
                <c:pt idx="34">
                  <c:v>44.438800000000001</c:v>
                </c:pt>
                <c:pt idx="35">
                  <c:v>44.666499999999999</c:v>
                </c:pt>
                <c:pt idx="36">
                  <c:v>41.2226</c:v>
                </c:pt>
                <c:pt idx="37">
                  <c:v>36.2136</c:v>
                </c:pt>
                <c:pt idx="38">
                  <c:v>32.727200000000003</c:v>
                </c:pt>
                <c:pt idx="39">
                  <c:v>33.077100000000002</c:v>
                </c:pt>
                <c:pt idx="40">
                  <c:v>37.4895</c:v>
                </c:pt>
                <c:pt idx="41">
                  <c:v>43.898499999999999</c:v>
                </c:pt>
                <c:pt idx="42">
                  <c:v>49.0745</c:v>
                </c:pt>
                <c:pt idx="43">
                  <c:v>50.527799999999999</c:v>
                </c:pt>
                <c:pt idx="44">
                  <c:v>47.973300000000002</c:v>
                </c:pt>
                <c:pt idx="45">
                  <c:v>43.4026</c:v>
                </c:pt>
                <c:pt idx="46">
                  <c:v>39.827300000000001</c:v>
                </c:pt>
                <c:pt idx="47">
                  <c:v>39.531199999999998</c:v>
                </c:pt>
                <c:pt idx="48">
                  <c:v>42.762500000000003</c:v>
                </c:pt>
                <c:pt idx="49">
                  <c:v>47.529600000000002</c:v>
                </c:pt>
                <c:pt idx="50">
                  <c:v>50.723100000000002</c:v>
                </c:pt>
                <c:pt idx="51">
                  <c:v>50.009099999999997</c:v>
                </c:pt>
                <c:pt idx="52">
                  <c:v>45.279600000000002</c:v>
                </c:pt>
                <c:pt idx="53">
                  <c:v>38.7087</c:v>
                </c:pt>
                <c:pt idx="54">
                  <c:v>33.475900000000003</c:v>
                </c:pt>
                <c:pt idx="55">
                  <c:v>32.004899999999999</c:v>
                </c:pt>
                <c:pt idx="56">
                  <c:v>34.640599999999999</c:v>
                </c:pt>
                <c:pt idx="57">
                  <c:v>39.435899999999997</c:v>
                </c:pt>
                <c:pt idx="58">
                  <c:v>43.269500000000001</c:v>
                </c:pt>
                <c:pt idx="59">
                  <c:v>43.740600000000001</c:v>
                </c:pt>
                <c:pt idx="60">
                  <c:v>40.627000000000002</c:v>
                </c:pt>
                <c:pt idx="61">
                  <c:v>35.951099999999997</c:v>
                </c:pt>
                <c:pt idx="62">
                  <c:v>32.720300000000002</c:v>
                </c:pt>
                <c:pt idx="63">
                  <c:v>33.1815</c:v>
                </c:pt>
                <c:pt idx="64">
                  <c:v>37.515999999999998</c:v>
                </c:pt>
                <c:pt idx="65">
                  <c:v>43.6417</c:v>
                </c:pt>
                <c:pt idx="66">
                  <c:v>48.343499999999999</c:v>
                </c:pt>
                <c:pt idx="67">
                  <c:v>49.176000000000002</c:v>
                </c:pt>
                <c:pt idx="68">
                  <c:v>45.9236</c:v>
                </c:pt>
                <c:pt idx="69">
                  <c:v>40.665599999999998</c:v>
                </c:pt>
                <c:pt idx="70">
                  <c:v>36.506500000000003</c:v>
                </c:pt>
                <c:pt idx="71">
                  <c:v>35.820399999999999</c:v>
                </c:pt>
                <c:pt idx="72">
                  <c:v>38.930700000000002</c:v>
                </c:pt>
                <c:pt idx="73">
                  <c:v>43.895299999999999</c:v>
                </c:pt>
                <c:pt idx="74">
                  <c:v>47.624099999999999</c:v>
                </c:pt>
                <c:pt idx="75">
                  <c:v>47.766300000000001</c:v>
                </c:pt>
                <c:pt idx="76">
                  <c:v>44.161999999999999</c:v>
                </c:pt>
                <c:pt idx="77">
                  <c:v>38.901899999999998</c:v>
                </c:pt>
                <c:pt idx="78">
                  <c:v>35.058799999999998</c:v>
                </c:pt>
                <c:pt idx="79">
                  <c:v>34.935299999999998</c:v>
                </c:pt>
                <c:pt idx="80">
                  <c:v>38.754199999999997</c:v>
                </c:pt>
                <c:pt idx="81">
                  <c:v>44.457099999999997</c:v>
                </c:pt>
                <c:pt idx="82">
                  <c:v>48.834099999999999</c:v>
                </c:pt>
                <c:pt idx="83">
                  <c:v>49.428100000000001</c:v>
                </c:pt>
                <c:pt idx="84">
                  <c:v>45.998199999999997</c:v>
                </c:pt>
                <c:pt idx="85">
                  <c:v>40.589599999999997</c:v>
                </c:pt>
                <c:pt idx="86">
                  <c:v>36.270899999999997</c:v>
                </c:pt>
                <c:pt idx="87">
                  <c:v>35.384099999999997</c:v>
                </c:pt>
                <c:pt idx="88">
                  <c:v>38.228700000000003</c:v>
                </c:pt>
                <c:pt idx="89">
                  <c:v>42.854100000000003</c:v>
                </c:pt>
                <c:pt idx="90">
                  <c:v>46.176200000000001</c:v>
                </c:pt>
                <c:pt idx="91">
                  <c:v>45.867800000000003</c:v>
                </c:pt>
              </c:numCache>
            </c:numRef>
          </c: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49418304"/>
        <c:axId val="349417128"/>
      </c:lineChart>
      <c:catAx>
        <c:axId val="349418304"/>
        <c:scaling>
          <c:orientation val="minMax"/>
        </c:scaling>
        <c:delete val="0"/>
        <c:axPos val="b"/>
        <c:majorGridlines>
          <c:spPr>
            <a:ln>
              <a:noFill/>
            </a:ln>
          </c:spPr>
        </c:majorGridlines>
        <c:numFmt formatCode="General" sourceLinked="1"/>
        <c:majorTickMark val="out"/>
        <c:minorTickMark val="none"/>
        <c:tickLblPos val="nextTo"/>
        <c:crossAx val="349417128"/>
        <c:crosses val="autoZero"/>
        <c:auto val="1"/>
        <c:lblAlgn val="ctr"/>
        <c:lblOffset val="100"/>
        <c:noMultiLvlLbl val="0"/>
      </c:catAx>
      <c:valAx>
        <c:axId val="349417128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349418304"/>
        <c:crosses val="autoZero"/>
        <c:crossBetween val="between"/>
      </c:valAx>
      <c:spPr>
        <a:ln>
          <a:solidFill>
            <a:schemeClr val="tx1"/>
          </a:solidFill>
        </a:ln>
      </c:spPr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2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/>
      <c:lineChart>
        <c:grouping val="standard"/>
        <c:varyColors val="0"/>
        <c:ser>
          <c:idx val="1"/>
          <c:order val="0"/>
          <c:spPr>
            <a:ln w="25400"/>
          </c:spPr>
          <c:marker>
            <c:symbol val="circle"/>
            <c:size val="6"/>
            <c:spPr>
              <a:solidFill>
                <a:schemeClr val="tx1"/>
              </a:solidFill>
            </c:spPr>
          </c:marker>
          <c:cat>
            <c:numRef>
              <c:f>Sheet2!$B$3:$B$94</c:f>
              <c:numCache>
                <c:formatCode>General</c:formatCode>
                <c:ptCount val="92"/>
                <c:pt idx="0">
                  <c:v>1839</c:v>
                </c:pt>
                <c:pt idx="1">
                  <c:v>1840</c:v>
                </c:pt>
                <c:pt idx="2">
                  <c:v>1841</c:v>
                </c:pt>
                <c:pt idx="3">
                  <c:v>1842</c:v>
                </c:pt>
                <c:pt idx="4">
                  <c:v>1843</c:v>
                </c:pt>
                <c:pt idx="5">
                  <c:v>1844</c:v>
                </c:pt>
                <c:pt idx="6">
                  <c:v>1845</c:v>
                </c:pt>
                <c:pt idx="7">
                  <c:v>1846</c:v>
                </c:pt>
                <c:pt idx="8">
                  <c:v>1847</c:v>
                </c:pt>
                <c:pt idx="9">
                  <c:v>1848</c:v>
                </c:pt>
                <c:pt idx="10">
                  <c:v>1849</c:v>
                </c:pt>
                <c:pt idx="11">
                  <c:v>1850</c:v>
                </c:pt>
                <c:pt idx="12">
                  <c:v>1851</c:v>
                </c:pt>
                <c:pt idx="13">
                  <c:v>1852</c:v>
                </c:pt>
                <c:pt idx="14">
                  <c:v>1853</c:v>
                </c:pt>
                <c:pt idx="15">
                  <c:v>1854</c:v>
                </c:pt>
                <c:pt idx="16">
                  <c:v>1855</c:v>
                </c:pt>
                <c:pt idx="17">
                  <c:v>1856</c:v>
                </c:pt>
                <c:pt idx="18">
                  <c:v>1857</c:v>
                </c:pt>
                <c:pt idx="19">
                  <c:v>1858</c:v>
                </c:pt>
                <c:pt idx="20">
                  <c:v>1859</c:v>
                </c:pt>
                <c:pt idx="21">
                  <c:v>1860</c:v>
                </c:pt>
                <c:pt idx="22">
                  <c:v>1861</c:v>
                </c:pt>
                <c:pt idx="23">
                  <c:v>1862</c:v>
                </c:pt>
                <c:pt idx="24">
                  <c:v>1863</c:v>
                </c:pt>
                <c:pt idx="25">
                  <c:v>1864</c:v>
                </c:pt>
                <c:pt idx="26">
                  <c:v>1865</c:v>
                </c:pt>
                <c:pt idx="27">
                  <c:v>1866</c:v>
                </c:pt>
                <c:pt idx="28">
                  <c:v>1867</c:v>
                </c:pt>
                <c:pt idx="29">
                  <c:v>1868</c:v>
                </c:pt>
                <c:pt idx="30">
                  <c:v>1869</c:v>
                </c:pt>
                <c:pt idx="31">
                  <c:v>1870</c:v>
                </c:pt>
                <c:pt idx="32">
                  <c:v>1871</c:v>
                </c:pt>
                <c:pt idx="33">
                  <c:v>1872</c:v>
                </c:pt>
                <c:pt idx="34">
                  <c:v>1873</c:v>
                </c:pt>
                <c:pt idx="35">
                  <c:v>1874</c:v>
                </c:pt>
                <c:pt idx="36">
                  <c:v>1875</c:v>
                </c:pt>
                <c:pt idx="37">
                  <c:v>1876</c:v>
                </c:pt>
                <c:pt idx="38">
                  <c:v>1877</c:v>
                </c:pt>
                <c:pt idx="39">
                  <c:v>1878</c:v>
                </c:pt>
                <c:pt idx="40">
                  <c:v>1879</c:v>
                </c:pt>
                <c:pt idx="41">
                  <c:v>1880</c:v>
                </c:pt>
                <c:pt idx="42">
                  <c:v>1881</c:v>
                </c:pt>
                <c:pt idx="43">
                  <c:v>1882</c:v>
                </c:pt>
                <c:pt idx="44">
                  <c:v>1883</c:v>
                </c:pt>
                <c:pt idx="45">
                  <c:v>1884</c:v>
                </c:pt>
                <c:pt idx="46">
                  <c:v>1885</c:v>
                </c:pt>
                <c:pt idx="47">
                  <c:v>1886</c:v>
                </c:pt>
                <c:pt idx="48">
                  <c:v>1887</c:v>
                </c:pt>
                <c:pt idx="49">
                  <c:v>1888</c:v>
                </c:pt>
                <c:pt idx="50">
                  <c:v>1889</c:v>
                </c:pt>
                <c:pt idx="51">
                  <c:v>1890</c:v>
                </c:pt>
                <c:pt idx="52">
                  <c:v>1891</c:v>
                </c:pt>
                <c:pt idx="53">
                  <c:v>1892</c:v>
                </c:pt>
                <c:pt idx="54">
                  <c:v>1893</c:v>
                </c:pt>
                <c:pt idx="55">
                  <c:v>1894</c:v>
                </c:pt>
                <c:pt idx="56">
                  <c:v>1895</c:v>
                </c:pt>
                <c:pt idx="57">
                  <c:v>1896</c:v>
                </c:pt>
                <c:pt idx="58">
                  <c:v>1897</c:v>
                </c:pt>
                <c:pt idx="59">
                  <c:v>1898</c:v>
                </c:pt>
                <c:pt idx="60">
                  <c:v>1899</c:v>
                </c:pt>
                <c:pt idx="61">
                  <c:v>1900</c:v>
                </c:pt>
                <c:pt idx="62">
                  <c:v>1901</c:v>
                </c:pt>
                <c:pt idx="63">
                  <c:v>1902</c:v>
                </c:pt>
                <c:pt idx="64">
                  <c:v>1903</c:v>
                </c:pt>
                <c:pt idx="65">
                  <c:v>1904</c:v>
                </c:pt>
                <c:pt idx="66">
                  <c:v>1905</c:v>
                </c:pt>
                <c:pt idx="67">
                  <c:v>1906</c:v>
                </c:pt>
                <c:pt idx="68">
                  <c:v>1907</c:v>
                </c:pt>
                <c:pt idx="69">
                  <c:v>1908</c:v>
                </c:pt>
                <c:pt idx="70">
                  <c:v>1909</c:v>
                </c:pt>
                <c:pt idx="71">
                  <c:v>1910</c:v>
                </c:pt>
                <c:pt idx="72">
                  <c:v>1911</c:v>
                </c:pt>
                <c:pt idx="73">
                  <c:v>1912</c:v>
                </c:pt>
                <c:pt idx="74">
                  <c:v>1913</c:v>
                </c:pt>
                <c:pt idx="75">
                  <c:v>1914</c:v>
                </c:pt>
                <c:pt idx="76">
                  <c:v>1915</c:v>
                </c:pt>
                <c:pt idx="77">
                  <c:v>1916</c:v>
                </c:pt>
                <c:pt idx="78">
                  <c:v>1917</c:v>
                </c:pt>
                <c:pt idx="79">
                  <c:v>1918</c:v>
                </c:pt>
                <c:pt idx="80">
                  <c:v>1919</c:v>
                </c:pt>
                <c:pt idx="81">
                  <c:v>1920</c:v>
                </c:pt>
                <c:pt idx="82">
                  <c:v>1921</c:v>
                </c:pt>
                <c:pt idx="83">
                  <c:v>1922</c:v>
                </c:pt>
                <c:pt idx="84">
                  <c:v>1923</c:v>
                </c:pt>
                <c:pt idx="85">
                  <c:v>1924</c:v>
                </c:pt>
                <c:pt idx="86">
                  <c:v>1925</c:v>
                </c:pt>
                <c:pt idx="87">
                  <c:v>1926</c:v>
                </c:pt>
                <c:pt idx="88">
                  <c:v>1927</c:v>
                </c:pt>
                <c:pt idx="89">
                  <c:v>1928</c:v>
                </c:pt>
                <c:pt idx="90">
                  <c:v>1929</c:v>
                </c:pt>
                <c:pt idx="91">
                  <c:v>1930</c:v>
                </c:pt>
              </c:numCache>
            </c:numRef>
          </c:cat>
          <c:val>
            <c:numRef>
              <c:f>Sheet2!$C$3:$C$94</c:f>
              <c:numCache>
                <c:formatCode>0.00</c:formatCode>
                <c:ptCount val="92"/>
                <c:pt idx="0">
                  <c:v>29.92</c:v>
                </c:pt>
                <c:pt idx="1">
                  <c:v>42.84</c:v>
                </c:pt>
                <c:pt idx="2">
                  <c:v>43.94</c:v>
                </c:pt>
                <c:pt idx="3">
                  <c:v>41.89</c:v>
                </c:pt>
                <c:pt idx="4">
                  <c:v>48.2</c:v>
                </c:pt>
                <c:pt idx="5">
                  <c:v>37.950000000000003</c:v>
                </c:pt>
                <c:pt idx="6">
                  <c:v>40.11</c:v>
                </c:pt>
                <c:pt idx="7">
                  <c:v>48.39</c:v>
                </c:pt>
                <c:pt idx="8">
                  <c:v>55.26</c:v>
                </c:pt>
                <c:pt idx="9">
                  <c:v>44.97</c:v>
                </c:pt>
                <c:pt idx="10">
                  <c:v>46.37</c:v>
                </c:pt>
                <c:pt idx="11">
                  <c:v>54.77</c:v>
                </c:pt>
                <c:pt idx="12">
                  <c:v>32.54</c:v>
                </c:pt>
                <c:pt idx="13">
                  <c:v>46.73</c:v>
                </c:pt>
                <c:pt idx="14">
                  <c:v>35.67</c:v>
                </c:pt>
                <c:pt idx="15">
                  <c:v>40.299999999999997</c:v>
                </c:pt>
                <c:pt idx="16">
                  <c:v>47.89</c:v>
                </c:pt>
                <c:pt idx="17">
                  <c:v>28.98</c:v>
                </c:pt>
                <c:pt idx="18">
                  <c:v>37.950000000000003</c:v>
                </c:pt>
                <c:pt idx="19">
                  <c:v>55.48</c:v>
                </c:pt>
                <c:pt idx="20">
                  <c:v>46.68</c:v>
                </c:pt>
                <c:pt idx="21">
                  <c:v>36</c:v>
                </c:pt>
                <c:pt idx="22">
                  <c:v>43.81</c:v>
                </c:pt>
                <c:pt idx="23">
                  <c:v>40.26</c:v>
                </c:pt>
                <c:pt idx="24">
                  <c:v>37.950000000000003</c:v>
                </c:pt>
                <c:pt idx="25">
                  <c:v>36.68</c:v>
                </c:pt>
                <c:pt idx="26">
                  <c:v>48.93</c:v>
                </c:pt>
                <c:pt idx="27">
                  <c:v>47.37</c:v>
                </c:pt>
                <c:pt idx="28">
                  <c:v>40.72</c:v>
                </c:pt>
                <c:pt idx="29">
                  <c:v>46.87</c:v>
                </c:pt>
                <c:pt idx="30">
                  <c:v>41.29</c:v>
                </c:pt>
                <c:pt idx="31">
                  <c:v>37.46</c:v>
                </c:pt>
                <c:pt idx="32">
                  <c:v>29.91</c:v>
                </c:pt>
                <c:pt idx="33">
                  <c:v>32.9</c:v>
                </c:pt>
                <c:pt idx="34">
                  <c:v>45.18</c:v>
                </c:pt>
                <c:pt idx="35">
                  <c:v>38.479999999999997</c:v>
                </c:pt>
                <c:pt idx="36">
                  <c:v>44.78</c:v>
                </c:pt>
                <c:pt idx="37">
                  <c:v>47.34</c:v>
                </c:pt>
                <c:pt idx="38">
                  <c:v>34.69</c:v>
                </c:pt>
                <c:pt idx="39">
                  <c:v>36.35</c:v>
                </c:pt>
                <c:pt idx="40">
                  <c:v>39.22</c:v>
                </c:pt>
                <c:pt idx="41">
                  <c:v>49.94</c:v>
                </c:pt>
                <c:pt idx="42">
                  <c:v>41.6</c:v>
                </c:pt>
                <c:pt idx="43">
                  <c:v>56.1</c:v>
                </c:pt>
                <c:pt idx="44">
                  <c:v>49.25</c:v>
                </c:pt>
                <c:pt idx="45">
                  <c:v>40.049999999999997</c:v>
                </c:pt>
                <c:pt idx="46">
                  <c:v>37.630000000000003</c:v>
                </c:pt>
                <c:pt idx="47">
                  <c:v>39.61</c:v>
                </c:pt>
                <c:pt idx="48">
                  <c:v>38</c:v>
                </c:pt>
                <c:pt idx="49">
                  <c:v>46.19</c:v>
                </c:pt>
                <c:pt idx="50">
                  <c:v>37.06</c:v>
                </c:pt>
                <c:pt idx="51">
                  <c:v>55.43</c:v>
                </c:pt>
                <c:pt idx="52">
                  <c:v>40.68</c:v>
                </c:pt>
                <c:pt idx="53">
                  <c:v>36.96</c:v>
                </c:pt>
                <c:pt idx="54">
                  <c:v>40.799999999999997</c:v>
                </c:pt>
                <c:pt idx="55">
                  <c:v>31.07</c:v>
                </c:pt>
                <c:pt idx="56">
                  <c:v>29.06</c:v>
                </c:pt>
                <c:pt idx="57">
                  <c:v>39.22</c:v>
                </c:pt>
                <c:pt idx="58">
                  <c:v>44.8</c:v>
                </c:pt>
                <c:pt idx="59">
                  <c:v>45.04</c:v>
                </c:pt>
                <c:pt idx="60">
                  <c:v>40.46</c:v>
                </c:pt>
                <c:pt idx="61">
                  <c:v>33.6</c:v>
                </c:pt>
                <c:pt idx="62">
                  <c:v>31.78</c:v>
                </c:pt>
                <c:pt idx="63">
                  <c:v>39.53</c:v>
                </c:pt>
                <c:pt idx="64">
                  <c:v>37.979999999999997</c:v>
                </c:pt>
                <c:pt idx="65">
                  <c:v>28.24</c:v>
                </c:pt>
                <c:pt idx="66">
                  <c:v>42.81</c:v>
                </c:pt>
                <c:pt idx="67">
                  <c:v>41.95</c:v>
                </c:pt>
                <c:pt idx="68">
                  <c:v>46.68</c:v>
                </c:pt>
                <c:pt idx="69">
                  <c:v>33.29</c:v>
                </c:pt>
                <c:pt idx="70">
                  <c:v>41.4</c:v>
                </c:pt>
                <c:pt idx="71">
                  <c:v>36.200000000000003</c:v>
                </c:pt>
              </c:numCache>
            </c:numRef>
          </c:val>
          <c:smooth val="0"/>
        </c:ser>
        <c:ser>
          <c:idx val="0"/>
          <c:order val="1"/>
          <c:spPr>
            <a:ln w="25400">
              <a:solidFill>
                <a:srgbClr val="5B9BD5">
                  <a:lumMod val="75000"/>
                </a:srgbClr>
              </a:solidFill>
            </a:ln>
          </c:spPr>
          <c:marker>
            <c:symbol val="circle"/>
            <c:size val="5"/>
            <c:spPr>
              <a:solidFill>
                <a:sysClr val="window" lastClr="FFFFFF"/>
              </a:solidFill>
              <a:ln>
                <a:solidFill>
                  <a:sysClr val="windowText" lastClr="000000"/>
                </a:solidFill>
              </a:ln>
            </c:spPr>
          </c:marker>
          <c:cat>
            <c:numRef>
              <c:f>Sheet2!$B$3:$B$94</c:f>
              <c:numCache>
                <c:formatCode>General</c:formatCode>
                <c:ptCount val="92"/>
                <c:pt idx="0">
                  <c:v>1839</c:v>
                </c:pt>
                <c:pt idx="1">
                  <c:v>1840</c:v>
                </c:pt>
                <c:pt idx="2">
                  <c:v>1841</c:v>
                </c:pt>
                <c:pt idx="3">
                  <c:v>1842</c:v>
                </c:pt>
                <c:pt idx="4">
                  <c:v>1843</c:v>
                </c:pt>
                <c:pt idx="5">
                  <c:v>1844</c:v>
                </c:pt>
                <c:pt idx="6">
                  <c:v>1845</c:v>
                </c:pt>
                <c:pt idx="7">
                  <c:v>1846</c:v>
                </c:pt>
                <c:pt idx="8">
                  <c:v>1847</c:v>
                </c:pt>
                <c:pt idx="9">
                  <c:v>1848</c:v>
                </c:pt>
                <c:pt idx="10">
                  <c:v>1849</c:v>
                </c:pt>
                <c:pt idx="11">
                  <c:v>1850</c:v>
                </c:pt>
                <c:pt idx="12">
                  <c:v>1851</c:v>
                </c:pt>
                <c:pt idx="13">
                  <c:v>1852</c:v>
                </c:pt>
                <c:pt idx="14">
                  <c:v>1853</c:v>
                </c:pt>
                <c:pt idx="15">
                  <c:v>1854</c:v>
                </c:pt>
                <c:pt idx="16">
                  <c:v>1855</c:v>
                </c:pt>
                <c:pt idx="17">
                  <c:v>1856</c:v>
                </c:pt>
                <c:pt idx="18">
                  <c:v>1857</c:v>
                </c:pt>
                <c:pt idx="19">
                  <c:v>1858</c:v>
                </c:pt>
                <c:pt idx="20">
                  <c:v>1859</c:v>
                </c:pt>
                <c:pt idx="21">
                  <c:v>1860</c:v>
                </c:pt>
                <c:pt idx="22">
                  <c:v>1861</c:v>
                </c:pt>
                <c:pt idx="23">
                  <c:v>1862</c:v>
                </c:pt>
                <c:pt idx="24">
                  <c:v>1863</c:v>
                </c:pt>
                <c:pt idx="25">
                  <c:v>1864</c:v>
                </c:pt>
                <c:pt idx="26">
                  <c:v>1865</c:v>
                </c:pt>
                <c:pt idx="27">
                  <c:v>1866</c:v>
                </c:pt>
                <c:pt idx="28">
                  <c:v>1867</c:v>
                </c:pt>
                <c:pt idx="29">
                  <c:v>1868</c:v>
                </c:pt>
                <c:pt idx="30">
                  <c:v>1869</c:v>
                </c:pt>
                <c:pt idx="31">
                  <c:v>1870</c:v>
                </c:pt>
                <c:pt idx="32">
                  <c:v>1871</c:v>
                </c:pt>
                <c:pt idx="33">
                  <c:v>1872</c:v>
                </c:pt>
                <c:pt idx="34">
                  <c:v>1873</c:v>
                </c:pt>
                <c:pt idx="35">
                  <c:v>1874</c:v>
                </c:pt>
                <c:pt idx="36">
                  <c:v>1875</c:v>
                </c:pt>
                <c:pt idx="37">
                  <c:v>1876</c:v>
                </c:pt>
                <c:pt idx="38">
                  <c:v>1877</c:v>
                </c:pt>
                <c:pt idx="39">
                  <c:v>1878</c:v>
                </c:pt>
                <c:pt idx="40">
                  <c:v>1879</c:v>
                </c:pt>
                <c:pt idx="41">
                  <c:v>1880</c:v>
                </c:pt>
                <c:pt idx="42">
                  <c:v>1881</c:v>
                </c:pt>
                <c:pt idx="43">
                  <c:v>1882</c:v>
                </c:pt>
                <c:pt idx="44">
                  <c:v>1883</c:v>
                </c:pt>
                <c:pt idx="45">
                  <c:v>1884</c:v>
                </c:pt>
                <c:pt idx="46">
                  <c:v>1885</c:v>
                </c:pt>
                <c:pt idx="47">
                  <c:v>1886</c:v>
                </c:pt>
                <c:pt idx="48">
                  <c:v>1887</c:v>
                </c:pt>
                <c:pt idx="49">
                  <c:v>1888</c:v>
                </c:pt>
                <c:pt idx="50">
                  <c:v>1889</c:v>
                </c:pt>
                <c:pt idx="51">
                  <c:v>1890</c:v>
                </c:pt>
                <c:pt idx="52">
                  <c:v>1891</c:v>
                </c:pt>
                <c:pt idx="53">
                  <c:v>1892</c:v>
                </c:pt>
                <c:pt idx="54">
                  <c:v>1893</c:v>
                </c:pt>
                <c:pt idx="55">
                  <c:v>1894</c:v>
                </c:pt>
                <c:pt idx="56">
                  <c:v>1895</c:v>
                </c:pt>
                <c:pt idx="57">
                  <c:v>1896</c:v>
                </c:pt>
                <c:pt idx="58">
                  <c:v>1897</c:v>
                </c:pt>
                <c:pt idx="59">
                  <c:v>1898</c:v>
                </c:pt>
                <c:pt idx="60">
                  <c:v>1899</c:v>
                </c:pt>
                <c:pt idx="61">
                  <c:v>1900</c:v>
                </c:pt>
                <c:pt idx="62">
                  <c:v>1901</c:v>
                </c:pt>
                <c:pt idx="63">
                  <c:v>1902</c:v>
                </c:pt>
                <c:pt idx="64">
                  <c:v>1903</c:v>
                </c:pt>
                <c:pt idx="65">
                  <c:v>1904</c:v>
                </c:pt>
                <c:pt idx="66">
                  <c:v>1905</c:v>
                </c:pt>
                <c:pt idx="67">
                  <c:v>1906</c:v>
                </c:pt>
                <c:pt idx="68">
                  <c:v>1907</c:v>
                </c:pt>
                <c:pt idx="69">
                  <c:v>1908</c:v>
                </c:pt>
                <c:pt idx="70">
                  <c:v>1909</c:v>
                </c:pt>
                <c:pt idx="71">
                  <c:v>1910</c:v>
                </c:pt>
                <c:pt idx="72">
                  <c:v>1911</c:v>
                </c:pt>
                <c:pt idx="73">
                  <c:v>1912</c:v>
                </c:pt>
                <c:pt idx="74">
                  <c:v>1913</c:v>
                </c:pt>
                <c:pt idx="75">
                  <c:v>1914</c:v>
                </c:pt>
                <c:pt idx="76">
                  <c:v>1915</c:v>
                </c:pt>
                <c:pt idx="77">
                  <c:v>1916</c:v>
                </c:pt>
                <c:pt idx="78">
                  <c:v>1917</c:v>
                </c:pt>
                <c:pt idx="79">
                  <c:v>1918</c:v>
                </c:pt>
                <c:pt idx="80">
                  <c:v>1919</c:v>
                </c:pt>
                <c:pt idx="81">
                  <c:v>1920</c:v>
                </c:pt>
                <c:pt idx="82">
                  <c:v>1921</c:v>
                </c:pt>
                <c:pt idx="83">
                  <c:v>1922</c:v>
                </c:pt>
                <c:pt idx="84">
                  <c:v>1923</c:v>
                </c:pt>
                <c:pt idx="85">
                  <c:v>1924</c:v>
                </c:pt>
                <c:pt idx="86">
                  <c:v>1925</c:v>
                </c:pt>
                <c:pt idx="87">
                  <c:v>1926</c:v>
                </c:pt>
                <c:pt idx="88">
                  <c:v>1927</c:v>
                </c:pt>
                <c:pt idx="89">
                  <c:v>1928</c:v>
                </c:pt>
                <c:pt idx="90">
                  <c:v>1929</c:v>
                </c:pt>
                <c:pt idx="91">
                  <c:v>1930</c:v>
                </c:pt>
              </c:numCache>
            </c:numRef>
          </c:cat>
          <c:val>
            <c:numRef>
              <c:f>Sheet2!$BY$3:$BY$94</c:f>
              <c:numCache>
                <c:formatCode>0.0000</c:formatCode>
                <c:ptCount val="92"/>
                <c:pt idx="0">
                  <c:v>31.6586</c:v>
                </c:pt>
                <c:pt idx="1">
                  <c:v>36.865699999999997</c:v>
                </c:pt>
                <c:pt idx="2">
                  <c:v>41.117400000000004</c:v>
                </c:pt>
                <c:pt idx="3">
                  <c:v>42.2164</c:v>
                </c:pt>
                <c:pt idx="4">
                  <c:v>40.083100000000002</c:v>
                </c:pt>
                <c:pt idx="5">
                  <c:v>36.743699999999997</c:v>
                </c:pt>
                <c:pt idx="6">
                  <c:v>35.058100000000003</c:v>
                </c:pt>
                <c:pt idx="7">
                  <c:v>37.020200000000003</c:v>
                </c:pt>
                <c:pt idx="8">
                  <c:v>42.530999999999999</c:v>
                </c:pt>
                <c:pt idx="9">
                  <c:v>49.277200000000001</c:v>
                </c:pt>
                <c:pt idx="10">
                  <c:v>53.916499999999999</c:v>
                </c:pt>
                <c:pt idx="11">
                  <c:v>54.006399999999999</c:v>
                </c:pt>
                <c:pt idx="12">
                  <c:v>49.466099999999997</c:v>
                </c:pt>
                <c:pt idx="13">
                  <c:v>42.621499999999997</c:v>
                </c:pt>
                <c:pt idx="14">
                  <c:v>36.892099999999999</c:v>
                </c:pt>
                <c:pt idx="15">
                  <c:v>34.971400000000003</c:v>
                </c:pt>
                <c:pt idx="16">
                  <c:v>37.420699999999997</c:v>
                </c:pt>
                <c:pt idx="17">
                  <c:v>42.380899999999997</c:v>
                </c:pt>
                <c:pt idx="18">
                  <c:v>46.647599999999997</c:v>
                </c:pt>
                <c:pt idx="19">
                  <c:v>47.588200000000001</c:v>
                </c:pt>
                <c:pt idx="20">
                  <c:v>44.687199999999997</c:v>
                </c:pt>
                <c:pt idx="21">
                  <c:v>39.738900000000001</c:v>
                </c:pt>
                <c:pt idx="22">
                  <c:v>35.698500000000003</c:v>
                </c:pt>
                <c:pt idx="23">
                  <c:v>34.976300000000002</c:v>
                </c:pt>
                <c:pt idx="24">
                  <c:v>38.071800000000003</c:v>
                </c:pt>
                <c:pt idx="25">
                  <c:v>43.239400000000003</c:v>
                </c:pt>
                <c:pt idx="26">
                  <c:v>47.460599999999999</c:v>
                </c:pt>
                <c:pt idx="27">
                  <c:v>48.247300000000003</c:v>
                </c:pt>
                <c:pt idx="28">
                  <c:v>45.111899999999999</c:v>
                </c:pt>
                <c:pt idx="29">
                  <c:v>39.757100000000001</c:v>
                </c:pt>
                <c:pt idx="30">
                  <c:v>34.989800000000002</c:v>
                </c:pt>
                <c:pt idx="31">
                  <c:v>33.121000000000002</c:v>
                </c:pt>
                <c:pt idx="32">
                  <c:v>98.701400000000007</c:v>
                </c:pt>
                <c:pt idx="33">
                  <c:v>104.2315</c:v>
                </c:pt>
                <c:pt idx="34">
                  <c:v>109.10380000000001</c:v>
                </c:pt>
                <c:pt idx="35">
                  <c:v>111.2946</c:v>
                </c:pt>
                <c:pt idx="36">
                  <c:v>110.6867</c:v>
                </c:pt>
                <c:pt idx="37">
                  <c:v>109.1211</c:v>
                </c:pt>
                <c:pt idx="38">
                  <c:v>109.23690000000001</c:v>
                </c:pt>
                <c:pt idx="39">
                  <c:v>112.8917</c:v>
                </c:pt>
                <c:pt idx="40">
                  <c:v>120.0089</c:v>
                </c:pt>
                <c:pt idx="41">
                  <c:v>128.45500000000001</c:v>
                </c:pt>
                <c:pt idx="42">
                  <c:v>135.14789999999999</c:v>
                </c:pt>
                <c:pt idx="43">
                  <c:v>137.86410000000001</c:v>
                </c:pt>
                <c:pt idx="44">
                  <c:v>136.58320000000001</c:v>
                </c:pt>
                <c:pt idx="45">
                  <c:v>133.46870000000001</c:v>
                </c:pt>
                <c:pt idx="46">
                  <c:v>131.57830000000001</c:v>
                </c:pt>
                <c:pt idx="47">
                  <c:v>133.13820000000001</c:v>
                </c:pt>
                <c:pt idx="48">
                  <c:v>138.29</c:v>
                </c:pt>
                <c:pt idx="49">
                  <c:v>144.9401</c:v>
                </c:pt>
                <c:pt idx="50">
                  <c:v>149.9212</c:v>
                </c:pt>
                <c:pt idx="51">
                  <c:v>150.90289999999999</c:v>
                </c:pt>
                <c:pt idx="52">
                  <c:v>147.84360000000001</c:v>
                </c:pt>
                <c:pt idx="53">
                  <c:v>143.03550000000001</c:v>
                </c:pt>
                <c:pt idx="54">
                  <c:v>139.80279999999999</c:v>
                </c:pt>
                <c:pt idx="55">
                  <c:v>140.69550000000001</c:v>
                </c:pt>
                <c:pt idx="56">
                  <c:v>146.10939999999999</c:v>
                </c:pt>
                <c:pt idx="57">
                  <c:v>154.0196</c:v>
                </c:pt>
                <c:pt idx="58">
                  <c:v>161.08029999999999</c:v>
                </c:pt>
                <c:pt idx="59">
                  <c:v>164.56</c:v>
                </c:pt>
                <c:pt idx="60">
                  <c:v>163.89930000000001</c:v>
                </c:pt>
                <c:pt idx="61">
                  <c:v>160.9067</c:v>
                </c:pt>
                <c:pt idx="62">
                  <c:v>158.6053</c:v>
                </c:pt>
                <c:pt idx="63">
                  <c:v>159.5127</c:v>
                </c:pt>
                <c:pt idx="64">
                  <c:v>164.26009999999999</c:v>
                </c:pt>
                <c:pt idx="65">
                  <c:v>171.23320000000001</c:v>
                </c:pt>
                <c:pt idx="66">
                  <c:v>177.52520000000001</c:v>
                </c:pt>
                <c:pt idx="67">
                  <c:v>180.72069999999999</c:v>
                </c:pt>
                <c:pt idx="68">
                  <c:v>180.35400000000001</c:v>
                </c:pt>
                <c:pt idx="69">
                  <c:v>178.0925</c:v>
                </c:pt>
                <c:pt idx="70">
                  <c:v>176.6523</c:v>
                </c:pt>
                <c:pt idx="71">
                  <c:v>178.2107</c:v>
                </c:pt>
                <c:pt idx="72">
                  <c:v>183.15780000000001</c:v>
                </c:pt>
                <c:pt idx="73">
                  <c:v>189.82749999999999</c:v>
                </c:pt>
                <c:pt idx="74">
                  <c:v>195.46170000000001</c:v>
                </c:pt>
                <c:pt idx="75">
                  <c:v>197.92349999999999</c:v>
                </c:pt>
                <c:pt idx="76">
                  <c:v>197.03489999999999</c:v>
                </c:pt>
                <c:pt idx="77">
                  <c:v>194.6377</c:v>
                </c:pt>
                <c:pt idx="78">
                  <c:v>193.4341</c:v>
                </c:pt>
                <c:pt idx="79">
                  <c:v>195.40100000000001</c:v>
                </c:pt>
                <c:pt idx="80">
                  <c:v>200.62219999999999</c:v>
                </c:pt>
                <c:pt idx="81">
                  <c:v>207.14760000000001</c:v>
                </c:pt>
                <c:pt idx="82">
                  <c:v>212.07900000000001</c:v>
                </c:pt>
                <c:pt idx="83">
                  <c:v>213.35550000000001</c:v>
                </c:pt>
                <c:pt idx="84">
                  <c:v>211.07900000000001</c:v>
                </c:pt>
                <c:pt idx="85">
                  <c:v>207.48330000000001</c:v>
                </c:pt>
                <c:pt idx="86">
                  <c:v>205.6343</c:v>
                </c:pt>
                <c:pt idx="87">
                  <c:v>207.71119999999999</c:v>
                </c:pt>
                <c:pt idx="88">
                  <c:v>213.75640000000001</c:v>
                </c:pt>
                <c:pt idx="89">
                  <c:v>221.54509999999999</c:v>
                </c:pt>
                <c:pt idx="90">
                  <c:v>227.76220000000001</c:v>
                </c:pt>
                <c:pt idx="91">
                  <c:v>229.93430000000001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49415952"/>
        <c:axId val="156698952"/>
      </c:lineChart>
      <c:catAx>
        <c:axId val="349415952"/>
        <c:scaling>
          <c:orientation val="minMax"/>
        </c:scaling>
        <c:delete val="0"/>
        <c:axPos val="b"/>
        <c:majorGridlines>
          <c:spPr>
            <a:ln>
              <a:noFill/>
            </a:ln>
          </c:spPr>
        </c:majorGridlines>
        <c:numFmt formatCode="General" sourceLinked="1"/>
        <c:majorTickMark val="out"/>
        <c:minorTickMark val="none"/>
        <c:tickLblPos val="nextTo"/>
        <c:crossAx val="156698952"/>
        <c:crosses val="autoZero"/>
        <c:auto val="1"/>
        <c:lblAlgn val="ctr"/>
        <c:lblOffset val="100"/>
        <c:noMultiLvlLbl val="0"/>
      </c:catAx>
      <c:valAx>
        <c:axId val="156698952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349415952"/>
        <c:crosses val="autoZero"/>
        <c:crossBetween val="between"/>
      </c:valAx>
      <c:spPr>
        <a:ln>
          <a:solidFill>
            <a:schemeClr val="tx1"/>
          </a:solidFill>
        </a:ln>
      </c:spPr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2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47624</xdr:colOff>
      <xdr:row>95</xdr:row>
      <xdr:rowOff>188117</xdr:rowOff>
    </xdr:from>
    <xdr:to>
      <xdr:col>23</xdr:col>
      <xdr:colOff>595313</xdr:colOff>
      <xdr:row>123</xdr:row>
      <xdr:rowOff>11907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24</xdr:col>
      <xdr:colOff>130969</xdr:colOff>
      <xdr:row>96</xdr:row>
      <xdr:rowOff>0</xdr:rowOff>
    </xdr:from>
    <xdr:to>
      <xdr:col>47</xdr:col>
      <xdr:colOff>166687</xdr:colOff>
      <xdr:row>123</xdr:row>
      <xdr:rowOff>23812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0.33236</cdr:x>
      <cdr:y>0.05748</cdr:y>
    </cdr:from>
    <cdr:to>
      <cdr:x>0.62897</cdr:x>
      <cdr:y>0.10166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775603" y="371739"/>
          <a:ext cx="3369469" cy="2857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IN" sz="1100"/>
        </a:p>
      </cdr:txBody>
    </cdr:sp>
  </cdr:relSizeAnchor>
  <cdr:relSizeAnchor xmlns:cdr="http://schemas.openxmlformats.org/drawingml/2006/chartDrawing">
    <cdr:from>
      <cdr:x>0.20509</cdr:x>
      <cdr:y>0.66297</cdr:y>
    </cdr:from>
    <cdr:to>
      <cdr:x>0.85234</cdr:x>
      <cdr:y>0.77608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2976564" y="3419477"/>
          <a:ext cx="9394031" cy="58340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IN" sz="1100"/>
            <a:t>graph</a:t>
          </a:r>
          <a:r>
            <a:rPr lang="en-IN" sz="1100" baseline="0"/>
            <a:t> of 4, 8, 19, 29 and 33 year cycles of rainfall in the ohio valley plotted against a graph of the actual rainfall amounts recorded in inches.</a:t>
          </a:r>
          <a:endParaRPr lang="en-IN" sz="1100"/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0.33236</cdr:x>
      <cdr:y>0.05748</cdr:y>
    </cdr:from>
    <cdr:to>
      <cdr:x>0.62897</cdr:x>
      <cdr:y>0.10166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775603" y="371739"/>
          <a:ext cx="3369469" cy="2857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IN" sz="1100"/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O657"/>
  <sheetViews>
    <sheetView tabSelected="1" topLeftCell="IS70" zoomScale="80" zoomScaleNormal="80" workbookViewId="0">
      <selection activeCell="JF93" sqref="JF93:JG94"/>
    </sheetView>
  </sheetViews>
  <sheetFormatPr defaultColWidth="10" defaultRowHeight="15"/>
  <cols>
    <col min="1" max="7" width="10" customWidth="1"/>
    <col min="8" max="8" width="10" style="1" customWidth="1"/>
    <col min="9" max="9" width="10" customWidth="1"/>
  </cols>
  <sheetData>
    <row r="1" spans="1:17" ht="15" customHeight="1">
      <c r="A1" s="112" t="s">
        <v>0</v>
      </c>
      <c r="B1" s="106" t="s">
        <v>1</v>
      </c>
      <c r="C1" s="116" t="s">
        <v>0</v>
      </c>
      <c r="D1" s="110" t="s">
        <v>1</v>
      </c>
      <c r="E1" s="112" t="s">
        <v>0</v>
      </c>
      <c r="F1" s="106" t="s">
        <v>1</v>
      </c>
      <c r="G1" s="116" t="s">
        <v>0</v>
      </c>
      <c r="H1" s="110" t="s">
        <v>1</v>
      </c>
      <c r="I1" s="112" t="s">
        <v>0</v>
      </c>
      <c r="J1" s="106" t="s">
        <v>1</v>
      </c>
      <c r="K1" s="108" t="s">
        <v>0</v>
      </c>
      <c r="L1" s="110" t="s">
        <v>1</v>
      </c>
    </row>
    <row r="2" spans="1:17" ht="15.75" thickBot="1">
      <c r="A2" s="113"/>
      <c r="B2" s="107"/>
      <c r="C2" s="117"/>
      <c r="D2" s="111"/>
      <c r="E2" s="113"/>
      <c r="F2" s="107"/>
      <c r="G2" s="117"/>
      <c r="H2" s="111"/>
      <c r="I2" s="113"/>
      <c r="J2" s="107"/>
      <c r="K2" s="109"/>
      <c r="L2" s="111"/>
      <c r="N2" s="104" t="s">
        <v>2</v>
      </c>
      <c r="O2" s="104"/>
      <c r="P2" s="104"/>
      <c r="Q2" s="104"/>
    </row>
    <row r="3" spans="1:17">
      <c r="A3" s="2">
        <v>1839</v>
      </c>
      <c r="B3" s="3">
        <v>29.92</v>
      </c>
      <c r="C3" s="4">
        <v>1851</v>
      </c>
      <c r="D3" s="5">
        <v>32.54</v>
      </c>
      <c r="E3" s="2">
        <v>1863</v>
      </c>
      <c r="F3" s="3">
        <v>37.950000000000003</v>
      </c>
      <c r="G3" s="4">
        <v>1875</v>
      </c>
      <c r="H3" s="6">
        <v>44.78</v>
      </c>
      <c r="I3" s="2">
        <v>1887</v>
      </c>
      <c r="J3" s="3">
        <v>38</v>
      </c>
      <c r="K3" s="26">
        <v>1899</v>
      </c>
      <c r="L3" s="5">
        <v>40.46</v>
      </c>
    </row>
    <row r="4" spans="1:17">
      <c r="A4" s="7">
        <v>1840</v>
      </c>
      <c r="B4" s="8">
        <v>42.84</v>
      </c>
      <c r="C4" s="9">
        <v>1852</v>
      </c>
      <c r="D4" s="10">
        <v>46.73</v>
      </c>
      <c r="E4" s="7">
        <v>1864</v>
      </c>
      <c r="F4" s="8">
        <v>36.68</v>
      </c>
      <c r="G4" s="9">
        <v>1876</v>
      </c>
      <c r="H4" s="11">
        <v>47.34</v>
      </c>
      <c r="I4" s="7">
        <v>1888</v>
      </c>
      <c r="J4" s="8">
        <v>46.19</v>
      </c>
      <c r="K4" s="27">
        <v>1900</v>
      </c>
      <c r="L4" s="10">
        <v>33.6</v>
      </c>
      <c r="N4" s="104" t="s">
        <v>3</v>
      </c>
      <c r="O4" s="104"/>
      <c r="P4" s="104"/>
      <c r="Q4" s="35">
        <f>2965.43/72</f>
        <v>41.186500000000002</v>
      </c>
    </row>
    <row r="5" spans="1:17">
      <c r="A5" s="7">
        <v>1841</v>
      </c>
      <c r="B5" s="8">
        <v>43.94</v>
      </c>
      <c r="C5" s="9">
        <v>1853</v>
      </c>
      <c r="D5" s="10">
        <v>35.67</v>
      </c>
      <c r="E5" s="7">
        <v>1865</v>
      </c>
      <c r="F5" s="8">
        <v>48.93</v>
      </c>
      <c r="G5" s="9">
        <v>1877</v>
      </c>
      <c r="H5" s="11">
        <v>34.69</v>
      </c>
      <c r="I5" s="7">
        <v>1889</v>
      </c>
      <c r="J5" s="8">
        <v>37.06</v>
      </c>
      <c r="K5" s="27">
        <v>1901</v>
      </c>
      <c r="L5" s="10">
        <v>31.78</v>
      </c>
      <c r="N5" s="104" t="s">
        <v>4</v>
      </c>
      <c r="O5" s="104"/>
      <c r="P5" s="104"/>
      <c r="Q5" s="17">
        <v>41.19</v>
      </c>
    </row>
    <row r="6" spans="1:17">
      <c r="A6" s="7">
        <v>1842</v>
      </c>
      <c r="B6" s="8">
        <v>41.89</v>
      </c>
      <c r="C6" s="9">
        <v>1854</v>
      </c>
      <c r="D6" s="10">
        <v>40.299999999999997</v>
      </c>
      <c r="E6" s="7">
        <v>1866</v>
      </c>
      <c r="F6" s="8">
        <v>47.37</v>
      </c>
      <c r="G6" s="9">
        <v>1878</v>
      </c>
      <c r="H6" s="11">
        <v>36.35</v>
      </c>
      <c r="I6" s="7">
        <v>1890</v>
      </c>
      <c r="J6" s="8">
        <v>55.43</v>
      </c>
      <c r="K6" s="27">
        <v>1902</v>
      </c>
      <c r="L6" s="10">
        <v>39.53</v>
      </c>
    </row>
    <row r="7" spans="1:17">
      <c r="A7" s="7">
        <v>1843</v>
      </c>
      <c r="B7" s="8">
        <v>48.2</v>
      </c>
      <c r="C7" s="9">
        <v>1855</v>
      </c>
      <c r="D7" s="10">
        <v>47.89</v>
      </c>
      <c r="E7" s="7">
        <v>1867</v>
      </c>
      <c r="F7" s="8">
        <v>40.72</v>
      </c>
      <c r="G7" s="9">
        <v>1879</v>
      </c>
      <c r="H7" s="11">
        <v>39.22</v>
      </c>
      <c r="I7" s="7">
        <v>1891</v>
      </c>
      <c r="J7" s="8">
        <v>40.68</v>
      </c>
      <c r="K7" s="27">
        <v>1903</v>
      </c>
      <c r="L7" s="10">
        <v>37.979999999999997</v>
      </c>
    </row>
    <row r="8" spans="1:17">
      <c r="A8" s="7">
        <v>1844</v>
      </c>
      <c r="B8" s="8">
        <v>37.950000000000003</v>
      </c>
      <c r="C8" s="9">
        <v>1856</v>
      </c>
      <c r="D8" s="10">
        <v>28.98</v>
      </c>
      <c r="E8" s="7">
        <v>1868</v>
      </c>
      <c r="F8" s="8">
        <v>46.87</v>
      </c>
      <c r="G8" s="9">
        <v>1880</v>
      </c>
      <c r="H8" s="11">
        <v>49.94</v>
      </c>
      <c r="I8" s="7">
        <v>1892</v>
      </c>
      <c r="J8" s="8">
        <v>36.96</v>
      </c>
      <c r="K8" s="27">
        <v>1904</v>
      </c>
      <c r="L8" s="10">
        <v>28.24</v>
      </c>
    </row>
    <row r="9" spans="1:17">
      <c r="A9" s="7">
        <v>1845</v>
      </c>
      <c r="B9" s="8">
        <v>40.11</v>
      </c>
      <c r="C9" s="9">
        <v>1857</v>
      </c>
      <c r="D9" s="10">
        <v>37.950000000000003</v>
      </c>
      <c r="E9" s="7">
        <v>1869</v>
      </c>
      <c r="F9" s="8">
        <v>41.29</v>
      </c>
      <c r="G9" s="9">
        <v>1881</v>
      </c>
      <c r="H9" s="11">
        <v>41.6</v>
      </c>
      <c r="I9" s="7">
        <v>1893</v>
      </c>
      <c r="J9" s="8">
        <v>40.799999999999997</v>
      </c>
      <c r="K9" s="27">
        <v>1905</v>
      </c>
      <c r="L9" s="10">
        <v>42.81</v>
      </c>
    </row>
    <row r="10" spans="1:17">
      <c r="A10" s="7">
        <v>1846</v>
      </c>
      <c r="B10" s="8">
        <v>48.39</v>
      </c>
      <c r="C10" s="9">
        <v>1858</v>
      </c>
      <c r="D10" s="10">
        <v>55.48</v>
      </c>
      <c r="E10" s="7">
        <v>1870</v>
      </c>
      <c r="F10" s="8">
        <v>37.46</v>
      </c>
      <c r="G10" s="9">
        <v>1882</v>
      </c>
      <c r="H10" s="11">
        <v>56.1</v>
      </c>
      <c r="I10" s="7">
        <v>1894</v>
      </c>
      <c r="J10" s="8">
        <v>31.07</v>
      </c>
      <c r="K10" s="27">
        <v>1906</v>
      </c>
      <c r="L10" s="10">
        <v>41.95</v>
      </c>
    </row>
    <row r="11" spans="1:17">
      <c r="A11" s="7">
        <v>1847</v>
      </c>
      <c r="B11" s="8">
        <v>55.26</v>
      </c>
      <c r="C11" s="9">
        <v>1859</v>
      </c>
      <c r="D11" s="10">
        <v>46.68</v>
      </c>
      <c r="E11" s="7">
        <v>1871</v>
      </c>
      <c r="F11" s="8">
        <v>29.91</v>
      </c>
      <c r="G11" s="9">
        <v>1883</v>
      </c>
      <c r="H11" s="11">
        <v>49.25</v>
      </c>
      <c r="I11" s="7">
        <v>1895</v>
      </c>
      <c r="J11" s="8">
        <v>29.06</v>
      </c>
      <c r="K11" s="27">
        <v>1907</v>
      </c>
      <c r="L11" s="10">
        <v>46.68</v>
      </c>
    </row>
    <row r="12" spans="1:17">
      <c r="A12" s="7">
        <v>1848</v>
      </c>
      <c r="B12" s="8">
        <v>44.97</v>
      </c>
      <c r="C12" s="9">
        <v>1860</v>
      </c>
      <c r="D12" s="10">
        <v>36</v>
      </c>
      <c r="E12" s="7">
        <v>1872</v>
      </c>
      <c r="F12" s="8">
        <v>32.9</v>
      </c>
      <c r="G12" s="9">
        <v>1884</v>
      </c>
      <c r="H12" s="11">
        <v>40.049999999999997</v>
      </c>
      <c r="I12" s="7">
        <v>1896</v>
      </c>
      <c r="J12" s="8">
        <v>39.22</v>
      </c>
      <c r="K12" s="27">
        <v>1908</v>
      </c>
      <c r="L12" s="10">
        <v>33.29</v>
      </c>
    </row>
    <row r="13" spans="1:17">
      <c r="A13" s="7">
        <v>1849</v>
      </c>
      <c r="B13" s="8">
        <v>46.37</v>
      </c>
      <c r="C13" s="9">
        <v>1861</v>
      </c>
      <c r="D13" s="10">
        <v>43.81</v>
      </c>
      <c r="E13" s="7">
        <v>1873</v>
      </c>
      <c r="F13" s="8">
        <v>45.18</v>
      </c>
      <c r="G13" s="9">
        <v>1885</v>
      </c>
      <c r="H13" s="11">
        <v>37.630000000000003</v>
      </c>
      <c r="I13" s="7">
        <v>1897</v>
      </c>
      <c r="J13" s="8">
        <v>44.8</v>
      </c>
      <c r="K13" s="27">
        <v>1909</v>
      </c>
      <c r="L13" s="10">
        <v>41.4</v>
      </c>
    </row>
    <row r="14" spans="1:17" ht="15.75" thickBot="1">
      <c r="A14" s="12">
        <v>1850</v>
      </c>
      <c r="B14" s="13">
        <v>54.77</v>
      </c>
      <c r="C14" s="14">
        <v>1862</v>
      </c>
      <c r="D14" s="15">
        <v>40.26</v>
      </c>
      <c r="E14" s="12">
        <v>1874</v>
      </c>
      <c r="F14" s="13">
        <v>38.479999999999997</v>
      </c>
      <c r="G14" s="14">
        <v>1886</v>
      </c>
      <c r="H14" s="16">
        <v>39.61</v>
      </c>
      <c r="I14" s="12">
        <v>1898</v>
      </c>
      <c r="J14" s="13">
        <v>45.04</v>
      </c>
      <c r="K14" s="28">
        <v>1910</v>
      </c>
      <c r="L14" s="15">
        <v>36.200000000000003</v>
      </c>
    </row>
    <row r="16" spans="1:17" ht="15.75">
      <c r="A16" s="17" t="s">
        <v>5</v>
      </c>
      <c r="B16" s="17"/>
      <c r="C16" s="17"/>
      <c r="D16" s="17"/>
      <c r="E16" s="105" t="s">
        <v>6</v>
      </c>
      <c r="F16" s="105"/>
      <c r="G16" s="105"/>
      <c r="H16" s="105"/>
      <c r="I16" s="105"/>
      <c r="J16" s="29"/>
      <c r="K16" s="29"/>
    </row>
    <row r="17" spans="1:275">
      <c r="J17" s="30"/>
      <c r="K17" s="30"/>
    </row>
    <row r="18" spans="1:275" ht="15.75">
      <c r="A18" s="17" t="s">
        <v>7</v>
      </c>
      <c r="B18" s="17"/>
      <c r="C18" s="17"/>
      <c r="D18" s="17"/>
      <c r="E18" s="105" t="s">
        <v>8</v>
      </c>
      <c r="F18" s="105"/>
      <c r="G18" s="105"/>
      <c r="H18" s="105"/>
      <c r="I18" s="105"/>
      <c r="J18" s="29"/>
      <c r="K18" s="29"/>
    </row>
    <row r="19" spans="1:275" ht="15.75">
      <c r="A19" s="17"/>
      <c r="B19" s="17"/>
      <c r="C19" s="17"/>
      <c r="D19" s="17"/>
      <c r="E19" s="18"/>
      <c r="F19" s="18"/>
      <c r="G19" s="18"/>
      <c r="H19" s="18"/>
      <c r="I19" s="18"/>
      <c r="J19" s="18"/>
      <c r="K19" s="18"/>
    </row>
    <row r="20" spans="1:275">
      <c r="E20" s="19"/>
      <c r="F20" s="19"/>
      <c r="G20" s="19"/>
      <c r="H20" s="19"/>
      <c r="I20" s="47">
        <v>3</v>
      </c>
      <c r="J20" s="19"/>
      <c r="K20" s="19"/>
      <c r="M20" s="19"/>
      <c r="N20" s="19"/>
      <c r="O20" s="19"/>
      <c r="P20" s="19"/>
      <c r="Q20" s="36">
        <v>4</v>
      </c>
      <c r="R20" s="19"/>
      <c r="S20" s="19"/>
      <c r="U20" s="19"/>
      <c r="V20" s="19"/>
      <c r="W20" s="19"/>
      <c r="X20" s="19"/>
      <c r="Y20" s="47">
        <v>5</v>
      </c>
      <c r="Z20" s="19"/>
      <c r="AA20" s="19"/>
      <c r="AC20" s="19"/>
      <c r="AD20" s="19"/>
      <c r="AE20" s="19"/>
      <c r="AF20" s="19"/>
      <c r="AG20" s="36">
        <v>6</v>
      </c>
      <c r="AH20" s="19"/>
      <c r="AI20" s="19"/>
      <c r="AK20" s="19"/>
      <c r="AL20" s="19"/>
      <c r="AM20" s="19"/>
      <c r="AN20" s="19"/>
      <c r="AO20" s="31">
        <v>7</v>
      </c>
      <c r="AP20" s="19"/>
      <c r="AQ20" s="19"/>
      <c r="AS20" s="19"/>
      <c r="AT20" s="19"/>
      <c r="AU20" s="19"/>
      <c r="AV20" s="19"/>
      <c r="AW20" s="36">
        <v>8</v>
      </c>
      <c r="AX20" s="19"/>
      <c r="AY20" s="19"/>
      <c r="BA20" s="19"/>
      <c r="BB20" s="19"/>
      <c r="BC20" s="19"/>
      <c r="BD20" s="19"/>
      <c r="BE20" s="36">
        <v>9</v>
      </c>
      <c r="BF20" s="19"/>
      <c r="BG20" s="19"/>
      <c r="BI20" s="19"/>
      <c r="BJ20" s="19"/>
      <c r="BK20" s="19"/>
      <c r="BL20" s="19"/>
      <c r="BM20" s="47">
        <v>10</v>
      </c>
      <c r="BN20" s="19"/>
      <c r="BO20" s="19"/>
      <c r="BQ20" s="19"/>
      <c r="BR20" s="19"/>
      <c r="BS20" s="19"/>
      <c r="BT20" s="19"/>
      <c r="BU20" s="36">
        <v>11</v>
      </c>
      <c r="BV20" s="19"/>
      <c r="BW20" s="19"/>
      <c r="BY20" s="19"/>
      <c r="BZ20" s="19"/>
      <c r="CA20" s="19"/>
      <c r="CB20" s="19"/>
      <c r="CC20" s="36">
        <v>12</v>
      </c>
      <c r="CD20" s="19"/>
      <c r="CE20" s="19"/>
      <c r="CG20" s="19"/>
      <c r="CH20" s="19"/>
      <c r="CI20" s="19"/>
      <c r="CJ20" s="19"/>
      <c r="CK20" s="47">
        <v>13</v>
      </c>
      <c r="CL20" s="19"/>
      <c r="CM20" s="19"/>
      <c r="CO20" s="19"/>
      <c r="CP20" s="19"/>
      <c r="CQ20" s="19"/>
      <c r="CR20" s="19"/>
      <c r="CS20" s="31">
        <v>14</v>
      </c>
      <c r="CT20" s="19"/>
      <c r="CU20" s="19"/>
      <c r="CW20" s="19"/>
      <c r="CX20" s="19"/>
      <c r="CY20" s="19"/>
      <c r="CZ20" s="19"/>
      <c r="DA20" s="31">
        <v>15</v>
      </c>
      <c r="DB20" s="19"/>
      <c r="DC20" s="19"/>
      <c r="DE20" s="19"/>
      <c r="DF20" s="19"/>
      <c r="DG20" s="19"/>
      <c r="DH20" s="19"/>
      <c r="DI20" s="31">
        <v>16</v>
      </c>
      <c r="DJ20" s="19"/>
      <c r="DK20" s="19"/>
      <c r="DM20" s="19"/>
      <c r="DN20" s="19"/>
      <c r="DO20" s="19"/>
      <c r="DP20" s="19"/>
      <c r="DQ20" s="47">
        <v>17</v>
      </c>
      <c r="DR20" s="19"/>
      <c r="DS20" s="19"/>
      <c r="DU20" s="19"/>
      <c r="DV20" s="19"/>
      <c r="DW20" s="19"/>
      <c r="DX20" s="19"/>
      <c r="DY20" s="36">
        <v>18</v>
      </c>
      <c r="DZ20" s="19"/>
      <c r="EA20" s="19"/>
      <c r="EC20" s="19"/>
      <c r="ED20" s="19"/>
      <c r="EE20" s="19"/>
      <c r="EF20" s="19"/>
      <c r="EG20" s="47">
        <v>19</v>
      </c>
      <c r="EH20" s="19"/>
      <c r="EI20" s="19"/>
      <c r="EK20" s="19"/>
      <c r="EL20" s="19"/>
      <c r="EM20" s="19"/>
      <c r="EN20" s="19"/>
      <c r="EO20" s="47">
        <v>20</v>
      </c>
      <c r="EP20" s="19"/>
      <c r="EQ20" s="19"/>
      <c r="ES20" s="19"/>
      <c r="ET20" s="19"/>
      <c r="EU20" s="19"/>
      <c r="EV20" s="19"/>
      <c r="EW20" s="48">
        <v>21</v>
      </c>
      <c r="EX20" s="19"/>
      <c r="EY20" s="19"/>
      <c r="FA20" s="19"/>
      <c r="FB20" s="19"/>
      <c r="FC20" s="19"/>
      <c r="FD20" s="19"/>
      <c r="FE20" s="48">
        <v>22</v>
      </c>
      <c r="FF20" s="19"/>
      <c r="FG20" s="19"/>
      <c r="FI20" s="19"/>
      <c r="FJ20" s="19"/>
      <c r="FK20" s="19"/>
      <c r="FL20" s="19"/>
      <c r="FM20" s="48">
        <v>23</v>
      </c>
      <c r="FN20" s="19"/>
      <c r="FO20" s="19"/>
      <c r="FQ20" s="19"/>
      <c r="FR20" s="19"/>
      <c r="FS20" s="19"/>
      <c r="FT20" s="19"/>
      <c r="FU20" s="52">
        <v>24</v>
      </c>
      <c r="FV20" s="19"/>
      <c r="FW20" s="19"/>
      <c r="FY20" s="19"/>
      <c r="FZ20" s="19"/>
      <c r="GA20" s="19"/>
      <c r="GB20" s="19"/>
      <c r="GC20" s="50">
        <v>25</v>
      </c>
      <c r="GD20" s="19"/>
      <c r="GE20" s="19"/>
      <c r="GG20" s="19"/>
      <c r="GH20" s="19"/>
      <c r="GI20" s="19"/>
      <c r="GJ20" s="19"/>
      <c r="GK20" s="50">
        <v>26</v>
      </c>
      <c r="GL20" s="19"/>
      <c r="GM20" s="19"/>
      <c r="GO20" s="19"/>
      <c r="GP20" s="19"/>
      <c r="GQ20" s="19"/>
      <c r="GR20" s="19"/>
      <c r="GS20" s="52">
        <v>27</v>
      </c>
      <c r="GT20" s="19"/>
      <c r="GU20" s="19"/>
      <c r="GW20" s="19"/>
      <c r="GX20" s="19"/>
      <c r="GY20" s="19"/>
      <c r="GZ20" s="19"/>
      <c r="HA20" s="50">
        <v>28</v>
      </c>
      <c r="HB20" s="19"/>
      <c r="HC20" s="19"/>
      <c r="HE20" s="19"/>
      <c r="HF20" s="19"/>
      <c r="HG20" s="19"/>
      <c r="HH20" s="19"/>
      <c r="HI20" s="50">
        <v>29</v>
      </c>
      <c r="HJ20" s="19"/>
      <c r="HK20" s="19"/>
      <c r="HM20" s="19"/>
      <c r="HN20" s="19"/>
      <c r="HO20" s="19"/>
      <c r="HP20" s="19"/>
      <c r="HQ20" s="50">
        <v>30</v>
      </c>
      <c r="HR20" s="19"/>
      <c r="HS20" s="19"/>
      <c r="HU20" s="19"/>
      <c r="HV20" s="19"/>
      <c r="HW20" s="19"/>
      <c r="HX20" s="19"/>
      <c r="HY20" s="50">
        <v>31</v>
      </c>
      <c r="HZ20" s="19"/>
      <c r="IA20" s="19"/>
      <c r="IC20" s="19"/>
      <c r="ID20" s="19"/>
      <c r="IE20" s="19"/>
      <c r="IF20" s="19"/>
      <c r="IG20" s="50">
        <v>32</v>
      </c>
      <c r="IH20" s="19"/>
      <c r="II20" s="19"/>
      <c r="IK20" s="19"/>
      <c r="IL20" s="19"/>
      <c r="IM20" s="19"/>
      <c r="IN20" s="19"/>
      <c r="IO20" s="52">
        <v>33</v>
      </c>
      <c r="IP20" s="19"/>
      <c r="IQ20" s="19"/>
      <c r="IS20" s="19"/>
      <c r="IT20" s="19"/>
      <c r="IU20" s="19"/>
      <c r="IV20" s="19"/>
      <c r="IW20" s="50">
        <v>34</v>
      </c>
      <c r="IX20" s="19"/>
      <c r="IY20" s="19"/>
      <c r="JA20" s="19"/>
      <c r="JB20" s="19"/>
      <c r="JC20" s="19"/>
      <c r="JD20" s="19"/>
      <c r="JE20" s="50">
        <v>35</v>
      </c>
      <c r="JF20" s="19"/>
      <c r="JG20" s="19"/>
      <c r="JI20" s="19"/>
      <c r="JJ20" s="19"/>
      <c r="JK20" s="19"/>
      <c r="JL20" s="19"/>
      <c r="JM20" s="52">
        <v>35</v>
      </c>
      <c r="JN20" s="19"/>
      <c r="JO20" s="19"/>
    </row>
    <row r="21" spans="1:275">
      <c r="A21" s="114" t="s">
        <v>0</v>
      </c>
      <c r="B21" s="115" t="s">
        <v>1</v>
      </c>
      <c r="C21" s="20"/>
      <c r="D21" s="21"/>
      <c r="E21" s="100" t="s">
        <v>9</v>
      </c>
      <c r="F21" s="100" t="s">
        <v>10</v>
      </c>
      <c r="G21" s="100" t="s">
        <v>11</v>
      </c>
      <c r="H21" s="102" t="s">
        <v>12</v>
      </c>
      <c r="I21" s="103" t="s">
        <v>13</v>
      </c>
      <c r="J21" s="100" t="s">
        <v>14</v>
      </c>
      <c r="K21" s="100" t="s">
        <v>15</v>
      </c>
      <c r="L21" s="21"/>
      <c r="M21" s="100" t="s">
        <v>9</v>
      </c>
      <c r="N21" s="100" t="s">
        <v>10</v>
      </c>
      <c r="O21" s="100" t="s">
        <v>11</v>
      </c>
      <c r="P21" s="102" t="s">
        <v>12</v>
      </c>
      <c r="Q21" s="99" t="s">
        <v>13</v>
      </c>
      <c r="R21" s="100" t="s">
        <v>14</v>
      </c>
      <c r="S21" s="100" t="s">
        <v>15</v>
      </c>
      <c r="T21" s="21"/>
      <c r="U21" s="100" t="s">
        <v>9</v>
      </c>
      <c r="V21" s="100" t="s">
        <v>10</v>
      </c>
      <c r="W21" s="100" t="s">
        <v>11</v>
      </c>
      <c r="X21" s="102" t="s">
        <v>12</v>
      </c>
      <c r="Y21" s="103" t="s">
        <v>13</v>
      </c>
      <c r="Z21" s="100" t="s">
        <v>14</v>
      </c>
      <c r="AA21" s="100" t="s">
        <v>15</v>
      </c>
      <c r="AB21" s="21"/>
      <c r="AC21" s="100" t="s">
        <v>9</v>
      </c>
      <c r="AD21" s="100" t="s">
        <v>10</v>
      </c>
      <c r="AE21" s="100" t="s">
        <v>11</v>
      </c>
      <c r="AF21" s="102" t="s">
        <v>12</v>
      </c>
      <c r="AG21" s="99" t="s">
        <v>13</v>
      </c>
      <c r="AH21" s="100" t="s">
        <v>14</v>
      </c>
      <c r="AI21" s="100" t="s">
        <v>15</v>
      </c>
      <c r="AJ21" s="21"/>
      <c r="AK21" s="100" t="s">
        <v>9</v>
      </c>
      <c r="AL21" s="100" t="s">
        <v>10</v>
      </c>
      <c r="AM21" s="100" t="s">
        <v>11</v>
      </c>
      <c r="AN21" s="102" t="s">
        <v>12</v>
      </c>
      <c r="AO21" s="103" t="s">
        <v>13</v>
      </c>
      <c r="AP21" s="100" t="s">
        <v>14</v>
      </c>
      <c r="AQ21" s="100" t="s">
        <v>15</v>
      </c>
      <c r="AR21" s="21"/>
      <c r="AS21" s="100" t="s">
        <v>9</v>
      </c>
      <c r="AT21" s="100" t="s">
        <v>10</v>
      </c>
      <c r="AU21" s="100" t="s">
        <v>11</v>
      </c>
      <c r="AV21" s="102" t="s">
        <v>12</v>
      </c>
      <c r="AW21" s="99" t="s">
        <v>13</v>
      </c>
      <c r="AX21" s="100" t="s">
        <v>14</v>
      </c>
      <c r="AY21" s="100" t="s">
        <v>15</v>
      </c>
      <c r="AZ21" s="21"/>
      <c r="BA21" s="100" t="s">
        <v>9</v>
      </c>
      <c r="BB21" s="100" t="s">
        <v>10</v>
      </c>
      <c r="BC21" s="100" t="s">
        <v>11</v>
      </c>
      <c r="BD21" s="102" t="s">
        <v>12</v>
      </c>
      <c r="BE21" s="99" t="s">
        <v>13</v>
      </c>
      <c r="BF21" s="100" t="s">
        <v>14</v>
      </c>
      <c r="BG21" s="100" t="s">
        <v>15</v>
      </c>
      <c r="BH21" s="21"/>
      <c r="BI21" s="100" t="s">
        <v>9</v>
      </c>
      <c r="BJ21" s="100" t="s">
        <v>10</v>
      </c>
      <c r="BK21" s="100" t="s">
        <v>11</v>
      </c>
      <c r="BL21" s="102" t="s">
        <v>12</v>
      </c>
      <c r="BM21" s="103" t="s">
        <v>13</v>
      </c>
      <c r="BN21" s="100" t="s">
        <v>14</v>
      </c>
      <c r="BO21" s="100" t="s">
        <v>15</v>
      </c>
      <c r="BP21" s="21"/>
      <c r="BQ21" s="100" t="s">
        <v>9</v>
      </c>
      <c r="BR21" s="100" t="s">
        <v>10</v>
      </c>
      <c r="BS21" s="100" t="s">
        <v>11</v>
      </c>
      <c r="BT21" s="102" t="s">
        <v>12</v>
      </c>
      <c r="BU21" s="99" t="s">
        <v>13</v>
      </c>
      <c r="BV21" s="100" t="s">
        <v>14</v>
      </c>
      <c r="BW21" s="100" t="s">
        <v>15</v>
      </c>
      <c r="BX21" s="21"/>
      <c r="BY21" s="100" t="s">
        <v>9</v>
      </c>
      <c r="BZ21" s="100" t="s">
        <v>10</v>
      </c>
      <c r="CA21" s="100" t="s">
        <v>11</v>
      </c>
      <c r="CB21" s="102" t="s">
        <v>12</v>
      </c>
      <c r="CC21" s="99" t="s">
        <v>13</v>
      </c>
      <c r="CD21" s="100" t="s">
        <v>14</v>
      </c>
      <c r="CE21" s="100" t="s">
        <v>15</v>
      </c>
      <c r="CF21" s="21"/>
      <c r="CG21" s="100" t="s">
        <v>9</v>
      </c>
      <c r="CH21" s="100" t="s">
        <v>10</v>
      </c>
      <c r="CI21" s="100" t="s">
        <v>11</v>
      </c>
      <c r="CJ21" s="102" t="s">
        <v>12</v>
      </c>
      <c r="CK21" s="103" t="s">
        <v>13</v>
      </c>
      <c r="CL21" s="100" t="s">
        <v>14</v>
      </c>
      <c r="CM21" s="100" t="s">
        <v>15</v>
      </c>
      <c r="CN21" s="21"/>
      <c r="CO21" s="100" t="s">
        <v>9</v>
      </c>
      <c r="CP21" s="100" t="s">
        <v>10</v>
      </c>
      <c r="CQ21" s="100" t="s">
        <v>11</v>
      </c>
      <c r="CR21" s="102" t="s">
        <v>12</v>
      </c>
      <c r="CS21" s="103" t="s">
        <v>13</v>
      </c>
      <c r="CT21" s="100" t="s">
        <v>14</v>
      </c>
      <c r="CU21" s="100" t="s">
        <v>15</v>
      </c>
      <c r="CV21" s="21"/>
      <c r="CW21" s="100" t="s">
        <v>9</v>
      </c>
      <c r="CX21" s="100" t="s">
        <v>10</v>
      </c>
      <c r="CY21" s="100" t="s">
        <v>11</v>
      </c>
      <c r="CZ21" s="102" t="s">
        <v>12</v>
      </c>
      <c r="DA21" s="103" t="s">
        <v>13</v>
      </c>
      <c r="DB21" s="100" t="s">
        <v>14</v>
      </c>
      <c r="DC21" s="100" t="s">
        <v>15</v>
      </c>
      <c r="DD21" s="21"/>
      <c r="DE21" s="100" t="s">
        <v>9</v>
      </c>
      <c r="DF21" s="100" t="s">
        <v>10</v>
      </c>
      <c r="DG21" s="100" t="s">
        <v>11</v>
      </c>
      <c r="DH21" s="102" t="s">
        <v>12</v>
      </c>
      <c r="DI21" s="103" t="s">
        <v>13</v>
      </c>
      <c r="DJ21" s="100" t="s">
        <v>14</v>
      </c>
      <c r="DK21" s="100" t="s">
        <v>15</v>
      </c>
      <c r="DL21" s="21"/>
      <c r="DM21" s="100" t="s">
        <v>9</v>
      </c>
      <c r="DN21" s="100" t="s">
        <v>10</v>
      </c>
      <c r="DO21" s="100" t="s">
        <v>11</v>
      </c>
      <c r="DP21" s="102" t="s">
        <v>12</v>
      </c>
      <c r="DQ21" s="103" t="s">
        <v>13</v>
      </c>
      <c r="DR21" s="100" t="s">
        <v>14</v>
      </c>
      <c r="DS21" s="100" t="s">
        <v>15</v>
      </c>
      <c r="DT21" s="21"/>
      <c r="DU21" s="100" t="s">
        <v>9</v>
      </c>
      <c r="DV21" s="100" t="s">
        <v>10</v>
      </c>
      <c r="DW21" s="100" t="s">
        <v>11</v>
      </c>
      <c r="DX21" s="102" t="s">
        <v>12</v>
      </c>
      <c r="DY21" s="99" t="s">
        <v>13</v>
      </c>
      <c r="DZ21" s="100" t="s">
        <v>14</v>
      </c>
      <c r="EA21" s="100" t="s">
        <v>15</v>
      </c>
      <c r="EB21" s="21"/>
      <c r="EC21" s="100" t="s">
        <v>9</v>
      </c>
      <c r="ED21" s="100" t="s">
        <v>10</v>
      </c>
      <c r="EE21" s="100" t="s">
        <v>11</v>
      </c>
      <c r="EF21" s="102" t="s">
        <v>12</v>
      </c>
      <c r="EG21" s="103" t="s">
        <v>13</v>
      </c>
      <c r="EH21" s="100" t="s">
        <v>14</v>
      </c>
      <c r="EI21" s="100" t="s">
        <v>15</v>
      </c>
      <c r="EJ21" s="21"/>
      <c r="EK21" s="100" t="s">
        <v>9</v>
      </c>
      <c r="EL21" s="100" t="s">
        <v>10</v>
      </c>
      <c r="EM21" s="100" t="s">
        <v>11</v>
      </c>
      <c r="EN21" s="102" t="s">
        <v>12</v>
      </c>
      <c r="EO21" s="103" t="s">
        <v>13</v>
      </c>
      <c r="EP21" s="100" t="s">
        <v>14</v>
      </c>
      <c r="EQ21" s="100" t="s">
        <v>15</v>
      </c>
      <c r="ER21" s="21"/>
      <c r="ES21" s="100" t="s">
        <v>9</v>
      </c>
      <c r="ET21" s="100" t="s">
        <v>10</v>
      </c>
      <c r="EU21" s="100" t="s">
        <v>11</v>
      </c>
      <c r="EV21" s="102" t="s">
        <v>12</v>
      </c>
      <c r="EW21" s="99" t="s">
        <v>13</v>
      </c>
      <c r="EX21" s="100" t="s">
        <v>14</v>
      </c>
      <c r="EY21" s="100" t="s">
        <v>15</v>
      </c>
      <c r="EZ21" s="21"/>
      <c r="FA21" s="100" t="s">
        <v>9</v>
      </c>
      <c r="FB21" s="100" t="s">
        <v>10</v>
      </c>
      <c r="FC21" s="100" t="s">
        <v>11</v>
      </c>
      <c r="FD21" s="102" t="s">
        <v>12</v>
      </c>
      <c r="FE21" s="99" t="s">
        <v>13</v>
      </c>
      <c r="FF21" s="100" t="s">
        <v>14</v>
      </c>
      <c r="FG21" s="100" t="s">
        <v>15</v>
      </c>
      <c r="FH21" s="21"/>
      <c r="FI21" s="100" t="s">
        <v>9</v>
      </c>
      <c r="FJ21" s="100" t="s">
        <v>10</v>
      </c>
      <c r="FK21" s="100" t="s">
        <v>11</v>
      </c>
      <c r="FL21" s="102" t="s">
        <v>12</v>
      </c>
      <c r="FM21" s="99" t="s">
        <v>13</v>
      </c>
      <c r="FN21" s="100" t="s">
        <v>14</v>
      </c>
      <c r="FO21" s="100" t="s">
        <v>15</v>
      </c>
      <c r="FP21" s="21"/>
      <c r="FQ21" s="100" t="s">
        <v>9</v>
      </c>
      <c r="FR21" s="100" t="s">
        <v>10</v>
      </c>
      <c r="FS21" s="100" t="s">
        <v>11</v>
      </c>
      <c r="FT21" s="102" t="s">
        <v>12</v>
      </c>
      <c r="FU21" s="99" t="s">
        <v>13</v>
      </c>
      <c r="FV21" s="100" t="s">
        <v>14</v>
      </c>
      <c r="FW21" s="100" t="s">
        <v>15</v>
      </c>
      <c r="FX21" s="21"/>
      <c r="FY21" s="100" t="s">
        <v>9</v>
      </c>
      <c r="FZ21" s="100" t="s">
        <v>10</v>
      </c>
      <c r="GA21" s="100" t="s">
        <v>11</v>
      </c>
      <c r="GB21" s="102" t="s">
        <v>12</v>
      </c>
      <c r="GC21" s="103" t="s">
        <v>13</v>
      </c>
      <c r="GD21" s="100" t="s">
        <v>14</v>
      </c>
      <c r="GE21" s="100" t="s">
        <v>15</v>
      </c>
      <c r="GF21" s="21"/>
      <c r="GG21" s="100" t="s">
        <v>9</v>
      </c>
      <c r="GH21" s="100" t="s">
        <v>10</v>
      </c>
      <c r="GI21" s="100" t="s">
        <v>11</v>
      </c>
      <c r="GJ21" s="102" t="s">
        <v>12</v>
      </c>
      <c r="GK21" s="103" t="s">
        <v>13</v>
      </c>
      <c r="GL21" s="100" t="s">
        <v>14</v>
      </c>
      <c r="GM21" s="100" t="s">
        <v>15</v>
      </c>
      <c r="GN21" s="21"/>
      <c r="GO21" s="100" t="s">
        <v>9</v>
      </c>
      <c r="GP21" s="100" t="s">
        <v>10</v>
      </c>
      <c r="GQ21" s="100" t="s">
        <v>11</v>
      </c>
      <c r="GR21" s="102" t="s">
        <v>12</v>
      </c>
      <c r="GS21" s="99" t="s">
        <v>13</v>
      </c>
      <c r="GT21" s="100" t="s">
        <v>14</v>
      </c>
      <c r="GU21" s="100" t="s">
        <v>15</v>
      </c>
      <c r="GV21" s="21"/>
      <c r="GW21" s="100" t="s">
        <v>9</v>
      </c>
      <c r="GX21" s="100" t="s">
        <v>10</v>
      </c>
      <c r="GY21" s="100" t="s">
        <v>11</v>
      </c>
      <c r="GZ21" s="102" t="s">
        <v>12</v>
      </c>
      <c r="HA21" s="103" t="s">
        <v>13</v>
      </c>
      <c r="HB21" s="100" t="s">
        <v>14</v>
      </c>
      <c r="HC21" s="100" t="s">
        <v>15</v>
      </c>
      <c r="HD21" s="21"/>
      <c r="HE21" s="100" t="s">
        <v>9</v>
      </c>
      <c r="HF21" s="100" t="s">
        <v>10</v>
      </c>
      <c r="HG21" s="100" t="s">
        <v>11</v>
      </c>
      <c r="HH21" s="102" t="s">
        <v>12</v>
      </c>
      <c r="HI21" s="103" t="s">
        <v>13</v>
      </c>
      <c r="HJ21" s="100" t="s">
        <v>14</v>
      </c>
      <c r="HK21" s="100" t="s">
        <v>15</v>
      </c>
      <c r="HL21" s="21"/>
      <c r="HM21" s="100" t="s">
        <v>9</v>
      </c>
      <c r="HN21" s="100" t="s">
        <v>10</v>
      </c>
      <c r="HO21" s="100" t="s">
        <v>11</v>
      </c>
      <c r="HP21" s="102" t="s">
        <v>12</v>
      </c>
      <c r="HQ21" s="103" t="s">
        <v>13</v>
      </c>
      <c r="HR21" s="100" t="s">
        <v>14</v>
      </c>
      <c r="HS21" s="100" t="s">
        <v>15</v>
      </c>
      <c r="HT21" s="21"/>
      <c r="HU21" s="100" t="s">
        <v>9</v>
      </c>
      <c r="HV21" s="100" t="s">
        <v>10</v>
      </c>
      <c r="HW21" s="100" t="s">
        <v>11</v>
      </c>
      <c r="HX21" s="102" t="s">
        <v>12</v>
      </c>
      <c r="HY21" s="103" t="s">
        <v>13</v>
      </c>
      <c r="HZ21" s="100" t="s">
        <v>14</v>
      </c>
      <c r="IA21" s="100" t="s">
        <v>15</v>
      </c>
      <c r="IB21" s="21"/>
      <c r="IC21" s="100" t="s">
        <v>9</v>
      </c>
      <c r="ID21" s="100" t="s">
        <v>10</v>
      </c>
      <c r="IE21" s="100" t="s">
        <v>11</v>
      </c>
      <c r="IF21" s="102" t="s">
        <v>12</v>
      </c>
      <c r="IG21" s="103" t="s">
        <v>13</v>
      </c>
      <c r="IH21" s="100" t="s">
        <v>14</v>
      </c>
      <c r="II21" s="100" t="s">
        <v>15</v>
      </c>
      <c r="IJ21" s="21"/>
      <c r="IK21" s="100" t="s">
        <v>9</v>
      </c>
      <c r="IL21" s="100" t="s">
        <v>10</v>
      </c>
      <c r="IM21" s="100" t="s">
        <v>11</v>
      </c>
      <c r="IN21" s="102" t="s">
        <v>12</v>
      </c>
      <c r="IO21" s="99" t="s">
        <v>13</v>
      </c>
      <c r="IP21" s="100" t="s">
        <v>14</v>
      </c>
      <c r="IQ21" s="100" t="s">
        <v>15</v>
      </c>
      <c r="IR21" s="21"/>
      <c r="IS21" s="100" t="s">
        <v>9</v>
      </c>
      <c r="IT21" s="100" t="s">
        <v>10</v>
      </c>
      <c r="IU21" s="100" t="s">
        <v>11</v>
      </c>
      <c r="IV21" s="102" t="s">
        <v>12</v>
      </c>
      <c r="IW21" s="103" t="s">
        <v>13</v>
      </c>
      <c r="IX21" s="100" t="s">
        <v>14</v>
      </c>
      <c r="IY21" s="100" t="s">
        <v>15</v>
      </c>
      <c r="IZ21" s="21"/>
      <c r="JA21" s="100" t="s">
        <v>9</v>
      </c>
      <c r="JB21" s="100" t="s">
        <v>10</v>
      </c>
      <c r="JC21" s="100" t="s">
        <v>11</v>
      </c>
      <c r="JD21" s="102" t="s">
        <v>12</v>
      </c>
      <c r="JE21" s="103" t="s">
        <v>13</v>
      </c>
      <c r="JF21" s="100" t="s">
        <v>14</v>
      </c>
      <c r="JG21" s="100" t="s">
        <v>15</v>
      </c>
      <c r="JH21" s="21"/>
      <c r="JI21" s="100" t="s">
        <v>9</v>
      </c>
      <c r="JJ21" s="100" t="s">
        <v>10</v>
      </c>
      <c r="JK21" s="100" t="s">
        <v>11</v>
      </c>
      <c r="JL21" s="102" t="s">
        <v>12</v>
      </c>
      <c r="JM21" s="99" t="s">
        <v>13</v>
      </c>
      <c r="JN21" s="100" t="s">
        <v>14</v>
      </c>
      <c r="JO21" s="100" t="s">
        <v>15</v>
      </c>
    </row>
    <row r="22" spans="1:275">
      <c r="A22" s="114"/>
      <c r="B22" s="115"/>
      <c r="C22" s="20"/>
      <c r="D22" s="21"/>
      <c r="E22" s="100"/>
      <c r="F22" s="100"/>
      <c r="G22" s="100"/>
      <c r="H22" s="102"/>
      <c r="I22" s="103"/>
      <c r="J22" s="100"/>
      <c r="K22" s="100"/>
      <c r="L22" s="21"/>
      <c r="M22" s="100"/>
      <c r="N22" s="100"/>
      <c r="O22" s="100"/>
      <c r="P22" s="102"/>
      <c r="Q22" s="99"/>
      <c r="R22" s="100"/>
      <c r="S22" s="100"/>
      <c r="T22" s="21"/>
      <c r="U22" s="100"/>
      <c r="V22" s="100"/>
      <c r="W22" s="100"/>
      <c r="X22" s="102"/>
      <c r="Y22" s="103"/>
      <c r="Z22" s="100"/>
      <c r="AA22" s="100"/>
      <c r="AB22" s="21"/>
      <c r="AC22" s="100"/>
      <c r="AD22" s="100"/>
      <c r="AE22" s="100"/>
      <c r="AF22" s="102"/>
      <c r="AG22" s="99"/>
      <c r="AH22" s="100"/>
      <c r="AI22" s="100"/>
      <c r="AJ22" s="21"/>
      <c r="AK22" s="100"/>
      <c r="AL22" s="100"/>
      <c r="AM22" s="100"/>
      <c r="AN22" s="102"/>
      <c r="AO22" s="103"/>
      <c r="AP22" s="100"/>
      <c r="AQ22" s="100"/>
      <c r="AR22" s="21"/>
      <c r="AS22" s="100"/>
      <c r="AT22" s="100"/>
      <c r="AU22" s="100"/>
      <c r="AV22" s="102"/>
      <c r="AW22" s="99"/>
      <c r="AX22" s="100"/>
      <c r="AY22" s="100"/>
      <c r="AZ22" s="21"/>
      <c r="BA22" s="100"/>
      <c r="BB22" s="100"/>
      <c r="BC22" s="100"/>
      <c r="BD22" s="102"/>
      <c r="BE22" s="99"/>
      <c r="BF22" s="100"/>
      <c r="BG22" s="100"/>
      <c r="BH22" s="21"/>
      <c r="BI22" s="100"/>
      <c r="BJ22" s="100"/>
      <c r="BK22" s="100"/>
      <c r="BL22" s="102"/>
      <c r="BM22" s="103"/>
      <c r="BN22" s="100"/>
      <c r="BO22" s="100"/>
      <c r="BP22" s="21"/>
      <c r="BQ22" s="100"/>
      <c r="BR22" s="100"/>
      <c r="BS22" s="100"/>
      <c r="BT22" s="102"/>
      <c r="BU22" s="99"/>
      <c r="BV22" s="100"/>
      <c r="BW22" s="100"/>
      <c r="BX22" s="21"/>
      <c r="BY22" s="100"/>
      <c r="BZ22" s="100"/>
      <c r="CA22" s="100"/>
      <c r="CB22" s="102"/>
      <c r="CC22" s="99"/>
      <c r="CD22" s="100"/>
      <c r="CE22" s="100"/>
      <c r="CF22" s="21"/>
      <c r="CG22" s="100"/>
      <c r="CH22" s="100"/>
      <c r="CI22" s="100"/>
      <c r="CJ22" s="102"/>
      <c r="CK22" s="103"/>
      <c r="CL22" s="100"/>
      <c r="CM22" s="100"/>
      <c r="CN22" s="21"/>
      <c r="CO22" s="100"/>
      <c r="CP22" s="100"/>
      <c r="CQ22" s="100"/>
      <c r="CR22" s="102"/>
      <c r="CS22" s="103"/>
      <c r="CT22" s="100"/>
      <c r="CU22" s="100"/>
      <c r="CV22" s="21"/>
      <c r="CW22" s="100"/>
      <c r="CX22" s="100"/>
      <c r="CY22" s="100"/>
      <c r="CZ22" s="102"/>
      <c r="DA22" s="103"/>
      <c r="DB22" s="100"/>
      <c r="DC22" s="100"/>
      <c r="DD22" s="21"/>
      <c r="DE22" s="100"/>
      <c r="DF22" s="100"/>
      <c r="DG22" s="100"/>
      <c r="DH22" s="102"/>
      <c r="DI22" s="103"/>
      <c r="DJ22" s="100"/>
      <c r="DK22" s="100"/>
      <c r="DL22" s="21"/>
      <c r="DM22" s="100"/>
      <c r="DN22" s="100"/>
      <c r="DO22" s="100"/>
      <c r="DP22" s="102"/>
      <c r="DQ22" s="103"/>
      <c r="DR22" s="100"/>
      <c r="DS22" s="100"/>
      <c r="DT22" s="21"/>
      <c r="DU22" s="100"/>
      <c r="DV22" s="100"/>
      <c r="DW22" s="100"/>
      <c r="DX22" s="102"/>
      <c r="DY22" s="99"/>
      <c r="DZ22" s="100"/>
      <c r="EA22" s="100"/>
      <c r="EB22" s="21"/>
      <c r="EC22" s="100"/>
      <c r="ED22" s="100"/>
      <c r="EE22" s="100"/>
      <c r="EF22" s="102"/>
      <c r="EG22" s="103"/>
      <c r="EH22" s="100"/>
      <c r="EI22" s="100"/>
      <c r="EJ22" s="21"/>
      <c r="EK22" s="100"/>
      <c r="EL22" s="100"/>
      <c r="EM22" s="100"/>
      <c r="EN22" s="102"/>
      <c r="EO22" s="103"/>
      <c r="EP22" s="100"/>
      <c r="EQ22" s="100"/>
      <c r="ER22" s="21"/>
      <c r="ES22" s="100"/>
      <c r="ET22" s="100"/>
      <c r="EU22" s="100"/>
      <c r="EV22" s="102"/>
      <c r="EW22" s="99"/>
      <c r="EX22" s="100"/>
      <c r="EY22" s="100"/>
      <c r="EZ22" s="21"/>
      <c r="FA22" s="100"/>
      <c r="FB22" s="100"/>
      <c r="FC22" s="100"/>
      <c r="FD22" s="102"/>
      <c r="FE22" s="99"/>
      <c r="FF22" s="100"/>
      <c r="FG22" s="100"/>
      <c r="FH22" s="21"/>
      <c r="FI22" s="100"/>
      <c r="FJ22" s="100"/>
      <c r="FK22" s="100"/>
      <c r="FL22" s="102"/>
      <c r="FM22" s="99"/>
      <c r="FN22" s="100"/>
      <c r="FO22" s="100"/>
      <c r="FP22" s="21"/>
      <c r="FQ22" s="100"/>
      <c r="FR22" s="100"/>
      <c r="FS22" s="100"/>
      <c r="FT22" s="102"/>
      <c r="FU22" s="99"/>
      <c r="FV22" s="100"/>
      <c r="FW22" s="100"/>
      <c r="FX22" s="21"/>
      <c r="FY22" s="100"/>
      <c r="FZ22" s="100"/>
      <c r="GA22" s="100"/>
      <c r="GB22" s="102"/>
      <c r="GC22" s="103"/>
      <c r="GD22" s="100"/>
      <c r="GE22" s="100"/>
      <c r="GF22" s="21"/>
      <c r="GG22" s="100"/>
      <c r="GH22" s="100"/>
      <c r="GI22" s="100"/>
      <c r="GJ22" s="102"/>
      <c r="GK22" s="103"/>
      <c r="GL22" s="100"/>
      <c r="GM22" s="100"/>
      <c r="GN22" s="21"/>
      <c r="GO22" s="100"/>
      <c r="GP22" s="100"/>
      <c r="GQ22" s="100"/>
      <c r="GR22" s="102"/>
      <c r="GS22" s="99"/>
      <c r="GT22" s="100"/>
      <c r="GU22" s="100"/>
      <c r="GV22" s="21"/>
      <c r="GW22" s="100"/>
      <c r="GX22" s="100"/>
      <c r="GY22" s="100"/>
      <c r="GZ22" s="102"/>
      <c r="HA22" s="103"/>
      <c r="HB22" s="100"/>
      <c r="HC22" s="100"/>
      <c r="HD22" s="21"/>
      <c r="HE22" s="100"/>
      <c r="HF22" s="100"/>
      <c r="HG22" s="100"/>
      <c r="HH22" s="102"/>
      <c r="HI22" s="103"/>
      <c r="HJ22" s="100"/>
      <c r="HK22" s="100"/>
      <c r="HL22" s="21"/>
      <c r="HM22" s="100"/>
      <c r="HN22" s="100"/>
      <c r="HO22" s="100"/>
      <c r="HP22" s="102"/>
      <c r="HQ22" s="103"/>
      <c r="HR22" s="100"/>
      <c r="HS22" s="100"/>
      <c r="HT22" s="21"/>
      <c r="HU22" s="100"/>
      <c r="HV22" s="100"/>
      <c r="HW22" s="100"/>
      <c r="HX22" s="102"/>
      <c r="HY22" s="103"/>
      <c r="HZ22" s="100"/>
      <c r="IA22" s="100"/>
      <c r="IB22" s="21"/>
      <c r="IC22" s="100"/>
      <c r="ID22" s="100"/>
      <c r="IE22" s="100"/>
      <c r="IF22" s="102"/>
      <c r="IG22" s="103"/>
      <c r="IH22" s="100"/>
      <c r="II22" s="100"/>
      <c r="IJ22" s="21"/>
      <c r="IK22" s="100"/>
      <c r="IL22" s="100"/>
      <c r="IM22" s="100"/>
      <c r="IN22" s="102"/>
      <c r="IO22" s="99"/>
      <c r="IP22" s="100"/>
      <c r="IQ22" s="100"/>
      <c r="IR22" s="21"/>
      <c r="IS22" s="100"/>
      <c r="IT22" s="100"/>
      <c r="IU22" s="100"/>
      <c r="IV22" s="102"/>
      <c r="IW22" s="103"/>
      <c r="IX22" s="100"/>
      <c r="IY22" s="100"/>
      <c r="IZ22" s="21"/>
      <c r="JA22" s="100"/>
      <c r="JB22" s="100"/>
      <c r="JC22" s="100"/>
      <c r="JD22" s="102"/>
      <c r="JE22" s="103"/>
      <c r="JF22" s="100"/>
      <c r="JG22" s="100"/>
      <c r="JH22" s="21"/>
      <c r="JI22" s="100"/>
      <c r="JJ22" s="100"/>
      <c r="JK22" s="100"/>
      <c r="JL22" s="102"/>
      <c r="JM22" s="99"/>
      <c r="JN22" s="100"/>
      <c r="JO22" s="100"/>
    </row>
    <row r="23" spans="1:275">
      <c r="A23" s="22">
        <v>1839</v>
      </c>
      <c r="B23" s="23">
        <v>29.92</v>
      </c>
      <c r="C23" s="20"/>
      <c r="D23" s="24"/>
      <c r="E23" s="25">
        <v>0</v>
      </c>
      <c r="F23" s="23">
        <v>29.92</v>
      </c>
      <c r="G23" s="22">
        <f t="shared" ref="G23:H86" si="0">72</f>
        <v>72</v>
      </c>
      <c r="H23" s="22">
        <f>72</f>
        <v>72</v>
      </c>
      <c r="I23" s="32">
        <v>3</v>
      </c>
      <c r="J23" s="33">
        <f>(2/H23)*(F23)*COS(2*3.1415926*(E23)/(I23))</f>
        <v>0.83109999999999995</v>
      </c>
      <c r="K23" s="34">
        <f>(2/H23)*(F23)*SIN(2*3.1415926*(E23)/(I23))</f>
        <v>0</v>
      </c>
      <c r="L23" s="24"/>
      <c r="M23" s="25">
        <v>0</v>
      </c>
      <c r="N23" s="23">
        <v>29.92</v>
      </c>
      <c r="O23" s="22">
        <f t="shared" ref="O23:O86" si="1">72</f>
        <v>72</v>
      </c>
      <c r="P23" s="22">
        <f t="shared" ref="P23:P86" si="2">72</f>
        <v>72</v>
      </c>
      <c r="Q23" s="37">
        <f>4</f>
        <v>4</v>
      </c>
      <c r="R23" s="33">
        <f>(2/P23)*(N23)*COS(2*3.1415926*(M23)/(Q23))</f>
        <v>0.83109999999999995</v>
      </c>
      <c r="S23" s="34">
        <f>(2/P23)*(N23)*SIN(2*3.1415926*(M23)/(Q23))</f>
        <v>0</v>
      </c>
      <c r="T23" s="24"/>
      <c r="U23" s="25">
        <v>0</v>
      </c>
      <c r="V23" s="23">
        <v>29.92</v>
      </c>
      <c r="W23" s="22">
        <f t="shared" ref="W23:W86" si="3">72</f>
        <v>72</v>
      </c>
      <c r="X23" s="22">
        <v>70</v>
      </c>
      <c r="Y23" s="32">
        <f>5</f>
        <v>5</v>
      </c>
      <c r="Z23" s="33">
        <f>(2/X23)*(V23)*COS(2*3.1415926*(U23)/(Y23))</f>
        <v>0.85489999999999999</v>
      </c>
      <c r="AA23" s="34">
        <f>(2/X23)*(V23)*SIN(2*3.1415926*(U23)/(Y23))</f>
        <v>0</v>
      </c>
      <c r="AB23" s="24"/>
      <c r="AC23" s="25">
        <v>0</v>
      </c>
      <c r="AD23" s="23">
        <v>29.92</v>
      </c>
      <c r="AE23" s="22">
        <f>72</f>
        <v>72</v>
      </c>
      <c r="AF23" s="22">
        <f t="shared" ref="AF23:AF86" si="4">72</f>
        <v>72</v>
      </c>
      <c r="AG23" s="37">
        <f>6</f>
        <v>6</v>
      </c>
      <c r="AH23" s="33">
        <f>(2/AF23)*(AD23)*COS(2*3.1415926*(AC23)/(AG23))</f>
        <v>0.83109999999999995</v>
      </c>
      <c r="AI23" s="34">
        <f>(2/AF23)*(AD23)*SIN(2*3.1415926*(AC23)/(AG23))</f>
        <v>0</v>
      </c>
      <c r="AJ23" s="24"/>
      <c r="AK23" s="25">
        <v>0</v>
      </c>
      <c r="AL23" s="23">
        <v>29.92</v>
      </c>
      <c r="AM23" s="22">
        <f t="shared" ref="AM23:AM86" si="5">72</f>
        <v>72</v>
      </c>
      <c r="AN23" s="22">
        <f>70</f>
        <v>70</v>
      </c>
      <c r="AO23" s="32">
        <f>7</f>
        <v>7</v>
      </c>
      <c r="AP23" s="33">
        <f>(2/AN23)*(AL23)*COS(2*3.1415926*(AK23)/(AO23))</f>
        <v>0.85489999999999999</v>
      </c>
      <c r="AQ23" s="34">
        <f>(2/AN23)*(AL23)*SIN(2*3.1415926*(AK23)/(AO23))</f>
        <v>0</v>
      </c>
      <c r="AR23" s="24"/>
      <c r="AS23" s="25">
        <v>0</v>
      </c>
      <c r="AT23" s="23">
        <v>29.92</v>
      </c>
      <c r="AU23" s="22">
        <f t="shared" ref="AU23:AU86" si="6">72</f>
        <v>72</v>
      </c>
      <c r="AV23" s="22">
        <f>72</f>
        <v>72</v>
      </c>
      <c r="AW23" s="37">
        <f>8</f>
        <v>8</v>
      </c>
      <c r="AX23" s="33">
        <f>(2/AV23)*(AT23)*COS(2*3.1415926*(AS23)/(AW23))</f>
        <v>0.83109999999999995</v>
      </c>
      <c r="AY23" s="34">
        <f>(2/AV23)*(AT23)*SIN(2*3.1415926*(AS23)/(AW23))</f>
        <v>0</v>
      </c>
      <c r="AZ23" s="24"/>
      <c r="BA23" s="25">
        <v>0</v>
      </c>
      <c r="BB23" s="23">
        <v>29.92</v>
      </c>
      <c r="BC23" s="22">
        <f t="shared" ref="BC23:BC86" si="7">72</f>
        <v>72</v>
      </c>
      <c r="BD23" s="22">
        <f t="shared" ref="BD23:BD86" si="8">72</f>
        <v>72</v>
      </c>
      <c r="BE23" s="37">
        <f>9</f>
        <v>9</v>
      </c>
      <c r="BF23" s="33">
        <f>(2/BD23)*(BB23)*COS(2*3.1415926*(BA23)/(BE23))</f>
        <v>0.83109999999999995</v>
      </c>
      <c r="BG23" s="34">
        <f>(2/BD23)*(BB23)*SIN(2*3.1415926*(BA23)/(BE23))</f>
        <v>0</v>
      </c>
      <c r="BH23" s="24"/>
      <c r="BI23" s="25">
        <v>0</v>
      </c>
      <c r="BJ23" s="23">
        <v>29.92</v>
      </c>
      <c r="BK23" s="22">
        <f t="shared" ref="BK23:BK86" si="9">72</f>
        <v>72</v>
      </c>
      <c r="BL23" s="22">
        <f>70</f>
        <v>70</v>
      </c>
      <c r="BM23" s="32">
        <f>10</f>
        <v>10</v>
      </c>
      <c r="BN23" s="33">
        <f>(2/BL23)*(BJ23)*COS(2*3.1415926*(BI23)/(BM23))</f>
        <v>0.85489999999999999</v>
      </c>
      <c r="BO23" s="34">
        <f>(2/BL23)*(BJ23)*SIN(2*3.1415926*(BI23)/(BM23))</f>
        <v>0</v>
      </c>
      <c r="BP23" s="24"/>
      <c r="BQ23" s="25">
        <v>0</v>
      </c>
      <c r="BR23" s="23">
        <v>29.92</v>
      </c>
      <c r="BS23" s="22">
        <f t="shared" ref="BS23:BS86" si="10">72</f>
        <v>72</v>
      </c>
      <c r="BT23" s="22">
        <f>66</f>
        <v>66</v>
      </c>
      <c r="BU23" s="37">
        <f>11</f>
        <v>11</v>
      </c>
      <c r="BV23" s="33">
        <f>(2/BT23)*(BR23)*COS(2*3.1415926*(BQ23)/(BU23))</f>
        <v>0.90669999999999995</v>
      </c>
      <c r="BW23" s="34">
        <f>(2/BT23)*(BR23)*SIN(2*3.1415926*(BQ23)/(BU23))</f>
        <v>0</v>
      </c>
      <c r="BX23" s="24"/>
      <c r="BY23" s="25">
        <v>0</v>
      </c>
      <c r="BZ23" s="23">
        <v>29.92</v>
      </c>
      <c r="CA23" s="22">
        <f t="shared" ref="CA23:CA86" si="11">72</f>
        <v>72</v>
      </c>
      <c r="CB23" s="22">
        <f t="shared" ref="CB23:CB86" si="12">72</f>
        <v>72</v>
      </c>
      <c r="CC23" s="37">
        <f>12</f>
        <v>12</v>
      </c>
      <c r="CD23" s="33">
        <f>(2/CB23)*(BZ23)*COS(2*3.1415926*(BY23)/(CC23))</f>
        <v>0.83109999999999995</v>
      </c>
      <c r="CE23" s="34">
        <f>(2/CB23)*(BZ23)*SIN(2*3.1415926*(BY23)/(CC23))</f>
        <v>0</v>
      </c>
      <c r="CF23" s="24"/>
      <c r="CG23" s="25">
        <v>0</v>
      </c>
      <c r="CH23" s="23">
        <v>29.92</v>
      </c>
      <c r="CI23" s="22">
        <f t="shared" ref="CI23:CI86" si="13">72</f>
        <v>72</v>
      </c>
      <c r="CJ23" s="22">
        <f>65</f>
        <v>65</v>
      </c>
      <c r="CK23" s="32">
        <f>13</f>
        <v>13</v>
      </c>
      <c r="CL23" s="33">
        <f>(2/CJ23)*(CH23)*COS(2*3.1415926*(CG23)/(CK23))</f>
        <v>0.92059999999999997</v>
      </c>
      <c r="CM23" s="34">
        <f>(2/CJ23)*(CH23)*SIN(2*3.1415926*(CG23)/(CK23))</f>
        <v>0</v>
      </c>
      <c r="CN23" s="24"/>
      <c r="CO23" s="25">
        <v>0</v>
      </c>
      <c r="CP23" s="23">
        <v>29.92</v>
      </c>
      <c r="CQ23" s="22">
        <f t="shared" ref="CQ23:CQ86" si="14">72</f>
        <v>72</v>
      </c>
      <c r="CR23" s="22">
        <f>70</f>
        <v>70</v>
      </c>
      <c r="CS23" s="32">
        <f>14</f>
        <v>14</v>
      </c>
      <c r="CT23" s="33">
        <f>(2/CR23)*(CP23)*COS(2*3.1415926*(CO23)/(CS23))</f>
        <v>0.85489999999999999</v>
      </c>
      <c r="CU23" s="34">
        <f>(2/CR23)*(CP23)*SIN(2*3.1415926*(CO23)/(CS23))</f>
        <v>0</v>
      </c>
      <c r="CV23" s="24"/>
      <c r="CW23" s="25">
        <v>0</v>
      </c>
      <c r="CX23" s="23">
        <v>29.92</v>
      </c>
      <c r="CY23" s="22">
        <f t="shared" ref="CY23:CY86" si="15">72</f>
        <v>72</v>
      </c>
      <c r="CZ23" s="22">
        <f>60</f>
        <v>60</v>
      </c>
      <c r="DA23" s="32">
        <f>15</f>
        <v>15</v>
      </c>
      <c r="DB23" s="33">
        <f>(2/CZ23)*(CX23)*COS(2*3.1415926*(CW23)/(DA23))</f>
        <v>0.99729999999999996</v>
      </c>
      <c r="DC23" s="34">
        <f>(2/CZ23)*(CX23)*SIN(2*3.1415926*(CW23)/(DA23))</f>
        <v>0</v>
      </c>
      <c r="DD23" s="24"/>
      <c r="DE23" s="25">
        <v>0</v>
      </c>
      <c r="DF23" s="23">
        <v>29.92</v>
      </c>
      <c r="DG23" s="22">
        <f t="shared" ref="DG23:DG86" si="16">72</f>
        <v>72</v>
      </c>
      <c r="DH23" s="22">
        <f>64</f>
        <v>64</v>
      </c>
      <c r="DI23" s="32">
        <f>16</f>
        <v>16</v>
      </c>
      <c r="DJ23" s="33">
        <f>(2/DH23)*(DF23)*COS(2*3.1415926*(DE23)/(DI23))</f>
        <v>0.93500000000000005</v>
      </c>
      <c r="DK23" s="34">
        <f>(2/DH23)*(DF23)*SIN(2*3.1415926*(DE23)/(DI23))</f>
        <v>0</v>
      </c>
      <c r="DL23" s="24"/>
      <c r="DM23" s="25">
        <v>0</v>
      </c>
      <c r="DN23" s="23">
        <v>29.92</v>
      </c>
      <c r="DO23" s="22">
        <f t="shared" ref="DO23:DO86" si="17">72</f>
        <v>72</v>
      </c>
      <c r="DP23" s="22">
        <f>68</f>
        <v>68</v>
      </c>
      <c r="DQ23" s="32">
        <f>17</f>
        <v>17</v>
      </c>
      <c r="DR23" s="33">
        <f>(2/DP23)*(DN23)*COS(2*3.1415926*(DM23)/(DQ23))</f>
        <v>0.88</v>
      </c>
      <c r="DS23" s="34">
        <f>(2/DP23)*(DN23)*SIN(2*3.1415926*(DM23)/(DQ23))</f>
        <v>0</v>
      </c>
      <c r="DT23" s="24"/>
      <c r="DU23" s="25">
        <v>0</v>
      </c>
      <c r="DV23" s="23">
        <v>29.92</v>
      </c>
      <c r="DW23" s="22">
        <f t="shared" ref="DW23:DW86" si="18">72</f>
        <v>72</v>
      </c>
      <c r="DX23" s="22">
        <f>72</f>
        <v>72</v>
      </c>
      <c r="DY23" s="37">
        <f>18</f>
        <v>18</v>
      </c>
      <c r="DZ23" s="33">
        <f>(2/DX23)*(DV23)*COS(2*3.1415926*(DU23)/(DY23))</f>
        <v>0.83109999999999995</v>
      </c>
      <c r="EA23" s="34">
        <f>(2/DX23)*(DV23)*SIN(2*3.1415926*(DU23)/(DY23))</f>
        <v>0</v>
      </c>
      <c r="EB23" s="24"/>
      <c r="EC23" s="25">
        <v>0</v>
      </c>
      <c r="ED23" s="23">
        <v>29.92</v>
      </c>
      <c r="EE23" s="22">
        <f t="shared" ref="EE23:EE86" si="19">72</f>
        <v>72</v>
      </c>
      <c r="EF23" s="22">
        <f>57</f>
        <v>57</v>
      </c>
      <c r="EG23" s="32">
        <f>19</f>
        <v>19</v>
      </c>
      <c r="EH23" s="33">
        <f>(2/EF23)*(ED23)*COS(2*3.1415926*(EC23)/(EG23))</f>
        <v>1.0498000000000001</v>
      </c>
      <c r="EI23" s="34">
        <f>(2/EF23)*(ED23)*SIN(2*3.1415926*(EC23)/(EG23))</f>
        <v>0</v>
      </c>
      <c r="EJ23" s="24"/>
      <c r="EK23" s="25">
        <v>0</v>
      </c>
      <c r="EL23" s="23">
        <v>29.92</v>
      </c>
      <c r="EM23" s="22">
        <f t="shared" ref="EM23:EM86" si="20">72</f>
        <v>72</v>
      </c>
      <c r="EN23" s="22">
        <f>60</f>
        <v>60</v>
      </c>
      <c r="EO23" s="32">
        <f>20</f>
        <v>20</v>
      </c>
      <c r="EP23" s="33">
        <f>(2/EN23)*(EL23)*COS(2*3.1415926*(EK23)/(EO23))</f>
        <v>0.99729999999999996</v>
      </c>
      <c r="EQ23" s="34">
        <f>(2/EN23)*(EL23)*SIN(2*3.1415926*(EK23)/(EO23))</f>
        <v>0</v>
      </c>
      <c r="ER23" s="24"/>
      <c r="ES23" s="25">
        <v>0</v>
      </c>
      <c r="ET23" s="23">
        <v>29.92</v>
      </c>
      <c r="EU23" s="22">
        <f t="shared" ref="EU23:EU86" si="21">72</f>
        <v>72</v>
      </c>
      <c r="EV23" s="22">
        <f>63</f>
        <v>63</v>
      </c>
      <c r="EW23" s="37">
        <f>21</f>
        <v>21</v>
      </c>
      <c r="EX23" s="33">
        <f>(2/EV23)*(ET23)*COS(2*3.1415926*(ES23)/(EW23))</f>
        <v>0.94979999999999998</v>
      </c>
      <c r="EY23" s="34">
        <f>(2/EV23)*(ET23)*SIN(2*3.1415926*(ES23)/(EW23))</f>
        <v>0</v>
      </c>
      <c r="EZ23" s="24"/>
      <c r="FA23" s="25">
        <v>0</v>
      </c>
      <c r="FB23" s="23">
        <v>29.92</v>
      </c>
      <c r="FC23" s="22">
        <f t="shared" ref="FC23:FC86" si="22">72</f>
        <v>72</v>
      </c>
      <c r="FD23" s="22">
        <f>66</f>
        <v>66</v>
      </c>
      <c r="FE23" s="37">
        <f>22</f>
        <v>22</v>
      </c>
      <c r="FF23" s="33">
        <f>(2/FD23)*(FB23)*COS(2*3.1415926*(FA23)/(FE23))</f>
        <v>0.90669999999999995</v>
      </c>
      <c r="FG23" s="34">
        <f>(2/FD23)*(FB23)*SIN(2*3.1415926*(FA23)/(FE23))</f>
        <v>0</v>
      </c>
      <c r="FH23" s="24"/>
      <c r="FI23" s="25">
        <v>0</v>
      </c>
      <c r="FJ23" s="23">
        <v>29.92</v>
      </c>
      <c r="FK23" s="22">
        <f t="shared" ref="FK23:FK86" si="23">72</f>
        <v>72</v>
      </c>
      <c r="FL23" s="22">
        <f>69</f>
        <v>69</v>
      </c>
      <c r="FM23" s="37">
        <f t="shared" ref="FM23:FM28" si="24">23</f>
        <v>23</v>
      </c>
      <c r="FN23" s="33">
        <f>(2/FL23)*(FJ23)*COS(2*3.1415926*(FI23)/(FM23))</f>
        <v>0.86719999999999997</v>
      </c>
      <c r="FO23" s="34">
        <f>(2/FL23)*(FJ23)*SIN(2*3.1415926*(FI23)/(FM23))</f>
        <v>0</v>
      </c>
      <c r="FP23" s="24"/>
      <c r="FQ23" s="25">
        <v>0</v>
      </c>
      <c r="FR23" s="23">
        <v>29.92</v>
      </c>
      <c r="FS23" s="22">
        <f t="shared" ref="FS23:FT86" si="25">72</f>
        <v>72</v>
      </c>
      <c r="FT23" s="22">
        <f>72</f>
        <v>72</v>
      </c>
      <c r="FU23" s="37">
        <f>24</f>
        <v>24</v>
      </c>
      <c r="FV23" s="33">
        <f>(2/FT23)*(FR23)*COS(2*3.1415926*(FQ23)/(FU23))</f>
        <v>0.83109999999999995</v>
      </c>
      <c r="FW23" s="34">
        <f>(2/FT23)*(FR23)*SIN(2*3.1415926*(FQ23)/(FU23))</f>
        <v>0</v>
      </c>
      <c r="FX23" s="24"/>
      <c r="FY23" s="25">
        <v>0</v>
      </c>
      <c r="FZ23" s="23">
        <v>29.92</v>
      </c>
      <c r="GA23" s="22">
        <f t="shared" ref="GA23:GA86" si="26">72</f>
        <v>72</v>
      </c>
      <c r="GB23" s="22">
        <f>50</f>
        <v>50</v>
      </c>
      <c r="GC23" s="32">
        <f>25</f>
        <v>25</v>
      </c>
      <c r="GD23" s="33">
        <f>(2/GB23)*(FZ23)*COS(2*3.1415926*(FY23)/(GC23))</f>
        <v>1.1968000000000001</v>
      </c>
      <c r="GE23" s="34">
        <f>(2/GB23)*(FZ23)*SIN(2*3.1415926*(FY23)/(GC23))</f>
        <v>0</v>
      </c>
      <c r="GF23" s="24"/>
      <c r="GG23" s="25">
        <v>0</v>
      </c>
      <c r="GH23" s="23">
        <v>29.92</v>
      </c>
      <c r="GI23" s="22">
        <f t="shared" ref="GI23:GI86" si="27">72</f>
        <v>72</v>
      </c>
      <c r="GJ23" s="22">
        <f>52</f>
        <v>52</v>
      </c>
      <c r="GK23" s="32">
        <f>26</f>
        <v>26</v>
      </c>
      <c r="GL23" s="33">
        <f>(2/GJ23)*(GH23)*COS(2*3.1415926*(GG23)/(GK23))</f>
        <v>1.1508</v>
      </c>
      <c r="GM23" s="34">
        <f>(2/GJ23)*(GH23)*SIN(2*3.1415926*(GG23)/(GK23))</f>
        <v>0</v>
      </c>
      <c r="GN23" s="24"/>
      <c r="GO23" s="25">
        <v>0</v>
      </c>
      <c r="GP23" s="23">
        <v>29.92</v>
      </c>
      <c r="GQ23" s="22">
        <f t="shared" ref="GQ23:GQ86" si="28">72</f>
        <v>72</v>
      </c>
      <c r="GR23" s="22">
        <f>54</f>
        <v>54</v>
      </c>
      <c r="GS23" s="37">
        <f>27</f>
        <v>27</v>
      </c>
      <c r="GT23" s="33">
        <f>(2/GR23)*(GP23)*COS(2*3.1415926*(GO23)/(GS23))</f>
        <v>1.1081000000000001</v>
      </c>
      <c r="GU23" s="34">
        <f>(2/GR23)*(GP23)*SIN(2*3.1415926*(GO23)/(GS23))</f>
        <v>0</v>
      </c>
      <c r="GV23" s="24"/>
      <c r="GW23" s="25">
        <v>0</v>
      </c>
      <c r="GX23" s="23">
        <v>29.92</v>
      </c>
      <c r="GY23" s="22">
        <f t="shared" ref="GY23:GY86" si="29">72</f>
        <v>72</v>
      </c>
      <c r="GZ23" s="22">
        <f>56</f>
        <v>56</v>
      </c>
      <c r="HA23" s="32">
        <f>28</f>
        <v>28</v>
      </c>
      <c r="HB23" s="33">
        <f>(2/GZ23)*(GX23)*COS(2*3.1415926*(GW23)/(HA23))</f>
        <v>1.0686</v>
      </c>
      <c r="HC23" s="34">
        <f>(2/GZ23)*(GX23)*SIN(2*3.1415926*(GW23)/(HA23))</f>
        <v>0</v>
      </c>
      <c r="HD23" s="24"/>
      <c r="HE23" s="25">
        <v>0</v>
      </c>
      <c r="HF23" s="23">
        <v>29.92</v>
      </c>
      <c r="HG23" s="22">
        <f t="shared" ref="HG23:HG86" si="30">72</f>
        <v>72</v>
      </c>
      <c r="HH23" s="22">
        <f>58</f>
        <v>58</v>
      </c>
      <c r="HI23" s="32">
        <f>29</f>
        <v>29</v>
      </c>
      <c r="HJ23" s="33">
        <f>(2/HH23)*(HF23)*COS(2*3.1415926*(HE23)/(HI23))</f>
        <v>1.0317000000000001</v>
      </c>
      <c r="HK23" s="34">
        <f>(2/HH23)*(HF23)*SIN(2*3.1415926*(HE23)/(HI23))</f>
        <v>0</v>
      </c>
      <c r="HL23" s="24"/>
      <c r="HM23" s="25">
        <v>0</v>
      </c>
      <c r="HN23" s="23">
        <v>29.92</v>
      </c>
      <c r="HO23" s="22">
        <f t="shared" ref="HO23:HO86" si="31">72</f>
        <v>72</v>
      </c>
      <c r="HP23" s="22">
        <f>60</f>
        <v>60</v>
      </c>
      <c r="HQ23" s="32">
        <f>30</f>
        <v>30</v>
      </c>
      <c r="HR23" s="33">
        <f>(2/HP23)*(HN23)*COS(2*3.1415926*(HM23)/(HQ23))</f>
        <v>0.99729999999999996</v>
      </c>
      <c r="HS23" s="34">
        <f>(2/HP23)*(HN23)*SIN(2*3.1415926*(HM23)/(HQ23))</f>
        <v>0</v>
      </c>
      <c r="HT23" s="24"/>
      <c r="HU23" s="25">
        <v>0</v>
      </c>
      <c r="HV23" s="23">
        <v>29.92</v>
      </c>
      <c r="HW23" s="22">
        <f t="shared" ref="HW23:HW86" si="32">72</f>
        <v>72</v>
      </c>
      <c r="HX23" s="22">
        <f>62</f>
        <v>62</v>
      </c>
      <c r="HY23" s="32">
        <f>31</f>
        <v>31</v>
      </c>
      <c r="HZ23" s="33">
        <f>(2/HX23)*(HV23)*COS(2*3.1415926*(HU23)/(HY23))</f>
        <v>0.96519999999999995</v>
      </c>
      <c r="IA23" s="34">
        <f>(2/HX23)*(HV23)*SIN(2*3.1415926*(HU23)/(HY23))</f>
        <v>0</v>
      </c>
      <c r="IB23" s="24"/>
      <c r="IC23" s="25">
        <v>0</v>
      </c>
      <c r="ID23" s="23">
        <v>29.92</v>
      </c>
      <c r="IE23" s="22">
        <f t="shared" ref="IE23:IE86" si="33">72</f>
        <v>72</v>
      </c>
      <c r="IF23" s="22">
        <f>64</f>
        <v>64</v>
      </c>
      <c r="IG23" s="32">
        <f>32</f>
        <v>32</v>
      </c>
      <c r="IH23" s="33">
        <f>(2/IF23)*(ID23)*COS(2*3.1415926*(IC23)/(IG23))</f>
        <v>0.93500000000000005</v>
      </c>
      <c r="II23" s="34">
        <f>(2/IF23)*(ID23)*SIN(2*3.1415926*(IC23)/(IG23))</f>
        <v>0</v>
      </c>
      <c r="IJ23" s="24"/>
      <c r="IK23" s="25">
        <v>0</v>
      </c>
      <c r="IL23" s="23">
        <v>29.92</v>
      </c>
      <c r="IM23" s="22">
        <f t="shared" ref="IM23:IM86" si="34">72</f>
        <v>72</v>
      </c>
      <c r="IN23" s="22">
        <f>66</f>
        <v>66</v>
      </c>
      <c r="IO23" s="37">
        <f>33</f>
        <v>33</v>
      </c>
      <c r="IP23" s="33">
        <f>(2/IN23)*(IL23)*COS(2*3.1415926*(IK23)/(IO23))</f>
        <v>0.90669999999999995</v>
      </c>
      <c r="IQ23" s="34">
        <f>(2/IN23)*(IL23)*SIN(2*3.1415926*(IK23)/(IO23))</f>
        <v>0</v>
      </c>
      <c r="IR23" s="24"/>
      <c r="IS23" s="25">
        <v>0</v>
      </c>
      <c r="IT23" s="23">
        <v>29.92</v>
      </c>
      <c r="IU23" s="22">
        <f t="shared" ref="IU23:IU86" si="35">72</f>
        <v>72</v>
      </c>
      <c r="IV23" s="22">
        <f>68</f>
        <v>68</v>
      </c>
      <c r="IW23" s="32">
        <f>34</f>
        <v>34</v>
      </c>
      <c r="IX23" s="33">
        <f>(2/IV23)*(IT23)*COS(2*3.1415926*(IS23)/(IW23))</f>
        <v>0.88</v>
      </c>
      <c r="IY23" s="34">
        <f>(2/IV23)*(IT23)*SIN(2*3.1415926*(IS23)/(IW23))</f>
        <v>0</v>
      </c>
      <c r="IZ23" s="24"/>
      <c r="JA23" s="25">
        <v>0</v>
      </c>
      <c r="JB23" s="23">
        <v>29.92</v>
      </c>
      <c r="JC23" s="22">
        <f t="shared" ref="JC23:JC86" si="36">72</f>
        <v>72</v>
      </c>
      <c r="JD23" s="22">
        <f>70</f>
        <v>70</v>
      </c>
      <c r="JE23" s="32">
        <f>35</f>
        <v>35</v>
      </c>
      <c r="JF23" s="33">
        <f>(2/JD23)*(JB23)*COS(2*3.1415926*(JA23)/(JE23))</f>
        <v>0.85489999999999999</v>
      </c>
      <c r="JG23" s="34">
        <f>(2/JD23)*(JB23)*SIN(2*3.1415926*(JA23)/(JE23))</f>
        <v>0</v>
      </c>
      <c r="JH23" s="24"/>
      <c r="JI23" s="25">
        <v>0</v>
      </c>
      <c r="JJ23" s="23">
        <v>29.92</v>
      </c>
      <c r="JK23" s="22">
        <f t="shared" ref="JK23:JL86" si="37">72</f>
        <v>72</v>
      </c>
      <c r="JL23" s="22">
        <f>72</f>
        <v>72</v>
      </c>
      <c r="JM23" s="37">
        <f>36</f>
        <v>36</v>
      </c>
      <c r="JN23" s="33">
        <f>(2/JL23)*(JJ23)*COS(2*3.1415926*(JI23)/(JM23))</f>
        <v>0.83109999999999995</v>
      </c>
      <c r="JO23" s="34">
        <f>(2/JL23)*(JJ23)*SIN(2*3.1415926*(JI23)/(JM23))</f>
        <v>0</v>
      </c>
    </row>
    <row r="24" spans="1:275">
      <c r="A24" s="22">
        <v>1840</v>
      </c>
      <c r="B24" s="23">
        <v>42.84</v>
      </c>
      <c r="C24" s="20"/>
      <c r="D24" s="24"/>
      <c r="E24" s="25">
        <v>1</v>
      </c>
      <c r="F24" s="23">
        <v>42.84</v>
      </c>
      <c r="G24" s="22">
        <f t="shared" si="0"/>
        <v>72</v>
      </c>
      <c r="H24" s="22">
        <f t="shared" si="0"/>
        <v>72</v>
      </c>
      <c r="I24" s="32">
        <f>3</f>
        <v>3</v>
      </c>
      <c r="J24" s="33">
        <f t="shared" ref="J24:J87" si="38">(2/H24)*(F24)*COS(2*3.1415926*(E24)/(I24))</f>
        <v>-0.59499999999999997</v>
      </c>
      <c r="K24" s="34">
        <f t="shared" ref="K24:K87" si="39">(2/H24)*(F24)*SIN(2*3.1415926*(E24)/(I24))</f>
        <v>1.0306</v>
      </c>
      <c r="L24" s="24"/>
      <c r="M24" s="25">
        <v>1</v>
      </c>
      <c r="N24" s="23">
        <v>42.84</v>
      </c>
      <c r="O24" s="22">
        <f t="shared" si="1"/>
        <v>72</v>
      </c>
      <c r="P24" s="22">
        <f t="shared" si="2"/>
        <v>72</v>
      </c>
      <c r="Q24" s="37">
        <f t="shared" ref="Q24:Q33" si="40">4</f>
        <v>4</v>
      </c>
      <c r="R24" s="33">
        <f t="shared" ref="R24:R87" si="41">(2/P24)*(N24)*COS(2*3.1415926*(M24)/(Q24))</f>
        <v>0</v>
      </c>
      <c r="S24" s="34">
        <f t="shared" ref="S24:S87" si="42">(2/P24)*(N24)*SIN(2*3.1415926*(M24)/(Q24))</f>
        <v>1.19</v>
      </c>
      <c r="T24" s="24"/>
      <c r="U24" s="25">
        <v>1</v>
      </c>
      <c r="V24" s="23">
        <v>42.84</v>
      </c>
      <c r="W24" s="22">
        <f t="shared" si="3"/>
        <v>72</v>
      </c>
      <c r="X24" s="22">
        <v>70</v>
      </c>
      <c r="Y24" s="32">
        <f>5</f>
        <v>5</v>
      </c>
      <c r="Z24" s="33">
        <f t="shared" ref="Z24:Z87" si="43">(2/X24)*(V24)*COS(2*3.1415926*(U24)/(Y24))</f>
        <v>0.37819999999999998</v>
      </c>
      <c r="AA24" s="34">
        <f t="shared" ref="AA24:AA87" si="44">(2/X24)*(V24)*SIN(2*3.1415926*(U24)/(Y24))</f>
        <v>1.1640999999999999</v>
      </c>
      <c r="AB24" s="24"/>
      <c r="AC24" s="25">
        <v>1</v>
      </c>
      <c r="AD24" s="23">
        <v>42.84</v>
      </c>
      <c r="AE24" s="22">
        <f t="shared" ref="AE24:AE33" si="45">72</f>
        <v>72</v>
      </c>
      <c r="AF24" s="22">
        <f t="shared" si="4"/>
        <v>72</v>
      </c>
      <c r="AG24" s="37">
        <f t="shared" ref="AG24:AG33" si="46">6</f>
        <v>6</v>
      </c>
      <c r="AH24" s="33">
        <f t="shared" ref="AH24:AH87" si="47">(2/AF24)*(AD24)*COS(2*3.1415926*(AC24)/(AG24))</f>
        <v>0.59499999999999997</v>
      </c>
      <c r="AI24" s="34">
        <f t="shared" ref="AI24:AI87" si="48">(2/AF24)*(AD24)*SIN(2*3.1415926*(AC24)/(AG24))</f>
        <v>1.0306</v>
      </c>
      <c r="AJ24" s="24"/>
      <c r="AK24" s="25">
        <v>1</v>
      </c>
      <c r="AL24" s="23">
        <v>42.84</v>
      </c>
      <c r="AM24" s="22">
        <f t="shared" si="5"/>
        <v>72</v>
      </c>
      <c r="AN24" s="22">
        <f t="shared" ref="AN24:AN33" si="49">70</f>
        <v>70</v>
      </c>
      <c r="AO24" s="32">
        <f t="shared" ref="AO24:AO33" si="50">7</f>
        <v>7</v>
      </c>
      <c r="AP24" s="33">
        <f t="shared" ref="AP24:AP87" si="51">(2/AN24)*(AL24)*COS(2*3.1415926*(AK24)/(AO24))</f>
        <v>0.76319999999999999</v>
      </c>
      <c r="AQ24" s="34">
        <f t="shared" ref="AQ24:AQ87" si="52">(2/AN24)*(AL24)*SIN(2*3.1415926*(AK24)/(AO24))</f>
        <v>0.95699999999999996</v>
      </c>
      <c r="AR24" s="24"/>
      <c r="AS24" s="25">
        <v>1</v>
      </c>
      <c r="AT24" s="23">
        <v>42.84</v>
      </c>
      <c r="AU24" s="22">
        <f t="shared" si="6"/>
        <v>72</v>
      </c>
      <c r="AV24" s="22">
        <f t="shared" ref="AV24:AV33" si="53">72</f>
        <v>72</v>
      </c>
      <c r="AW24" s="37">
        <f t="shared" ref="AW24:AW33" si="54">8</f>
        <v>8</v>
      </c>
      <c r="AX24" s="33">
        <f t="shared" ref="AX24:AX87" si="55">(2/AV24)*(AT24)*COS(2*3.1415926*(AS24)/(AW24))</f>
        <v>0.84150000000000003</v>
      </c>
      <c r="AY24" s="34">
        <f t="shared" ref="AY24:AY87" si="56">(2/AV24)*(AT24)*SIN(2*3.1415926*(AS24)/(AW24))</f>
        <v>0.84150000000000003</v>
      </c>
      <c r="AZ24" s="24"/>
      <c r="BA24" s="25">
        <v>1</v>
      </c>
      <c r="BB24" s="23">
        <v>42.84</v>
      </c>
      <c r="BC24" s="22">
        <f t="shared" si="7"/>
        <v>72</v>
      </c>
      <c r="BD24" s="22">
        <f t="shared" si="8"/>
        <v>72</v>
      </c>
      <c r="BE24" s="37">
        <f t="shared" ref="BE24:BE33" si="57">9</f>
        <v>9</v>
      </c>
      <c r="BF24" s="33">
        <f t="shared" ref="BF24:BF87" si="58">(2/BD24)*(BB24)*COS(2*3.1415926*(BA24)/(BE24))</f>
        <v>0.91159999999999997</v>
      </c>
      <c r="BG24" s="34">
        <f t="shared" ref="BG24:BG87" si="59">(2/BD24)*(BB24)*SIN(2*3.1415926*(BA24)/(BE24))</f>
        <v>0.76490000000000002</v>
      </c>
      <c r="BH24" s="24"/>
      <c r="BI24" s="25">
        <v>1</v>
      </c>
      <c r="BJ24" s="23">
        <v>42.84</v>
      </c>
      <c r="BK24" s="22">
        <f t="shared" si="9"/>
        <v>72</v>
      </c>
      <c r="BL24" s="22">
        <f>70</f>
        <v>70</v>
      </c>
      <c r="BM24" s="32">
        <f>10</f>
        <v>10</v>
      </c>
      <c r="BN24" s="33">
        <f t="shared" ref="BN24:BN87" si="60">(2/BL24)*(BJ24)*COS(2*3.1415926*(BI24)/(BM24))</f>
        <v>0.99019999999999997</v>
      </c>
      <c r="BO24" s="34">
        <f t="shared" ref="BO24:BO87" si="61">(2/BL24)*(BJ24)*SIN(2*3.1415926*(BI24)/(BM24))</f>
        <v>0.71940000000000004</v>
      </c>
      <c r="BP24" s="24"/>
      <c r="BQ24" s="25">
        <v>1</v>
      </c>
      <c r="BR24" s="23">
        <v>42.84</v>
      </c>
      <c r="BS24" s="22">
        <f t="shared" si="10"/>
        <v>72</v>
      </c>
      <c r="BT24" s="22">
        <f t="shared" ref="BT24:BT33" si="62">66</f>
        <v>66</v>
      </c>
      <c r="BU24" s="37">
        <f t="shared" ref="BU24:BU33" si="63">11</f>
        <v>11</v>
      </c>
      <c r="BV24" s="33">
        <f t="shared" ref="BV24:BV87" si="64">(2/BT24)*(BR24)*COS(2*3.1415926*(BQ24)/(BU24))</f>
        <v>1.0921000000000001</v>
      </c>
      <c r="BW24" s="34">
        <f t="shared" ref="BW24:BW87" si="65">(2/BT24)*(BR24)*SIN(2*3.1415926*(BQ24)/(BU24))</f>
        <v>0.70189999999999997</v>
      </c>
      <c r="BX24" s="24"/>
      <c r="BY24" s="25">
        <v>1</v>
      </c>
      <c r="BZ24" s="23">
        <v>42.84</v>
      </c>
      <c r="CA24" s="22">
        <f t="shared" si="11"/>
        <v>72</v>
      </c>
      <c r="CB24" s="22">
        <f t="shared" si="12"/>
        <v>72</v>
      </c>
      <c r="CC24" s="37">
        <f t="shared" ref="CC24:CC33" si="66">12</f>
        <v>12</v>
      </c>
      <c r="CD24" s="33">
        <f t="shared" ref="CD24:CD87" si="67">(2/CB24)*(BZ24)*COS(2*3.1415926*(BY24)/(CC24))</f>
        <v>1.0306</v>
      </c>
      <c r="CE24" s="34">
        <f t="shared" ref="CE24:CE87" si="68">(2/CB24)*(BZ24)*SIN(2*3.1415926*(BY24)/(CC24))</f>
        <v>0.59499999999999997</v>
      </c>
      <c r="CF24" s="24"/>
      <c r="CG24" s="25">
        <v>1</v>
      </c>
      <c r="CH24" s="23">
        <v>42.84</v>
      </c>
      <c r="CI24" s="22">
        <f t="shared" si="13"/>
        <v>72</v>
      </c>
      <c r="CJ24" s="22">
        <f>65</f>
        <v>65</v>
      </c>
      <c r="CK24" s="32">
        <f>13</f>
        <v>13</v>
      </c>
      <c r="CL24" s="33">
        <f t="shared" ref="CL24:CL87" si="69">(2/CJ24)*(CH24)*COS(2*3.1415926*(CG24)/(CK24))</f>
        <v>1.1672</v>
      </c>
      <c r="CM24" s="34">
        <f t="shared" ref="CM24:CM87" si="70">(2/CJ24)*(CH24)*SIN(2*3.1415926*(CG24)/(CK24))</f>
        <v>0.61260000000000003</v>
      </c>
      <c r="CN24" s="24"/>
      <c r="CO24" s="25">
        <v>1</v>
      </c>
      <c r="CP24" s="23">
        <v>42.84</v>
      </c>
      <c r="CQ24" s="22">
        <f t="shared" si="14"/>
        <v>72</v>
      </c>
      <c r="CR24" s="22">
        <f t="shared" ref="CR24:CR33" si="71">70</f>
        <v>70</v>
      </c>
      <c r="CS24" s="32">
        <f t="shared" ref="CS24:CS33" si="72">14</f>
        <v>14</v>
      </c>
      <c r="CT24" s="33">
        <f t="shared" ref="CT24:CT87" si="73">(2/CR24)*(CP24)*COS(2*3.1415926*(CO24)/(CS24))</f>
        <v>1.1028</v>
      </c>
      <c r="CU24" s="34">
        <f t="shared" ref="CU24:CU87" si="74">(2/CR24)*(CP24)*SIN(2*3.1415926*(CO24)/(CS24))</f>
        <v>0.53110000000000002</v>
      </c>
      <c r="CV24" s="24"/>
      <c r="CW24" s="25">
        <v>1</v>
      </c>
      <c r="CX24" s="23">
        <v>42.84</v>
      </c>
      <c r="CY24" s="22">
        <f t="shared" si="15"/>
        <v>72</v>
      </c>
      <c r="CZ24" s="22">
        <f t="shared" ref="CZ24:CZ33" si="75">60</f>
        <v>60</v>
      </c>
      <c r="DA24" s="32">
        <f t="shared" ref="DA24:DA33" si="76">15</f>
        <v>15</v>
      </c>
      <c r="DB24" s="33">
        <f t="shared" ref="DB24:DB87" si="77">(2/CZ24)*(CX24)*COS(2*3.1415926*(CW24)/(DA24))</f>
        <v>1.3045</v>
      </c>
      <c r="DC24" s="34">
        <f t="shared" ref="DC24:DC87" si="78">(2/CZ24)*(CX24)*SIN(2*3.1415926*(CW24)/(DA24))</f>
        <v>0.58079999999999998</v>
      </c>
      <c r="DD24" s="24"/>
      <c r="DE24" s="25">
        <v>1</v>
      </c>
      <c r="DF24" s="23">
        <v>42.84</v>
      </c>
      <c r="DG24" s="22">
        <f t="shared" si="16"/>
        <v>72</v>
      </c>
      <c r="DH24" s="22">
        <f t="shared" ref="DH24:DH33" si="79">64</f>
        <v>64</v>
      </c>
      <c r="DI24" s="32">
        <f t="shared" ref="DI24:DI33" si="80">16</f>
        <v>16</v>
      </c>
      <c r="DJ24" s="33">
        <f t="shared" ref="DJ24:DJ87" si="81">(2/DH24)*(DF24)*COS(2*3.1415926*(DE24)/(DI24))</f>
        <v>1.2367999999999999</v>
      </c>
      <c r="DK24" s="34">
        <f t="shared" ref="DK24:DK87" si="82">(2/DH24)*(DF24)*SIN(2*3.1415926*(DE24)/(DI24))</f>
        <v>0.51229999999999998</v>
      </c>
      <c r="DL24" s="24"/>
      <c r="DM24" s="25">
        <v>1</v>
      </c>
      <c r="DN24" s="23">
        <v>42.84</v>
      </c>
      <c r="DO24" s="22">
        <f t="shared" si="17"/>
        <v>72</v>
      </c>
      <c r="DP24" s="22">
        <f>68</f>
        <v>68</v>
      </c>
      <c r="DQ24" s="32">
        <f>17</f>
        <v>17</v>
      </c>
      <c r="DR24" s="33">
        <f t="shared" ref="DR24:DR87" si="83">(2/DP24)*(DN24)*COS(2*3.1415926*(DM24)/(DQ24))</f>
        <v>1.1749000000000001</v>
      </c>
      <c r="DS24" s="34">
        <f t="shared" ref="DS24:DS87" si="84">(2/DP24)*(DN24)*SIN(2*3.1415926*(DM24)/(DQ24))</f>
        <v>0.45519999999999999</v>
      </c>
      <c r="DT24" s="24"/>
      <c r="DU24" s="25">
        <v>1</v>
      </c>
      <c r="DV24" s="23">
        <v>42.84</v>
      </c>
      <c r="DW24" s="22">
        <f t="shared" si="18"/>
        <v>72</v>
      </c>
      <c r="DX24" s="22">
        <f t="shared" ref="DX24:DX33" si="85">72</f>
        <v>72</v>
      </c>
      <c r="DY24" s="37">
        <f t="shared" ref="DY24:DY33" si="86">18</f>
        <v>18</v>
      </c>
      <c r="DZ24" s="33">
        <f t="shared" ref="DZ24:DZ87" si="87">(2/DX24)*(DV24)*COS(2*3.1415926*(DU24)/(DY24))</f>
        <v>1.1182000000000001</v>
      </c>
      <c r="EA24" s="34">
        <f t="shared" ref="EA24:EA87" si="88">(2/DX24)*(DV24)*SIN(2*3.1415926*(DU24)/(DY24))</f>
        <v>0.40699999999999997</v>
      </c>
      <c r="EB24" s="24"/>
      <c r="EC24" s="25">
        <v>1</v>
      </c>
      <c r="ED24" s="23">
        <v>42.84</v>
      </c>
      <c r="EE24" s="22">
        <f t="shared" si="19"/>
        <v>72</v>
      </c>
      <c r="EF24" s="22">
        <f>57</f>
        <v>57</v>
      </c>
      <c r="EG24" s="32">
        <f>19</f>
        <v>19</v>
      </c>
      <c r="EH24" s="33">
        <f t="shared" ref="EH24:EH87" si="89">(2/EF24)*(ED24)*COS(2*3.1415926*(EC24)/(EG24))</f>
        <v>1.4217</v>
      </c>
      <c r="EI24" s="34">
        <f t="shared" ref="EI24:EI87" si="90">(2/EF24)*(ED24)*SIN(2*3.1415926*(EC24)/(EG24))</f>
        <v>0.48809999999999998</v>
      </c>
      <c r="EJ24" s="24"/>
      <c r="EK24" s="25">
        <v>1</v>
      </c>
      <c r="EL24" s="23">
        <v>42.84</v>
      </c>
      <c r="EM24" s="22">
        <f t="shared" si="20"/>
        <v>72</v>
      </c>
      <c r="EN24" s="22">
        <f>60</f>
        <v>60</v>
      </c>
      <c r="EO24" s="32">
        <f>20</f>
        <v>20</v>
      </c>
      <c r="EP24" s="33">
        <f t="shared" ref="EP24:EP87" si="91">(2/EN24)*(EL24)*COS(2*3.1415926*(EK24)/(EO24))</f>
        <v>1.3581000000000001</v>
      </c>
      <c r="EQ24" s="34">
        <f t="shared" ref="EQ24:EQ87" si="92">(2/EN24)*(EL24)*SIN(2*3.1415926*(EK24)/(EO24))</f>
        <v>0.44130000000000003</v>
      </c>
      <c r="ER24" s="24"/>
      <c r="ES24" s="25">
        <v>1</v>
      </c>
      <c r="ET24" s="23">
        <v>42.84</v>
      </c>
      <c r="EU24" s="22">
        <f t="shared" si="21"/>
        <v>72</v>
      </c>
      <c r="EV24" s="22">
        <f>63</f>
        <v>63</v>
      </c>
      <c r="EW24" s="37">
        <f>21</f>
        <v>21</v>
      </c>
      <c r="EX24" s="33">
        <f t="shared" ref="EX24:EX87" si="93">(2/EV24)*(ET24)*COS(2*3.1415926*(ES24)/(EW24))</f>
        <v>1.2996000000000001</v>
      </c>
      <c r="EY24" s="34">
        <f t="shared" ref="EY24:EY87" si="94">(2/EV24)*(ET24)*SIN(2*3.1415926*(ES24)/(EW24))</f>
        <v>0.40089999999999998</v>
      </c>
      <c r="EZ24" s="24"/>
      <c r="FA24" s="25">
        <v>1</v>
      </c>
      <c r="FB24" s="23">
        <v>42.84</v>
      </c>
      <c r="FC24" s="22">
        <f t="shared" si="22"/>
        <v>72</v>
      </c>
      <c r="FD24" s="22">
        <f>66</f>
        <v>66</v>
      </c>
      <c r="FE24" s="37">
        <f>22</f>
        <v>22</v>
      </c>
      <c r="FF24" s="33">
        <f t="shared" ref="FF24:FF87" si="95">(2/FD24)*(FB24)*COS(2*3.1415926*(FA24)/(FE24))</f>
        <v>1.2456</v>
      </c>
      <c r="FG24" s="34">
        <f t="shared" ref="FG24:FG87" si="96">(2/FD24)*(FB24)*SIN(2*3.1415926*(FA24)/(FE24))</f>
        <v>0.36570000000000003</v>
      </c>
      <c r="FH24" s="24"/>
      <c r="FI24" s="25">
        <v>1</v>
      </c>
      <c r="FJ24" s="23">
        <v>42.84</v>
      </c>
      <c r="FK24" s="22">
        <f t="shared" si="23"/>
        <v>72</v>
      </c>
      <c r="FL24" s="22">
        <f t="shared" ref="FL24:FL33" si="97">69</f>
        <v>69</v>
      </c>
      <c r="FM24" s="37">
        <f t="shared" si="24"/>
        <v>23</v>
      </c>
      <c r="FN24" s="33">
        <f t="shared" ref="FN24:FN87" si="98">(2/FL24)*(FJ24)*COS(2*3.1415926*(FI24)/(FM24))</f>
        <v>1.1957</v>
      </c>
      <c r="FO24" s="34">
        <f t="shared" ref="FO24:FO87" si="99">(2/FL24)*(FJ24)*SIN(2*3.1415926*(FI24)/(FM24))</f>
        <v>0.33500000000000002</v>
      </c>
      <c r="FP24" s="24"/>
      <c r="FQ24" s="25">
        <v>1</v>
      </c>
      <c r="FR24" s="23">
        <v>42.84</v>
      </c>
      <c r="FS24" s="22">
        <f t="shared" si="25"/>
        <v>72</v>
      </c>
      <c r="FT24" s="22">
        <f t="shared" si="25"/>
        <v>72</v>
      </c>
      <c r="FU24" s="37">
        <f>24</f>
        <v>24</v>
      </c>
      <c r="FV24" s="33">
        <f t="shared" ref="FV24:FV87" si="100">(2/FT24)*(FR24)*COS(2*3.1415926*(FQ24)/(FU24))</f>
        <v>1.1495</v>
      </c>
      <c r="FW24" s="34">
        <f t="shared" ref="FW24:FW87" si="101">(2/FT24)*(FR24)*SIN(2*3.1415926*(FQ24)/(FU24))</f>
        <v>0.308</v>
      </c>
      <c r="FX24" s="24"/>
      <c r="FY24" s="25">
        <v>1</v>
      </c>
      <c r="FZ24" s="23">
        <v>42.84</v>
      </c>
      <c r="GA24" s="22">
        <f t="shared" si="26"/>
        <v>72</v>
      </c>
      <c r="GB24" s="22">
        <f>50</f>
        <v>50</v>
      </c>
      <c r="GC24" s="32">
        <f>25</f>
        <v>25</v>
      </c>
      <c r="GD24" s="33">
        <f t="shared" ref="GD24:GD87" si="102">(2/GB24)*(FZ24)*COS(2*3.1415926*(FY24)/(GC24))</f>
        <v>1.6597999999999999</v>
      </c>
      <c r="GE24" s="34">
        <f t="shared" ref="GE24:GE87" si="103">(2/GB24)*(FZ24)*SIN(2*3.1415926*(FY24)/(GC24))</f>
        <v>0.42620000000000002</v>
      </c>
      <c r="GF24" s="24"/>
      <c r="GG24" s="25">
        <v>1</v>
      </c>
      <c r="GH24" s="23">
        <v>42.84</v>
      </c>
      <c r="GI24" s="22">
        <f t="shared" si="27"/>
        <v>72</v>
      </c>
      <c r="GJ24" s="22">
        <f>52</f>
        <v>52</v>
      </c>
      <c r="GK24" s="32">
        <f>26</f>
        <v>26</v>
      </c>
      <c r="GL24" s="33">
        <f t="shared" ref="GL24:GL87" si="104">(2/GJ24)*(GH24)*COS(2*3.1415926*(GG24)/(GK24))</f>
        <v>1.5998000000000001</v>
      </c>
      <c r="GM24" s="34">
        <f t="shared" ref="GM24:GM87" si="105">(2/GJ24)*(GH24)*SIN(2*3.1415926*(GG24)/(GK24))</f>
        <v>0.39429999999999998</v>
      </c>
      <c r="GN24" s="24"/>
      <c r="GO24" s="25">
        <v>1</v>
      </c>
      <c r="GP24" s="23">
        <v>42.84</v>
      </c>
      <c r="GQ24" s="22">
        <f t="shared" si="28"/>
        <v>72</v>
      </c>
      <c r="GR24" s="22">
        <f>54</f>
        <v>54</v>
      </c>
      <c r="GS24" s="37">
        <f>27</f>
        <v>27</v>
      </c>
      <c r="GT24" s="33">
        <f t="shared" ref="GT24:GT87" si="106">(2/GR24)*(GP24)*COS(2*3.1415926*(GO24)/(GS24))</f>
        <v>1.5439000000000001</v>
      </c>
      <c r="GU24" s="34">
        <f t="shared" ref="GU24:GU87" si="107">(2/GR24)*(GP24)*SIN(2*3.1415926*(GO24)/(GS24))</f>
        <v>0.3659</v>
      </c>
      <c r="GV24" s="24"/>
      <c r="GW24" s="25">
        <v>1</v>
      </c>
      <c r="GX24" s="23">
        <v>42.84</v>
      </c>
      <c r="GY24" s="22">
        <f t="shared" si="29"/>
        <v>72</v>
      </c>
      <c r="GZ24" s="22">
        <f>56</f>
        <v>56</v>
      </c>
      <c r="HA24" s="32">
        <f>28</f>
        <v>28</v>
      </c>
      <c r="HB24" s="33">
        <f t="shared" ref="HB24:HB87" si="108">(2/GZ24)*(GX24)*COS(2*3.1415926*(GW24)/(HA24))</f>
        <v>1.4916</v>
      </c>
      <c r="HC24" s="34">
        <f t="shared" ref="HC24:HC87" si="109">(2/GZ24)*(GX24)*SIN(2*3.1415926*(GW24)/(HA24))</f>
        <v>0.34050000000000002</v>
      </c>
      <c r="HD24" s="24"/>
      <c r="HE24" s="25">
        <v>1</v>
      </c>
      <c r="HF24" s="23">
        <v>42.84</v>
      </c>
      <c r="HG24" s="22">
        <f t="shared" si="30"/>
        <v>72</v>
      </c>
      <c r="HH24" s="22">
        <f>58</f>
        <v>58</v>
      </c>
      <c r="HI24" s="32">
        <f>29</f>
        <v>29</v>
      </c>
      <c r="HJ24" s="33">
        <f t="shared" ref="HJ24:HJ87" si="110">(2/HH24)*(HF24)*COS(2*3.1415926*(HE24)/(HI24))</f>
        <v>1.4427000000000001</v>
      </c>
      <c r="HK24" s="34">
        <f t="shared" ref="HK24:HK87" si="111">(2/HH24)*(HF24)*SIN(2*3.1415926*(HE24)/(HI24))</f>
        <v>0.31759999999999999</v>
      </c>
      <c r="HL24" s="24"/>
      <c r="HM24" s="25">
        <v>1</v>
      </c>
      <c r="HN24" s="23">
        <v>42.84</v>
      </c>
      <c r="HO24" s="22">
        <f t="shared" si="31"/>
        <v>72</v>
      </c>
      <c r="HP24" s="22">
        <f>60</f>
        <v>60</v>
      </c>
      <c r="HQ24" s="32">
        <f>30</f>
        <v>30</v>
      </c>
      <c r="HR24" s="33">
        <f t="shared" ref="HR24:HR87" si="112">(2/HP24)*(HN24)*COS(2*3.1415926*(HM24)/(HQ24))</f>
        <v>1.3968</v>
      </c>
      <c r="HS24" s="34">
        <f t="shared" ref="HS24:HS87" si="113">(2/HP24)*(HN24)*SIN(2*3.1415926*(HM24)/(HQ24))</f>
        <v>0.2969</v>
      </c>
      <c r="HT24" s="24"/>
      <c r="HU24" s="25">
        <v>1</v>
      </c>
      <c r="HV24" s="23">
        <v>42.84</v>
      </c>
      <c r="HW24" s="22">
        <f t="shared" si="32"/>
        <v>72</v>
      </c>
      <c r="HX24" s="22">
        <f>62</f>
        <v>62</v>
      </c>
      <c r="HY24" s="32">
        <f>31</f>
        <v>31</v>
      </c>
      <c r="HZ24" s="33">
        <f t="shared" ref="HZ24:HZ87" si="114">(2/HX24)*(HV24)*COS(2*3.1415926*(HU24)/(HY24))</f>
        <v>1.3535999999999999</v>
      </c>
      <c r="IA24" s="34">
        <f t="shared" ref="IA24:IA87" si="115">(2/HX24)*(HV24)*SIN(2*3.1415926*(HU24)/(HY24))</f>
        <v>0.2782</v>
      </c>
      <c r="IB24" s="24"/>
      <c r="IC24" s="25">
        <v>1</v>
      </c>
      <c r="ID24" s="23">
        <v>42.84</v>
      </c>
      <c r="IE24" s="22">
        <f t="shared" si="33"/>
        <v>72</v>
      </c>
      <c r="IF24" s="22">
        <f>64</f>
        <v>64</v>
      </c>
      <c r="IG24" s="32">
        <f>32</f>
        <v>32</v>
      </c>
      <c r="IH24" s="33">
        <f t="shared" ref="IH24:IH87" si="116">(2/IF24)*(ID24)*COS(2*3.1415926*(IC24)/(IG24))</f>
        <v>1.3129999999999999</v>
      </c>
      <c r="II24" s="34">
        <f t="shared" ref="II24:II87" si="117">(2/IF24)*(ID24)*SIN(2*3.1415926*(IC24)/(IG24))</f>
        <v>0.26119999999999999</v>
      </c>
      <c r="IJ24" s="24"/>
      <c r="IK24" s="25">
        <v>1</v>
      </c>
      <c r="IL24" s="23">
        <v>42.84</v>
      </c>
      <c r="IM24" s="22">
        <f t="shared" si="34"/>
        <v>72</v>
      </c>
      <c r="IN24" s="22">
        <f>66</f>
        <v>66</v>
      </c>
      <c r="IO24" s="37">
        <f>33</f>
        <v>33</v>
      </c>
      <c r="IP24" s="33">
        <f t="shared" ref="IP24:IP87" si="118">(2/IN24)*(IL24)*COS(2*3.1415926*(IK24)/(IO24))</f>
        <v>1.2746999999999999</v>
      </c>
      <c r="IQ24" s="34">
        <f t="shared" ref="IQ24:IQ87" si="119">(2/IN24)*(IL24)*SIN(2*3.1415926*(IK24)/(IO24))</f>
        <v>0.2457</v>
      </c>
      <c r="IR24" s="24"/>
      <c r="IS24" s="25">
        <v>1</v>
      </c>
      <c r="IT24" s="23">
        <v>42.84</v>
      </c>
      <c r="IU24" s="22">
        <f t="shared" si="35"/>
        <v>72</v>
      </c>
      <c r="IV24" s="22">
        <f>68</f>
        <v>68</v>
      </c>
      <c r="IW24" s="32">
        <f>34</f>
        <v>34</v>
      </c>
      <c r="IX24" s="33">
        <f t="shared" ref="IX24:IX87" si="120">(2/IV24)*(IT24)*COS(2*3.1415926*(IS24)/(IW24))</f>
        <v>1.2384999999999999</v>
      </c>
      <c r="IY24" s="34">
        <f t="shared" ref="IY24:IY87" si="121">(2/IV24)*(IT24)*SIN(2*3.1415926*(IS24)/(IW24))</f>
        <v>0.23150000000000001</v>
      </c>
      <c r="IZ24" s="24"/>
      <c r="JA24" s="25">
        <v>1</v>
      </c>
      <c r="JB24" s="23">
        <v>42.84</v>
      </c>
      <c r="JC24" s="22">
        <f t="shared" si="36"/>
        <v>72</v>
      </c>
      <c r="JD24" s="22">
        <f>70</f>
        <v>70</v>
      </c>
      <c r="JE24" s="32">
        <f>35</f>
        <v>35</v>
      </c>
      <c r="JF24" s="33">
        <f t="shared" ref="JF24:JF87" si="122">(2/JD24)*(JB24)*COS(2*3.1415926*(JA24)/(JE24))</f>
        <v>1.2042999999999999</v>
      </c>
      <c r="JG24" s="34">
        <f t="shared" ref="JG24:JG87" si="123">(2/JD24)*(JB24)*SIN(2*3.1415926*(JA24)/(JE24))</f>
        <v>0.21859999999999999</v>
      </c>
      <c r="JH24" s="24"/>
      <c r="JI24" s="25">
        <v>1</v>
      </c>
      <c r="JJ24" s="23">
        <v>42.84</v>
      </c>
      <c r="JK24" s="22">
        <f t="shared" si="37"/>
        <v>72</v>
      </c>
      <c r="JL24" s="22">
        <f t="shared" si="37"/>
        <v>72</v>
      </c>
      <c r="JM24" s="37">
        <f>36</f>
        <v>36</v>
      </c>
      <c r="JN24" s="33">
        <f t="shared" ref="JN24:JN87" si="124">(2/JL24)*(JJ24)*COS(2*3.1415926*(JI24)/(JM24))</f>
        <v>1.1718999999999999</v>
      </c>
      <c r="JO24" s="34">
        <f t="shared" ref="JO24:JO87" si="125">(2/JL24)*(JJ24)*SIN(2*3.1415926*(JI24)/(JM24))</f>
        <v>0.20660000000000001</v>
      </c>
    </row>
    <row r="25" spans="1:275">
      <c r="A25" s="22">
        <v>1841</v>
      </c>
      <c r="B25" s="23">
        <v>43.94</v>
      </c>
      <c r="C25" s="20"/>
      <c r="D25" s="24"/>
      <c r="E25" s="25">
        <v>2</v>
      </c>
      <c r="F25" s="23">
        <v>43.94</v>
      </c>
      <c r="G25" s="22">
        <f t="shared" si="0"/>
        <v>72</v>
      </c>
      <c r="H25" s="22">
        <f t="shared" si="0"/>
        <v>72</v>
      </c>
      <c r="I25" s="32">
        <f>3</f>
        <v>3</v>
      </c>
      <c r="J25" s="33">
        <f t="shared" si="38"/>
        <v>-0.61029999999999995</v>
      </c>
      <c r="K25" s="34">
        <f t="shared" si="39"/>
        <v>-1.0569999999999999</v>
      </c>
      <c r="L25" s="24"/>
      <c r="M25" s="25">
        <v>2</v>
      </c>
      <c r="N25" s="23">
        <v>43.94</v>
      </c>
      <c r="O25" s="22">
        <f t="shared" si="1"/>
        <v>72</v>
      </c>
      <c r="P25" s="22">
        <f t="shared" si="2"/>
        <v>72</v>
      </c>
      <c r="Q25" s="37">
        <f t="shared" si="40"/>
        <v>4</v>
      </c>
      <c r="R25" s="33">
        <f t="shared" si="41"/>
        <v>-1.2205999999999999</v>
      </c>
      <c r="S25" s="34">
        <f t="shared" si="42"/>
        <v>0</v>
      </c>
      <c r="T25" s="24"/>
      <c r="U25" s="25">
        <v>2</v>
      </c>
      <c r="V25" s="23">
        <v>43.94</v>
      </c>
      <c r="W25" s="22">
        <f t="shared" si="3"/>
        <v>72</v>
      </c>
      <c r="X25" s="22">
        <v>70</v>
      </c>
      <c r="Y25" s="32">
        <f>5</f>
        <v>5</v>
      </c>
      <c r="Z25" s="33">
        <f t="shared" si="43"/>
        <v>-1.0157</v>
      </c>
      <c r="AA25" s="34">
        <f t="shared" si="44"/>
        <v>0.7379</v>
      </c>
      <c r="AB25" s="24"/>
      <c r="AC25" s="25">
        <v>2</v>
      </c>
      <c r="AD25" s="23">
        <v>43.94</v>
      </c>
      <c r="AE25" s="22">
        <f t="shared" si="45"/>
        <v>72</v>
      </c>
      <c r="AF25" s="22">
        <f t="shared" si="4"/>
        <v>72</v>
      </c>
      <c r="AG25" s="37">
        <f t="shared" si="46"/>
        <v>6</v>
      </c>
      <c r="AH25" s="33">
        <f t="shared" si="47"/>
        <v>-0.61029999999999995</v>
      </c>
      <c r="AI25" s="34">
        <f t="shared" si="48"/>
        <v>1.0569999999999999</v>
      </c>
      <c r="AJ25" s="24"/>
      <c r="AK25" s="25">
        <v>2</v>
      </c>
      <c r="AL25" s="23">
        <v>43.94</v>
      </c>
      <c r="AM25" s="22">
        <f t="shared" si="5"/>
        <v>72</v>
      </c>
      <c r="AN25" s="22">
        <f t="shared" si="49"/>
        <v>70</v>
      </c>
      <c r="AO25" s="32">
        <f t="shared" si="50"/>
        <v>7</v>
      </c>
      <c r="AP25" s="33">
        <f t="shared" si="51"/>
        <v>-0.27939999999999998</v>
      </c>
      <c r="AQ25" s="34">
        <f t="shared" si="52"/>
        <v>1.224</v>
      </c>
      <c r="AR25" s="24"/>
      <c r="AS25" s="25">
        <v>2</v>
      </c>
      <c r="AT25" s="23">
        <v>43.94</v>
      </c>
      <c r="AU25" s="22">
        <f t="shared" si="6"/>
        <v>72</v>
      </c>
      <c r="AV25" s="22">
        <f t="shared" si="53"/>
        <v>72</v>
      </c>
      <c r="AW25" s="37">
        <f t="shared" si="54"/>
        <v>8</v>
      </c>
      <c r="AX25" s="33">
        <f t="shared" si="55"/>
        <v>0</v>
      </c>
      <c r="AY25" s="34">
        <f t="shared" si="56"/>
        <v>1.2205999999999999</v>
      </c>
      <c r="AZ25" s="24"/>
      <c r="BA25" s="25">
        <v>2</v>
      </c>
      <c r="BB25" s="23">
        <v>43.94</v>
      </c>
      <c r="BC25" s="22">
        <f t="shared" si="7"/>
        <v>72</v>
      </c>
      <c r="BD25" s="22">
        <f t="shared" si="8"/>
        <v>72</v>
      </c>
      <c r="BE25" s="37">
        <f t="shared" si="57"/>
        <v>9</v>
      </c>
      <c r="BF25" s="33">
        <f t="shared" si="58"/>
        <v>0.21190000000000001</v>
      </c>
      <c r="BG25" s="34">
        <f t="shared" si="59"/>
        <v>1.202</v>
      </c>
      <c r="BH25" s="24"/>
      <c r="BI25" s="25">
        <v>2</v>
      </c>
      <c r="BJ25" s="23">
        <v>43.94</v>
      </c>
      <c r="BK25" s="22">
        <f t="shared" si="9"/>
        <v>72</v>
      </c>
      <c r="BL25" s="22">
        <f>70</f>
        <v>70</v>
      </c>
      <c r="BM25" s="32">
        <f>10</f>
        <v>10</v>
      </c>
      <c r="BN25" s="33">
        <f t="shared" si="60"/>
        <v>0.38790000000000002</v>
      </c>
      <c r="BO25" s="34">
        <f t="shared" si="61"/>
        <v>1.194</v>
      </c>
      <c r="BP25" s="24"/>
      <c r="BQ25" s="25">
        <v>2</v>
      </c>
      <c r="BR25" s="23">
        <v>43.94</v>
      </c>
      <c r="BS25" s="22">
        <f t="shared" si="10"/>
        <v>72</v>
      </c>
      <c r="BT25" s="22">
        <f t="shared" si="62"/>
        <v>66</v>
      </c>
      <c r="BU25" s="37">
        <f t="shared" si="63"/>
        <v>11</v>
      </c>
      <c r="BV25" s="33">
        <f t="shared" si="64"/>
        <v>0.55310000000000004</v>
      </c>
      <c r="BW25" s="34">
        <f t="shared" si="65"/>
        <v>1.2112000000000001</v>
      </c>
      <c r="BX25" s="24"/>
      <c r="BY25" s="25">
        <v>2</v>
      </c>
      <c r="BZ25" s="23">
        <v>43.94</v>
      </c>
      <c r="CA25" s="22">
        <f t="shared" si="11"/>
        <v>72</v>
      </c>
      <c r="CB25" s="22">
        <f t="shared" si="12"/>
        <v>72</v>
      </c>
      <c r="CC25" s="37">
        <f t="shared" si="66"/>
        <v>12</v>
      </c>
      <c r="CD25" s="33">
        <f t="shared" si="67"/>
        <v>0.61029999999999995</v>
      </c>
      <c r="CE25" s="34">
        <f t="shared" si="68"/>
        <v>1.0569999999999999</v>
      </c>
      <c r="CF25" s="24"/>
      <c r="CG25" s="25">
        <v>2</v>
      </c>
      <c r="CH25" s="23">
        <v>43.94</v>
      </c>
      <c r="CI25" s="22">
        <f t="shared" si="13"/>
        <v>72</v>
      </c>
      <c r="CJ25" s="22">
        <f>65</f>
        <v>65</v>
      </c>
      <c r="CK25" s="32">
        <f>13</f>
        <v>13</v>
      </c>
      <c r="CL25" s="33">
        <f t="shared" si="69"/>
        <v>0.76800000000000002</v>
      </c>
      <c r="CM25" s="34">
        <f t="shared" si="70"/>
        <v>1.1127</v>
      </c>
      <c r="CN25" s="24"/>
      <c r="CO25" s="25">
        <v>2</v>
      </c>
      <c r="CP25" s="23">
        <v>43.94</v>
      </c>
      <c r="CQ25" s="22">
        <f t="shared" si="14"/>
        <v>72</v>
      </c>
      <c r="CR25" s="22">
        <f t="shared" si="71"/>
        <v>70</v>
      </c>
      <c r="CS25" s="32">
        <f t="shared" si="72"/>
        <v>14</v>
      </c>
      <c r="CT25" s="33">
        <f t="shared" si="73"/>
        <v>0.78269999999999995</v>
      </c>
      <c r="CU25" s="34">
        <f t="shared" si="74"/>
        <v>0.98150000000000004</v>
      </c>
      <c r="CV25" s="24"/>
      <c r="CW25" s="25">
        <v>2</v>
      </c>
      <c r="CX25" s="23">
        <v>43.94</v>
      </c>
      <c r="CY25" s="22">
        <f t="shared" si="15"/>
        <v>72</v>
      </c>
      <c r="CZ25" s="22">
        <f t="shared" si="75"/>
        <v>60</v>
      </c>
      <c r="DA25" s="32">
        <f t="shared" si="76"/>
        <v>15</v>
      </c>
      <c r="DB25" s="33">
        <f t="shared" si="77"/>
        <v>0.98009999999999997</v>
      </c>
      <c r="DC25" s="34">
        <f t="shared" si="78"/>
        <v>1.0885</v>
      </c>
      <c r="DD25" s="24"/>
      <c r="DE25" s="25">
        <v>2</v>
      </c>
      <c r="DF25" s="23">
        <v>43.94</v>
      </c>
      <c r="DG25" s="22">
        <f t="shared" si="16"/>
        <v>72</v>
      </c>
      <c r="DH25" s="22">
        <f t="shared" si="79"/>
        <v>64</v>
      </c>
      <c r="DI25" s="32">
        <f t="shared" si="80"/>
        <v>16</v>
      </c>
      <c r="DJ25" s="33">
        <f t="shared" si="81"/>
        <v>0.97089999999999999</v>
      </c>
      <c r="DK25" s="34">
        <f t="shared" si="82"/>
        <v>0.97089999999999999</v>
      </c>
      <c r="DL25" s="24"/>
      <c r="DM25" s="25">
        <v>2</v>
      </c>
      <c r="DN25" s="23">
        <v>43.94</v>
      </c>
      <c r="DO25" s="22">
        <f t="shared" si="17"/>
        <v>72</v>
      </c>
      <c r="DP25" s="22">
        <f>68</f>
        <v>68</v>
      </c>
      <c r="DQ25" s="32">
        <f>17</f>
        <v>17</v>
      </c>
      <c r="DR25" s="33">
        <f t="shared" si="83"/>
        <v>0.95509999999999995</v>
      </c>
      <c r="DS25" s="34">
        <f t="shared" si="84"/>
        <v>0.87070000000000003</v>
      </c>
      <c r="DT25" s="24"/>
      <c r="DU25" s="25">
        <v>2</v>
      </c>
      <c r="DV25" s="23">
        <v>43.94</v>
      </c>
      <c r="DW25" s="22">
        <f t="shared" si="18"/>
        <v>72</v>
      </c>
      <c r="DX25" s="22">
        <f t="shared" si="85"/>
        <v>72</v>
      </c>
      <c r="DY25" s="37">
        <f t="shared" si="86"/>
        <v>18</v>
      </c>
      <c r="DZ25" s="33">
        <f t="shared" si="87"/>
        <v>0.93500000000000005</v>
      </c>
      <c r="EA25" s="34">
        <f t="shared" si="88"/>
        <v>0.78459999999999996</v>
      </c>
      <c r="EB25" s="24"/>
      <c r="EC25" s="25">
        <v>2</v>
      </c>
      <c r="ED25" s="23">
        <v>43.94</v>
      </c>
      <c r="EE25" s="22">
        <f t="shared" si="19"/>
        <v>72</v>
      </c>
      <c r="EF25" s="22">
        <f>57</f>
        <v>57</v>
      </c>
      <c r="EG25" s="32">
        <f>19</f>
        <v>19</v>
      </c>
      <c r="EH25" s="33">
        <f t="shared" si="89"/>
        <v>1.2166999999999999</v>
      </c>
      <c r="EI25" s="34">
        <f t="shared" si="90"/>
        <v>0.94699999999999995</v>
      </c>
      <c r="EJ25" s="24"/>
      <c r="EK25" s="25">
        <v>2</v>
      </c>
      <c r="EL25" s="23">
        <v>43.94</v>
      </c>
      <c r="EM25" s="22">
        <f t="shared" si="20"/>
        <v>72</v>
      </c>
      <c r="EN25" s="22">
        <f>60</f>
        <v>60</v>
      </c>
      <c r="EO25" s="32">
        <f>20</f>
        <v>20</v>
      </c>
      <c r="EP25" s="33">
        <f t="shared" si="91"/>
        <v>1.1849000000000001</v>
      </c>
      <c r="EQ25" s="34">
        <f t="shared" si="92"/>
        <v>0.8609</v>
      </c>
      <c r="ER25" s="24"/>
      <c r="ES25" s="25">
        <v>2</v>
      </c>
      <c r="ET25" s="23">
        <v>43.94</v>
      </c>
      <c r="EU25" s="22">
        <f t="shared" si="21"/>
        <v>72</v>
      </c>
      <c r="EV25" s="22">
        <f>63</f>
        <v>63</v>
      </c>
      <c r="EW25" s="37">
        <f>21</f>
        <v>21</v>
      </c>
      <c r="EX25" s="33">
        <f t="shared" si="93"/>
        <v>1.1525000000000001</v>
      </c>
      <c r="EY25" s="34">
        <f t="shared" si="94"/>
        <v>0.78580000000000005</v>
      </c>
      <c r="EZ25" s="24"/>
      <c r="FA25" s="25">
        <v>2</v>
      </c>
      <c r="FB25" s="23">
        <v>43.94</v>
      </c>
      <c r="FC25" s="22">
        <f t="shared" si="22"/>
        <v>72</v>
      </c>
      <c r="FD25" s="22">
        <f>66</f>
        <v>66</v>
      </c>
      <c r="FE25" s="37">
        <f>22</f>
        <v>22</v>
      </c>
      <c r="FF25" s="33">
        <f t="shared" si="95"/>
        <v>1.1201000000000001</v>
      </c>
      <c r="FG25" s="34">
        <f t="shared" si="96"/>
        <v>0.71989999999999998</v>
      </c>
      <c r="FH25" s="24"/>
      <c r="FI25" s="25">
        <v>2</v>
      </c>
      <c r="FJ25" s="23">
        <v>43.94</v>
      </c>
      <c r="FK25" s="22">
        <f t="shared" si="23"/>
        <v>72</v>
      </c>
      <c r="FL25" s="22">
        <f t="shared" si="97"/>
        <v>69</v>
      </c>
      <c r="FM25" s="37">
        <f t="shared" si="24"/>
        <v>23</v>
      </c>
      <c r="FN25" s="33">
        <f t="shared" si="98"/>
        <v>1.0882000000000001</v>
      </c>
      <c r="FO25" s="34">
        <f t="shared" si="99"/>
        <v>0.66180000000000005</v>
      </c>
      <c r="FP25" s="24"/>
      <c r="FQ25" s="25">
        <v>2</v>
      </c>
      <c r="FR25" s="23">
        <v>43.94</v>
      </c>
      <c r="FS25" s="22">
        <f t="shared" si="25"/>
        <v>72</v>
      </c>
      <c r="FT25" s="22">
        <f t="shared" si="25"/>
        <v>72</v>
      </c>
      <c r="FU25" s="37">
        <f>24</f>
        <v>24</v>
      </c>
      <c r="FV25" s="33">
        <f t="shared" si="100"/>
        <v>1.0569999999999999</v>
      </c>
      <c r="FW25" s="34">
        <f t="shared" si="101"/>
        <v>0.61029999999999995</v>
      </c>
      <c r="FX25" s="24"/>
      <c r="FY25" s="25">
        <v>2</v>
      </c>
      <c r="FZ25" s="23">
        <v>43.94</v>
      </c>
      <c r="GA25" s="22">
        <f t="shared" si="26"/>
        <v>72</v>
      </c>
      <c r="GB25" s="22">
        <f>50</f>
        <v>50</v>
      </c>
      <c r="GC25" s="32">
        <f>25</f>
        <v>25</v>
      </c>
      <c r="GD25" s="33">
        <f t="shared" si="102"/>
        <v>1.5402</v>
      </c>
      <c r="GE25" s="34">
        <f t="shared" si="103"/>
        <v>0.84670000000000001</v>
      </c>
      <c r="GF25" s="24"/>
      <c r="GG25" s="25">
        <v>2</v>
      </c>
      <c r="GH25" s="23">
        <v>43.94</v>
      </c>
      <c r="GI25" s="22">
        <f t="shared" si="27"/>
        <v>72</v>
      </c>
      <c r="GJ25" s="22">
        <f>52</f>
        <v>52</v>
      </c>
      <c r="GK25" s="32">
        <f>26</f>
        <v>26</v>
      </c>
      <c r="GL25" s="33">
        <f t="shared" si="104"/>
        <v>1.4964</v>
      </c>
      <c r="GM25" s="34">
        <f t="shared" si="105"/>
        <v>0.78539999999999999</v>
      </c>
      <c r="GN25" s="24"/>
      <c r="GO25" s="25">
        <v>2</v>
      </c>
      <c r="GP25" s="23">
        <v>43.94</v>
      </c>
      <c r="GQ25" s="22">
        <f t="shared" si="28"/>
        <v>72</v>
      </c>
      <c r="GR25" s="22">
        <f>54</f>
        <v>54</v>
      </c>
      <c r="GS25" s="37">
        <f>27</f>
        <v>27</v>
      </c>
      <c r="GT25" s="33">
        <f t="shared" si="106"/>
        <v>1.4542999999999999</v>
      </c>
      <c r="GU25" s="34">
        <f t="shared" si="107"/>
        <v>0.73040000000000005</v>
      </c>
      <c r="GV25" s="24"/>
      <c r="GW25" s="25">
        <v>2</v>
      </c>
      <c r="GX25" s="23">
        <v>43.94</v>
      </c>
      <c r="GY25" s="22">
        <f t="shared" si="29"/>
        <v>72</v>
      </c>
      <c r="GZ25" s="22">
        <f>56</f>
        <v>56</v>
      </c>
      <c r="HA25" s="32">
        <f>28</f>
        <v>28</v>
      </c>
      <c r="HB25" s="33">
        <f t="shared" si="108"/>
        <v>1.4138999999999999</v>
      </c>
      <c r="HC25" s="34">
        <f t="shared" si="109"/>
        <v>0.68089999999999995</v>
      </c>
      <c r="HD25" s="24"/>
      <c r="HE25" s="25">
        <v>2</v>
      </c>
      <c r="HF25" s="23">
        <v>43.94</v>
      </c>
      <c r="HG25" s="22">
        <f t="shared" si="30"/>
        <v>72</v>
      </c>
      <c r="HH25" s="22">
        <f>58</f>
        <v>58</v>
      </c>
      <c r="HI25" s="32">
        <f>29</f>
        <v>29</v>
      </c>
      <c r="HJ25" s="33">
        <f t="shared" si="110"/>
        <v>1.3751</v>
      </c>
      <c r="HK25" s="34">
        <f t="shared" si="111"/>
        <v>0.63619999999999999</v>
      </c>
      <c r="HL25" s="24"/>
      <c r="HM25" s="25">
        <v>2</v>
      </c>
      <c r="HN25" s="23">
        <v>43.94</v>
      </c>
      <c r="HO25" s="22">
        <f t="shared" si="31"/>
        <v>72</v>
      </c>
      <c r="HP25" s="22">
        <f>60</f>
        <v>60</v>
      </c>
      <c r="HQ25" s="32">
        <f>30</f>
        <v>30</v>
      </c>
      <c r="HR25" s="33">
        <f t="shared" si="112"/>
        <v>1.3380000000000001</v>
      </c>
      <c r="HS25" s="34">
        <f t="shared" si="113"/>
        <v>0.59570000000000001</v>
      </c>
      <c r="HT25" s="24"/>
      <c r="HU25" s="25">
        <v>2</v>
      </c>
      <c r="HV25" s="23">
        <v>43.94</v>
      </c>
      <c r="HW25" s="22">
        <f t="shared" si="32"/>
        <v>72</v>
      </c>
      <c r="HX25" s="22">
        <f>62</f>
        <v>62</v>
      </c>
      <c r="HY25" s="32">
        <f>31</f>
        <v>31</v>
      </c>
      <c r="HZ25" s="33">
        <f t="shared" si="114"/>
        <v>1.3025</v>
      </c>
      <c r="IA25" s="34">
        <f t="shared" si="115"/>
        <v>0.55900000000000005</v>
      </c>
      <c r="IB25" s="24"/>
      <c r="IC25" s="25">
        <v>2</v>
      </c>
      <c r="ID25" s="23">
        <v>43.94</v>
      </c>
      <c r="IE25" s="22">
        <f t="shared" si="33"/>
        <v>72</v>
      </c>
      <c r="IF25" s="22">
        <f>64</f>
        <v>64</v>
      </c>
      <c r="IG25" s="32">
        <f>32</f>
        <v>32</v>
      </c>
      <c r="IH25" s="33">
        <f t="shared" si="116"/>
        <v>1.2685999999999999</v>
      </c>
      <c r="II25" s="34">
        <f t="shared" si="117"/>
        <v>0.52549999999999997</v>
      </c>
      <c r="IJ25" s="24"/>
      <c r="IK25" s="25">
        <v>2</v>
      </c>
      <c r="IL25" s="23">
        <v>43.94</v>
      </c>
      <c r="IM25" s="22">
        <f t="shared" si="34"/>
        <v>72</v>
      </c>
      <c r="IN25" s="22">
        <f>66</f>
        <v>66</v>
      </c>
      <c r="IO25" s="37">
        <f>33</f>
        <v>33</v>
      </c>
      <c r="IP25" s="33">
        <f t="shared" si="118"/>
        <v>1.2361</v>
      </c>
      <c r="IQ25" s="34">
        <f t="shared" si="119"/>
        <v>0.49490000000000001</v>
      </c>
      <c r="IR25" s="24"/>
      <c r="IS25" s="25">
        <v>2</v>
      </c>
      <c r="IT25" s="23">
        <v>43.94</v>
      </c>
      <c r="IU25" s="22">
        <f t="shared" si="35"/>
        <v>72</v>
      </c>
      <c r="IV25" s="22">
        <f>68</f>
        <v>68</v>
      </c>
      <c r="IW25" s="32">
        <f>34</f>
        <v>34</v>
      </c>
      <c r="IX25" s="33">
        <f t="shared" si="120"/>
        <v>1.2051000000000001</v>
      </c>
      <c r="IY25" s="34">
        <f t="shared" si="121"/>
        <v>0.46689999999999998</v>
      </c>
      <c r="IZ25" s="24"/>
      <c r="JA25" s="25">
        <v>2</v>
      </c>
      <c r="JB25" s="23">
        <v>43.94</v>
      </c>
      <c r="JC25" s="22">
        <f t="shared" si="36"/>
        <v>72</v>
      </c>
      <c r="JD25" s="22">
        <f>70</f>
        <v>70</v>
      </c>
      <c r="JE25" s="32">
        <f>35</f>
        <v>35</v>
      </c>
      <c r="JF25" s="33">
        <f t="shared" si="122"/>
        <v>1.1754</v>
      </c>
      <c r="JG25" s="34">
        <f t="shared" si="123"/>
        <v>0.44109999999999999</v>
      </c>
      <c r="JH25" s="24"/>
      <c r="JI25" s="25">
        <v>2</v>
      </c>
      <c r="JJ25" s="23">
        <v>43.94</v>
      </c>
      <c r="JK25" s="22">
        <f t="shared" si="37"/>
        <v>72</v>
      </c>
      <c r="JL25" s="22">
        <f t="shared" si="37"/>
        <v>72</v>
      </c>
      <c r="JM25" s="37">
        <f>36</f>
        <v>36</v>
      </c>
      <c r="JN25" s="33">
        <f t="shared" si="124"/>
        <v>1.1469</v>
      </c>
      <c r="JO25" s="34">
        <f t="shared" si="125"/>
        <v>0.41749999999999998</v>
      </c>
    </row>
    <row r="26" spans="1:275">
      <c r="A26" s="22">
        <v>1842</v>
      </c>
      <c r="B26" s="23">
        <v>41.89</v>
      </c>
      <c r="C26" s="20"/>
      <c r="D26" s="24"/>
      <c r="E26" s="25">
        <v>3</v>
      </c>
      <c r="F26" s="23">
        <v>41.89</v>
      </c>
      <c r="G26" s="22">
        <f t="shared" si="0"/>
        <v>72</v>
      </c>
      <c r="H26" s="22">
        <f t="shared" si="0"/>
        <v>72</v>
      </c>
      <c r="I26" s="32">
        <f>3</f>
        <v>3</v>
      </c>
      <c r="J26" s="33">
        <f t="shared" si="38"/>
        <v>1.1636</v>
      </c>
      <c r="K26" s="34">
        <f t="shared" si="39"/>
        <v>0</v>
      </c>
      <c r="L26" s="24"/>
      <c r="M26" s="25">
        <v>3</v>
      </c>
      <c r="N26" s="23">
        <v>41.89</v>
      </c>
      <c r="O26" s="22">
        <f t="shared" si="1"/>
        <v>72</v>
      </c>
      <c r="P26" s="22">
        <f t="shared" si="2"/>
        <v>72</v>
      </c>
      <c r="Q26" s="37">
        <f t="shared" si="40"/>
        <v>4</v>
      </c>
      <c r="R26" s="33">
        <f t="shared" si="41"/>
        <v>0</v>
      </c>
      <c r="S26" s="34">
        <f t="shared" si="42"/>
        <v>-1.1636</v>
      </c>
      <c r="T26" s="24"/>
      <c r="U26" s="25">
        <v>3</v>
      </c>
      <c r="V26" s="23">
        <v>41.89</v>
      </c>
      <c r="W26" s="22">
        <f t="shared" si="3"/>
        <v>72</v>
      </c>
      <c r="X26" s="22">
        <v>70</v>
      </c>
      <c r="Y26" s="32">
        <f>5</f>
        <v>5</v>
      </c>
      <c r="Z26" s="33">
        <f t="shared" si="43"/>
        <v>-0.96830000000000005</v>
      </c>
      <c r="AA26" s="34">
        <f t="shared" si="44"/>
        <v>-0.70350000000000001</v>
      </c>
      <c r="AB26" s="24"/>
      <c r="AC26" s="25">
        <v>3</v>
      </c>
      <c r="AD26" s="23">
        <v>41.89</v>
      </c>
      <c r="AE26" s="22">
        <f t="shared" si="45"/>
        <v>72</v>
      </c>
      <c r="AF26" s="22">
        <f t="shared" si="4"/>
        <v>72</v>
      </c>
      <c r="AG26" s="37">
        <f t="shared" si="46"/>
        <v>6</v>
      </c>
      <c r="AH26" s="33">
        <f t="shared" si="47"/>
        <v>-1.1636</v>
      </c>
      <c r="AI26" s="34">
        <f t="shared" si="48"/>
        <v>0</v>
      </c>
      <c r="AJ26" s="24"/>
      <c r="AK26" s="25">
        <v>3</v>
      </c>
      <c r="AL26" s="23">
        <v>41.89</v>
      </c>
      <c r="AM26" s="22">
        <f t="shared" si="5"/>
        <v>72</v>
      </c>
      <c r="AN26" s="22">
        <f t="shared" si="49"/>
        <v>70</v>
      </c>
      <c r="AO26" s="32">
        <f t="shared" si="50"/>
        <v>7</v>
      </c>
      <c r="AP26" s="33">
        <f t="shared" si="51"/>
        <v>-1.0783</v>
      </c>
      <c r="AQ26" s="34">
        <f t="shared" si="52"/>
        <v>0.51929999999999998</v>
      </c>
      <c r="AR26" s="24"/>
      <c r="AS26" s="25">
        <v>3</v>
      </c>
      <c r="AT26" s="23">
        <v>41.89</v>
      </c>
      <c r="AU26" s="22">
        <f t="shared" si="6"/>
        <v>72</v>
      </c>
      <c r="AV26" s="22">
        <f t="shared" si="53"/>
        <v>72</v>
      </c>
      <c r="AW26" s="37">
        <f t="shared" si="54"/>
        <v>8</v>
      </c>
      <c r="AX26" s="33">
        <f t="shared" si="55"/>
        <v>-0.82279999999999998</v>
      </c>
      <c r="AY26" s="34">
        <f t="shared" si="56"/>
        <v>0.82279999999999998</v>
      </c>
      <c r="AZ26" s="24"/>
      <c r="BA26" s="25">
        <v>3</v>
      </c>
      <c r="BB26" s="23">
        <v>41.89</v>
      </c>
      <c r="BC26" s="22">
        <f t="shared" si="7"/>
        <v>72</v>
      </c>
      <c r="BD26" s="22">
        <f t="shared" si="8"/>
        <v>72</v>
      </c>
      <c r="BE26" s="37">
        <f t="shared" si="57"/>
        <v>9</v>
      </c>
      <c r="BF26" s="33">
        <f t="shared" si="58"/>
        <v>-0.58179999999999998</v>
      </c>
      <c r="BG26" s="34">
        <f t="shared" si="59"/>
        <v>1.0077</v>
      </c>
      <c r="BH26" s="24"/>
      <c r="BI26" s="25">
        <v>3</v>
      </c>
      <c r="BJ26" s="23">
        <v>41.89</v>
      </c>
      <c r="BK26" s="22">
        <f t="shared" si="9"/>
        <v>72</v>
      </c>
      <c r="BL26" s="22">
        <f>70</f>
        <v>70</v>
      </c>
      <c r="BM26" s="32">
        <f>10</f>
        <v>10</v>
      </c>
      <c r="BN26" s="33">
        <f t="shared" si="60"/>
        <v>-0.36980000000000002</v>
      </c>
      <c r="BO26" s="34">
        <f t="shared" si="61"/>
        <v>1.1383000000000001</v>
      </c>
      <c r="BP26" s="24"/>
      <c r="BQ26" s="25">
        <v>3</v>
      </c>
      <c r="BR26" s="23">
        <v>41.89</v>
      </c>
      <c r="BS26" s="22">
        <f t="shared" si="10"/>
        <v>72</v>
      </c>
      <c r="BT26" s="22">
        <f t="shared" si="62"/>
        <v>66</v>
      </c>
      <c r="BU26" s="37">
        <f t="shared" si="63"/>
        <v>11</v>
      </c>
      <c r="BV26" s="33">
        <f t="shared" si="64"/>
        <v>-0.1807</v>
      </c>
      <c r="BW26" s="34">
        <f t="shared" si="65"/>
        <v>1.2565</v>
      </c>
      <c r="BX26" s="24"/>
      <c r="BY26" s="25">
        <v>3</v>
      </c>
      <c r="BZ26" s="23">
        <v>41.89</v>
      </c>
      <c r="CA26" s="22">
        <f t="shared" si="11"/>
        <v>72</v>
      </c>
      <c r="CB26" s="22">
        <f t="shared" si="12"/>
        <v>72</v>
      </c>
      <c r="CC26" s="37">
        <f t="shared" si="66"/>
        <v>12</v>
      </c>
      <c r="CD26" s="33">
        <f t="shared" si="67"/>
        <v>0</v>
      </c>
      <c r="CE26" s="34">
        <f t="shared" si="68"/>
        <v>1.1636</v>
      </c>
      <c r="CF26" s="24"/>
      <c r="CG26" s="25">
        <v>3</v>
      </c>
      <c r="CH26" s="23">
        <v>41.89</v>
      </c>
      <c r="CI26" s="22">
        <f t="shared" si="13"/>
        <v>72</v>
      </c>
      <c r="CJ26" s="22">
        <f>65</f>
        <v>65</v>
      </c>
      <c r="CK26" s="32">
        <f>13</f>
        <v>13</v>
      </c>
      <c r="CL26" s="33">
        <f t="shared" si="69"/>
        <v>0.15540000000000001</v>
      </c>
      <c r="CM26" s="34">
        <f t="shared" si="70"/>
        <v>1.2795000000000001</v>
      </c>
      <c r="CN26" s="24"/>
      <c r="CO26" s="25">
        <v>3</v>
      </c>
      <c r="CP26" s="23">
        <v>41.89</v>
      </c>
      <c r="CQ26" s="22">
        <f t="shared" si="14"/>
        <v>72</v>
      </c>
      <c r="CR26" s="22">
        <f t="shared" si="71"/>
        <v>70</v>
      </c>
      <c r="CS26" s="32">
        <f t="shared" si="72"/>
        <v>14</v>
      </c>
      <c r="CT26" s="33">
        <f t="shared" si="73"/>
        <v>0.26629999999999998</v>
      </c>
      <c r="CU26" s="34">
        <f t="shared" si="74"/>
        <v>1.1668000000000001</v>
      </c>
      <c r="CV26" s="24"/>
      <c r="CW26" s="25">
        <v>3</v>
      </c>
      <c r="CX26" s="23">
        <v>41.89</v>
      </c>
      <c r="CY26" s="22">
        <f t="shared" si="15"/>
        <v>72</v>
      </c>
      <c r="CZ26" s="22">
        <f t="shared" si="75"/>
        <v>60</v>
      </c>
      <c r="DA26" s="32">
        <f t="shared" si="76"/>
        <v>15</v>
      </c>
      <c r="DB26" s="33">
        <f t="shared" si="77"/>
        <v>0.43149999999999999</v>
      </c>
      <c r="DC26" s="34">
        <f t="shared" si="78"/>
        <v>1.3280000000000001</v>
      </c>
      <c r="DD26" s="24"/>
      <c r="DE26" s="25">
        <v>3</v>
      </c>
      <c r="DF26" s="23">
        <v>41.89</v>
      </c>
      <c r="DG26" s="22">
        <f t="shared" si="16"/>
        <v>72</v>
      </c>
      <c r="DH26" s="22">
        <f t="shared" si="79"/>
        <v>64</v>
      </c>
      <c r="DI26" s="32">
        <f t="shared" si="80"/>
        <v>16</v>
      </c>
      <c r="DJ26" s="33">
        <f t="shared" si="81"/>
        <v>0.501</v>
      </c>
      <c r="DK26" s="34">
        <f t="shared" si="82"/>
        <v>1.2094</v>
      </c>
      <c r="DL26" s="24"/>
      <c r="DM26" s="25">
        <v>3</v>
      </c>
      <c r="DN26" s="23">
        <v>41.89</v>
      </c>
      <c r="DO26" s="22">
        <f t="shared" si="17"/>
        <v>72</v>
      </c>
      <c r="DP26" s="22">
        <f>68</f>
        <v>68</v>
      </c>
      <c r="DQ26" s="32">
        <f>17</f>
        <v>17</v>
      </c>
      <c r="DR26" s="33">
        <f t="shared" si="83"/>
        <v>0.54920000000000002</v>
      </c>
      <c r="DS26" s="34">
        <f t="shared" si="84"/>
        <v>1.1029</v>
      </c>
      <c r="DT26" s="24"/>
      <c r="DU26" s="25">
        <v>3</v>
      </c>
      <c r="DV26" s="23">
        <v>41.89</v>
      </c>
      <c r="DW26" s="22">
        <f t="shared" si="18"/>
        <v>72</v>
      </c>
      <c r="DX26" s="22">
        <f t="shared" si="85"/>
        <v>72</v>
      </c>
      <c r="DY26" s="37">
        <f t="shared" si="86"/>
        <v>18</v>
      </c>
      <c r="DZ26" s="33">
        <f t="shared" si="87"/>
        <v>0.58179999999999998</v>
      </c>
      <c r="EA26" s="34">
        <f t="shared" si="88"/>
        <v>1.0077</v>
      </c>
      <c r="EB26" s="24"/>
      <c r="EC26" s="25">
        <v>3</v>
      </c>
      <c r="ED26" s="23">
        <v>41.89</v>
      </c>
      <c r="EE26" s="22">
        <f t="shared" si="19"/>
        <v>72</v>
      </c>
      <c r="EF26" s="22">
        <f>57</f>
        <v>57</v>
      </c>
      <c r="EG26" s="32">
        <f>19</f>
        <v>19</v>
      </c>
      <c r="EH26" s="33">
        <f t="shared" si="89"/>
        <v>0.80389999999999995</v>
      </c>
      <c r="EI26" s="34">
        <f t="shared" si="90"/>
        <v>1.2304999999999999</v>
      </c>
      <c r="EJ26" s="24"/>
      <c r="EK26" s="25">
        <v>3</v>
      </c>
      <c r="EL26" s="23">
        <v>41.89</v>
      </c>
      <c r="EM26" s="22">
        <f t="shared" si="20"/>
        <v>72</v>
      </c>
      <c r="EN26" s="22">
        <f>60</f>
        <v>60</v>
      </c>
      <c r="EO26" s="32">
        <f>20</f>
        <v>20</v>
      </c>
      <c r="EP26" s="33">
        <f t="shared" si="91"/>
        <v>0.82069999999999999</v>
      </c>
      <c r="EQ26" s="34">
        <f t="shared" si="92"/>
        <v>1.1296999999999999</v>
      </c>
      <c r="ER26" s="24"/>
      <c r="ES26" s="25">
        <v>3</v>
      </c>
      <c r="ET26" s="23">
        <v>41.89</v>
      </c>
      <c r="EU26" s="22">
        <f t="shared" si="21"/>
        <v>72</v>
      </c>
      <c r="EV26" s="22">
        <f>63</f>
        <v>63</v>
      </c>
      <c r="EW26" s="37">
        <f>21</f>
        <v>21</v>
      </c>
      <c r="EX26" s="33">
        <f t="shared" si="93"/>
        <v>0.82909999999999995</v>
      </c>
      <c r="EY26" s="34">
        <f t="shared" si="94"/>
        <v>1.0397000000000001</v>
      </c>
      <c r="EZ26" s="24"/>
      <c r="FA26" s="25">
        <v>3</v>
      </c>
      <c r="FB26" s="23">
        <v>41.89</v>
      </c>
      <c r="FC26" s="22">
        <f t="shared" si="22"/>
        <v>72</v>
      </c>
      <c r="FD26" s="22">
        <f>66</f>
        <v>66</v>
      </c>
      <c r="FE26" s="37">
        <f>22</f>
        <v>22</v>
      </c>
      <c r="FF26" s="33">
        <f t="shared" si="95"/>
        <v>0.83130000000000004</v>
      </c>
      <c r="FG26" s="34">
        <f t="shared" si="96"/>
        <v>0.95930000000000004</v>
      </c>
      <c r="FH26" s="24"/>
      <c r="FI26" s="25">
        <v>3</v>
      </c>
      <c r="FJ26" s="23">
        <v>41.89</v>
      </c>
      <c r="FK26" s="22">
        <f t="shared" si="23"/>
        <v>72</v>
      </c>
      <c r="FL26" s="22">
        <f t="shared" si="97"/>
        <v>69</v>
      </c>
      <c r="FM26" s="37">
        <f t="shared" si="24"/>
        <v>23</v>
      </c>
      <c r="FN26" s="33">
        <f t="shared" si="98"/>
        <v>0.82879999999999998</v>
      </c>
      <c r="FO26" s="34">
        <f t="shared" si="99"/>
        <v>0.88739999999999997</v>
      </c>
      <c r="FP26" s="24"/>
      <c r="FQ26" s="25">
        <v>3</v>
      </c>
      <c r="FR26" s="23">
        <v>41.89</v>
      </c>
      <c r="FS26" s="22">
        <f t="shared" si="25"/>
        <v>72</v>
      </c>
      <c r="FT26" s="22">
        <f t="shared" si="25"/>
        <v>72</v>
      </c>
      <c r="FU26" s="37">
        <f>24</f>
        <v>24</v>
      </c>
      <c r="FV26" s="33">
        <f t="shared" si="100"/>
        <v>0.82279999999999998</v>
      </c>
      <c r="FW26" s="34">
        <f t="shared" si="101"/>
        <v>0.82279999999999998</v>
      </c>
      <c r="FX26" s="24"/>
      <c r="FY26" s="25">
        <v>3</v>
      </c>
      <c r="FZ26" s="23">
        <v>41.89</v>
      </c>
      <c r="GA26" s="22">
        <f t="shared" si="26"/>
        <v>72</v>
      </c>
      <c r="GB26" s="22">
        <f>50</f>
        <v>50</v>
      </c>
      <c r="GC26" s="32">
        <f>25</f>
        <v>25</v>
      </c>
      <c r="GD26" s="33">
        <f t="shared" si="102"/>
        <v>1.2215</v>
      </c>
      <c r="GE26" s="34">
        <f t="shared" si="103"/>
        <v>1.147</v>
      </c>
      <c r="GF26" s="24"/>
      <c r="GG26" s="25">
        <v>3</v>
      </c>
      <c r="GH26" s="23">
        <v>41.89</v>
      </c>
      <c r="GI26" s="22">
        <f t="shared" si="27"/>
        <v>72</v>
      </c>
      <c r="GJ26" s="22">
        <f>52</f>
        <v>52</v>
      </c>
      <c r="GK26" s="32">
        <f>26</f>
        <v>26</v>
      </c>
      <c r="GL26" s="33">
        <f t="shared" si="104"/>
        <v>1.206</v>
      </c>
      <c r="GM26" s="34">
        <f t="shared" si="105"/>
        <v>1.0684</v>
      </c>
      <c r="GN26" s="24"/>
      <c r="GO26" s="25">
        <v>3</v>
      </c>
      <c r="GP26" s="23">
        <v>41.89</v>
      </c>
      <c r="GQ26" s="22">
        <f t="shared" si="28"/>
        <v>72</v>
      </c>
      <c r="GR26" s="22">
        <f>54</f>
        <v>54</v>
      </c>
      <c r="GS26" s="37">
        <f>27</f>
        <v>27</v>
      </c>
      <c r="GT26" s="33">
        <f t="shared" si="106"/>
        <v>1.1884999999999999</v>
      </c>
      <c r="GU26" s="34">
        <f t="shared" si="107"/>
        <v>0.99729999999999996</v>
      </c>
      <c r="GV26" s="24"/>
      <c r="GW26" s="25">
        <v>3</v>
      </c>
      <c r="GX26" s="23">
        <v>41.89</v>
      </c>
      <c r="GY26" s="22">
        <f t="shared" si="29"/>
        <v>72</v>
      </c>
      <c r="GZ26" s="22">
        <f>56</f>
        <v>56</v>
      </c>
      <c r="HA26" s="32">
        <f>28</f>
        <v>28</v>
      </c>
      <c r="HB26" s="33">
        <f t="shared" si="108"/>
        <v>1.1697</v>
      </c>
      <c r="HC26" s="34">
        <f t="shared" si="109"/>
        <v>0.93279999999999996</v>
      </c>
      <c r="HD26" s="24"/>
      <c r="HE26" s="25">
        <v>3</v>
      </c>
      <c r="HF26" s="23">
        <v>41.89</v>
      </c>
      <c r="HG26" s="22">
        <f t="shared" si="30"/>
        <v>72</v>
      </c>
      <c r="HH26" s="22">
        <f>58</f>
        <v>58</v>
      </c>
      <c r="HI26" s="32">
        <f>29</f>
        <v>29</v>
      </c>
      <c r="HJ26" s="33">
        <f t="shared" si="110"/>
        <v>1.1498999999999999</v>
      </c>
      <c r="HK26" s="34">
        <f t="shared" si="111"/>
        <v>0.87419999999999998</v>
      </c>
      <c r="HL26" s="24"/>
      <c r="HM26" s="25">
        <v>3</v>
      </c>
      <c r="HN26" s="23">
        <v>41.89</v>
      </c>
      <c r="HO26" s="22">
        <f t="shared" si="31"/>
        <v>72</v>
      </c>
      <c r="HP26" s="22">
        <f>60</f>
        <v>60</v>
      </c>
      <c r="HQ26" s="32">
        <f>30</f>
        <v>30</v>
      </c>
      <c r="HR26" s="33">
        <f t="shared" si="112"/>
        <v>1.1296999999999999</v>
      </c>
      <c r="HS26" s="34">
        <f t="shared" si="113"/>
        <v>0.82069999999999999</v>
      </c>
      <c r="HT26" s="24"/>
      <c r="HU26" s="25">
        <v>3</v>
      </c>
      <c r="HV26" s="23">
        <v>41.89</v>
      </c>
      <c r="HW26" s="22">
        <f t="shared" si="32"/>
        <v>72</v>
      </c>
      <c r="HX26" s="22">
        <f>62</f>
        <v>62</v>
      </c>
      <c r="HY26" s="32">
        <f>31</f>
        <v>31</v>
      </c>
      <c r="HZ26" s="33">
        <f t="shared" si="114"/>
        <v>1.1091</v>
      </c>
      <c r="IA26" s="34">
        <f t="shared" si="115"/>
        <v>0.77190000000000003</v>
      </c>
      <c r="IB26" s="24"/>
      <c r="IC26" s="25">
        <v>3</v>
      </c>
      <c r="ID26" s="23">
        <v>41.89</v>
      </c>
      <c r="IE26" s="22">
        <f t="shared" si="33"/>
        <v>72</v>
      </c>
      <c r="IF26" s="22">
        <f>64</f>
        <v>64</v>
      </c>
      <c r="IG26" s="32">
        <f>32</f>
        <v>32</v>
      </c>
      <c r="IH26" s="33">
        <f t="shared" si="116"/>
        <v>1.0884</v>
      </c>
      <c r="II26" s="34">
        <f t="shared" si="117"/>
        <v>0.72729999999999995</v>
      </c>
      <c r="IJ26" s="24"/>
      <c r="IK26" s="25">
        <v>3</v>
      </c>
      <c r="IL26" s="23">
        <v>41.89</v>
      </c>
      <c r="IM26" s="22">
        <f t="shared" si="34"/>
        <v>72</v>
      </c>
      <c r="IN26" s="22">
        <f>66</f>
        <v>66</v>
      </c>
      <c r="IO26" s="37">
        <f>33</f>
        <v>33</v>
      </c>
      <c r="IP26" s="33">
        <f t="shared" si="118"/>
        <v>1.0679000000000001</v>
      </c>
      <c r="IQ26" s="34">
        <f t="shared" si="119"/>
        <v>0.68630000000000002</v>
      </c>
      <c r="IR26" s="24"/>
      <c r="IS26" s="25">
        <v>3</v>
      </c>
      <c r="IT26" s="23">
        <v>41.89</v>
      </c>
      <c r="IU26" s="22">
        <f t="shared" si="35"/>
        <v>72</v>
      </c>
      <c r="IV26" s="22">
        <f>68</f>
        <v>68</v>
      </c>
      <c r="IW26" s="32">
        <f>34</f>
        <v>34</v>
      </c>
      <c r="IX26" s="33">
        <f t="shared" si="120"/>
        <v>1.0475000000000001</v>
      </c>
      <c r="IY26" s="34">
        <f t="shared" si="121"/>
        <v>0.64859999999999995</v>
      </c>
      <c r="IZ26" s="24"/>
      <c r="JA26" s="25">
        <v>3</v>
      </c>
      <c r="JB26" s="23">
        <v>41.89</v>
      </c>
      <c r="JC26" s="22">
        <f t="shared" si="36"/>
        <v>72</v>
      </c>
      <c r="JD26" s="22">
        <f>70</f>
        <v>70</v>
      </c>
      <c r="JE26" s="32">
        <f>35</f>
        <v>35</v>
      </c>
      <c r="JF26" s="33">
        <f t="shared" si="122"/>
        <v>1.0274000000000001</v>
      </c>
      <c r="JG26" s="34">
        <f t="shared" si="123"/>
        <v>0.6139</v>
      </c>
      <c r="JH26" s="24"/>
      <c r="JI26" s="25">
        <v>3</v>
      </c>
      <c r="JJ26" s="23">
        <v>41.89</v>
      </c>
      <c r="JK26" s="22">
        <f t="shared" si="37"/>
        <v>72</v>
      </c>
      <c r="JL26" s="22">
        <f t="shared" si="37"/>
        <v>72</v>
      </c>
      <c r="JM26" s="37">
        <f>36</f>
        <v>36</v>
      </c>
      <c r="JN26" s="33">
        <f t="shared" si="124"/>
        <v>1.0077</v>
      </c>
      <c r="JO26" s="34">
        <f t="shared" si="125"/>
        <v>0.58179999999999998</v>
      </c>
    </row>
    <row r="27" spans="1:275">
      <c r="A27" s="22">
        <v>1843</v>
      </c>
      <c r="B27" s="23">
        <v>48.2</v>
      </c>
      <c r="C27" s="20"/>
      <c r="D27" s="24"/>
      <c r="E27" s="25">
        <v>4</v>
      </c>
      <c r="F27" s="23">
        <v>48.2</v>
      </c>
      <c r="G27" s="22">
        <f t="shared" si="0"/>
        <v>72</v>
      </c>
      <c r="H27" s="22">
        <f t="shared" si="0"/>
        <v>72</v>
      </c>
      <c r="I27" s="32">
        <f>3</f>
        <v>3</v>
      </c>
      <c r="J27" s="33">
        <f t="shared" si="38"/>
        <v>-0.6694</v>
      </c>
      <c r="K27" s="34">
        <f t="shared" si="39"/>
        <v>1.1595</v>
      </c>
      <c r="L27" s="24"/>
      <c r="M27" s="25">
        <v>4</v>
      </c>
      <c r="N27" s="23">
        <v>48.2</v>
      </c>
      <c r="O27" s="22">
        <f t="shared" si="1"/>
        <v>72</v>
      </c>
      <c r="P27" s="22">
        <f t="shared" si="2"/>
        <v>72</v>
      </c>
      <c r="Q27" s="37">
        <f t="shared" si="40"/>
        <v>4</v>
      </c>
      <c r="R27" s="33">
        <f t="shared" si="41"/>
        <v>1.3389</v>
      </c>
      <c r="S27" s="34">
        <f t="shared" si="42"/>
        <v>0</v>
      </c>
      <c r="T27" s="24"/>
      <c r="U27" s="25">
        <v>4</v>
      </c>
      <c r="V27" s="23">
        <v>48.2</v>
      </c>
      <c r="W27" s="22">
        <f t="shared" si="3"/>
        <v>72</v>
      </c>
      <c r="X27" s="22">
        <v>70</v>
      </c>
      <c r="Y27" s="32">
        <f>5</f>
        <v>5</v>
      </c>
      <c r="Z27" s="33">
        <f t="shared" si="43"/>
        <v>0.42559999999999998</v>
      </c>
      <c r="AA27" s="34">
        <f t="shared" si="44"/>
        <v>-1.3097000000000001</v>
      </c>
      <c r="AB27" s="24"/>
      <c r="AC27" s="25">
        <v>4</v>
      </c>
      <c r="AD27" s="23">
        <v>48.2</v>
      </c>
      <c r="AE27" s="22">
        <f t="shared" si="45"/>
        <v>72</v>
      </c>
      <c r="AF27" s="22">
        <f t="shared" si="4"/>
        <v>72</v>
      </c>
      <c r="AG27" s="37">
        <f t="shared" si="46"/>
        <v>6</v>
      </c>
      <c r="AH27" s="33">
        <f t="shared" si="47"/>
        <v>-0.6694</v>
      </c>
      <c r="AI27" s="34">
        <f t="shared" si="48"/>
        <v>-1.1595</v>
      </c>
      <c r="AJ27" s="24"/>
      <c r="AK27" s="25">
        <v>4</v>
      </c>
      <c r="AL27" s="23">
        <v>48.2</v>
      </c>
      <c r="AM27" s="22">
        <f t="shared" si="5"/>
        <v>72</v>
      </c>
      <c r="AN27" s="22">
        <f t="shared" si="49"/>
        <v>70</v>
      </c>
      <c r="AO27" s="32">
        <f t="shared" si="50"/>
        <v>7</v>
      </c>
      <c r="AP27" s="33">
        <f t="shared" si="51"/>
        <v>-1.2407999999999999</v>
      </c>
      <c r="AQ27" s="34">
        <f t="shared" si="52"/>
        <v>-0.59750000000000003</v>
      </c>
      <c r="AR27" s="24"/>
      <c r="AS27" s="25">
        <v>4</v>
      </c>
      <c r="AT27" s="23">
        <v>48.2</v>
      </c>
      <c r="AU27" s="22">
        <f t="shared" si="6"/>
        <v>72</v>
      </c>
      <c r="AV27" s="22">
        <f t="shared" si="53"/>
        <v>72</v>
      </c>
      <c r="AW27" s="37">
        <f t="shared" si="54"/>
        <v>8</v>
      </c>
      <c r="AX27" s="33">
        <f t="shared" si="55"/>
        <v>-1.3389</v>
      </c>
      <c r="AY27" s="34">
        <f t="shared" si="56"/>
        <v>0</v>
      </c>
      <c r="AZ27" s="24"/>
      <c r="BA27" s="25">
        <v>4</v>
      </c>
      <c r="BB27" s="23">
        <v>48.2</v>
      </c>
      <c r="BC27" s="22">
        <f t="shared" si="7"/>
        <v>72</v>
      </c>
      <c r="BD27" s="22">
        <f t="shared" si="8"/>
        <v>72</v>
      </c>
      <c r="BE27" s="37">
        <f t="shared" si="57"/>
        <v>9</v>
      </c>
      <c r="BF27" s="33">
        <f t="shared" si="58"/>
        <v>-1.2581</v>
      </c>
      <c r="BG27" s="34">
        <f t="shared" si="59"/>
        <v>0.45789999999999997</v>
      </c>
      <c r="BH27" s="24"/>
      <c r="BI27" s="25">
        <v>4</v>
      </c>
      <c r="BJ27" s="23">
        <v>48.2</v>
      </c>
      <c r="BK27" s="22">
        <f t="shared" si="9"/>
        <v>72</v>
      </c>
      <c r="BL27" s="22">
        <f>70</f>
        <v>70</v>
      </c>
      <c r="BM27" s="32">
        <f>10</f>
        <v>10</v>
      </c>
      <c r="BN27" s="33">
        <f t="shared" si="60"/>
        <v>-1.1141000000000001</v>
      </c>
      <c r="BO27" s="34">
        <f t="shared" si="61"/>
        <v>0.8095</v>
      </c>
      <c r="BP27" s="24"/>
      <c r="BQ27" s="25">
        <v>4</v>
      </c>
      <c r="BR27" s="23">
        <v>48.2</v>
      </c>
      <c r="BS27" s="22">
        <f t="shared" si="10"/>
        <v>72</v>
      </c>
      <c r="BT27" s="22">
        <f t="shared" si="62"/>
        <v>66</v>
      </c>
      <c r="BU27" s="37">
        <f t="shared" si="63"/>
        <v>11</v>
      </c>
      <c r="BV27" s="33">
        <f t="shared" si="64"/>
        <v>-0.95650000000000002</v>
      </c>
      <c r="BW27" s="34">
        <f t="shared" si="65"/>
        <v>1.1039000000000001</v>
      </c>
      <c r="BX27" s="24"/>
      <c r="BY27" s="25">
        <v>4</v>
      </c>
      <c r="BZ27" s="23">
        <v>48.2</v>
      </c>
      <c r="CA27" s="22">
        <f t="shared" si="11"/>
        <v>72</v>
      </c>
      <c r="CB27" s="22">
        <f t="shared" si="12"/>
        <v>72</v>
      </c>
      <c r="CC27" s="37">
        <f t="shared" si="66"/>
        <v>12</v>
      </c>
      <c r="CD27" s="33">
        <f t="shared" si="67"/>
        <v>-0.6694</v>
      </c>
      <c r="CE27" s="34">
        <f t="shared" si="68"/>
        <v>1.1595</v>
      </c>
      <c r="CF27" s="24"/>
      <c r="CG27" s="25">
        <v>4</v>
      </c>
      <c r="CH27" s="23">
        <v>48.2</v>
      </c>
      <c r="CI27" s="22">
        <f t="shared" si="13"/>
        <v>72</v>
      </c>
      <c r="CJ27" s="22">
        <f>65</f>
        <v>65</v>
      </c>
      <c r="CK27" s="32">
        <f>13</f>
        <v>13</v>
      </c>
      <c r="CL27" s="33">
        <f t="shared" si="69"/>
        <v>-0.52590000000000003</v>
      </c>
      <c r="CM27" s="34">
        <f t="shared" si="70"/>
        <v>1.3867</v>
      </c>
      <c r="CN27" s="24"/>
      <c r="CO27" s="25">
        <v>4</v>
      </c>
      <c r="CP27" s="23">
        <v>48.2</v>
      </c>
      <c r="CQ27" s="22">
        <f t="shared" si="14"/>
        <v>72</v>
      </c>
      <c r="CR27" s="22">
        <f t="shared" si="71"/>
        <v>70</v>
      </c>
      <c r="CS27" s="32">
        <f t="shared" si="72"/>
        <v>14</v>
      </c>
      <c r="CT27" s="33">
        <f t="shared" si="73"/>
        <v>-0.30640000000000001</v>
      </c>
      <c r="CU27" s="34">
        <f t="shared" si="74"/>
        <v>1.3426</v>
      </c>
      <c r="CV27" s="24"/>
      <c r="CW27" s="25">
        <v>4</v>
      </c>
      <c r="CX27" s="23">
        <v>48.2</v>
      </c>
      <c r="CY27" s="22">
        <f t="shared" si="15"/>
        <v>72</v>
      </c>
      <c r="CZ27" s="22">
        <f t="shared" si="75"/>
        <v>60</v>
      </c>
      <c r="DA27" s="32">
        <f t="shared" si="76"/>
        <v>15</v>
      </c>
      <c r="DB27" s="33">
        <f t="shared" si="77"/>
        <v>-0.16789999999999999</v>
      </c>
      <c r="DC27" s="34">
        <f t="shared" si="78"/>
        <v>1.5979000000000001</v>
      </c>
      <c r="DD27" s="24"/>
      <c r="DE27" s="25">
        <v>4</v>
      </c>
      <c r="DF27" s="23">
        <v>48.2</v>
      </c>
      <c r="DG27" s="22">
        <f t="shared" si="16"/>
        <v>72</v>
      </c>
      <c r="DH27" s="22">
        <f t="shared" si="79"/>
        <v>64</v>
      </c>
      <c r="DI27" s="32">
        <f t="shared" si="80"/>
        <v>16</v>
      </c>
      <c r="DJ27" s="33">
        <f t="shared" si="81"/>
        <v>0</v>
      </c>
      <c r="DK27" s="34">
        <f t="shared" si="82"/>
        <v>1.5063</v>
      </c>
      <c r="DL27" s="24"/>
      <c r="DM27" s="25">
        <v>4</v>
      </c>
      <c r="DN27" s="23">
        <v>48.2</v>
      </c>
      <c r="DO27" s="22">
        <f t="shared" si="17"/>
        <v>72</v>
      </c>
      <c r="DP27" s="22">
        <f>68</f>
        <v>68</v>
      </c>
      <c r="DQ27" s="32">
        <f>17</f>
        <v>17</v>
      </c>
      <c r="DR27" s="33">
        <f t="shared" si="83"/>
        <v>0.1308</v>
      </c>
      <c r="DS27" s="34">
        <f t="shared" si="84"/>
        <v>1.4116</v>
      </c>
      <c r="DT27" s="24"/>
      <c r="DU27" s="25">
        <v>4</v>
      </c>
      <c r="DV27" s="23">
        <v>48.2</v>
      </c>
      <c r="DW27" s="22">
        <f t="shared" si="18"/>
        <v>72</v>
      </c>
      <c r="DX27" s="22">
        <f t="shared" si="85"/>
        <v>72</v>
      </c>
      <c r="DY27" s="37">
        <f t="shared" si="86"/>
        <v>18</v>
      </c>
      <c r="DZ27" s="33">
        <f t="shared" si="87"/>
        <v>0.23250000000000001</v>
      </c>
      <c r="EA27" s="34">
        <f t="shared" si="88"/>
        <v>1.3185</v>
      </c>
      <c r="EB27" s="24"/>
      <c r="EC27" s="25">
        <v>4</v>
      </c>
      <c r="ED27" s="23">
        <v>48.2</v>
      </c>
      <c r="EE27" s="22">
        <f t="shared" si="19"/>
        <v>72</v>
      </c>
      <c r="EF27" s="22">
        <f>57</f>
        <v>57</v>
      </c>
      <c r="EG27" s="32">
        <f>19</f>
        <v>19</v>
      </c>
      <c r="EH27" s="33">
        <f t="shared" si="89"/>
        <v>0.41520000000000001</v>
      </c>
      <c r="EI27" s="34">
        <f t="shared" si="90"/>
        <v>1.6395</v>
      </c>
      <c r="EJ27" s="24"/>
      <c r="EK27" s="25">
        <v>4</v>
      </c>
      <c r="EL27" s="23">
        <v>48.2</v>
      </c>
      <c r="EM27" s="22">
        <f t="shared" si="20"/>
        <v>72</v>
      </c>
      <c r="EN27" s="22">
        <f>60</f>
        <v>60</v>
      </c>
      <c r="EO27" s="32">
        <f>20</f>
        <v>20</v>
      </c>
      <c r="EP27" s="33">
        <f t="shared" si="91"/>
        <v>0.4965</v>
      </c>
      <c r="EQ27" s="34">
        <f t="shared" si="92"/>
        <v>1.528</v>
      </c>
      <c r="ER27" s="24"/>
      <c r="ES27" s="25">
        <v>4</v>
      </c>
      <c r="ET27" s="23">
        <v>48.2</v>
      </c>
      <c r="EU27" s="22">
        <f t="shared" si="21"/>
        <v>72</v>
      </c>
      <c r="EV27" s="22">
        <f>63</f>
        <v>63</v>
      </c>
      <c r="EW27" s="37">
        <f>21</f>
        <v>21</v>
      </c>
      <c r="EX27" s="33">
        <f t="shared" si="93"/>
        <v>0.55900000000000005</v>
      </c>
      <c r="EY27" s="34">
        <f t="shared" si="94"/>
        <v>1.4244000000000001</v>
      </c>
      <c r="EZ27" s="24"/>
      <c r="FA27" s="25">
        <v>4</v>
      </c>
      <c r="FB27" s="23">
        <v>48.2</v>
      </c>
      <c r="FC27" s="22">
        <f t="shared" si="22"/>
        <v>72</v>
      </c>
      <c r="FD27" s="22">
        <f>66</f>
        <v>66</v>
      </c>
      <c r="FE27" s="37">
        <f>22</f>
        <v>22</v>
      </c>
      <c r="FF27" s="33">
        <f t="shared" si="95"/>
        <v>0.60680000000000001</v>
      </c>
      <c r="FG27" s="34">
        <f t="shared" si="96"/>
        <v>1.3286</v>
      </c>
      <c r="FH27" s="24"/>
      <c r="FI27" s="25">
        <v>4</v>
      </c>
      <c r="FJ27" s="23">
        <v>48.2</v>
      </c>
      <c r="FK27" s="22">
        <f t="shared" si="23"/>
        <v>72</v>
      </c>
      <c r="FL27" s="22">
        <f t="shared" si="97"/>
        <v>69</v>
      </c>
      <c r="FM27" s="37">
        <f t="shared" si="24"/>
        <v>23</v>
      </c>
      <c r="FN27" s="33">
        <f t="shared" si="98"/>
        <v>0.64280000000000004</v>
      </c>
      <c r="FO27" s="34">
        <f t="shared" si="99"/>
        <v>1.2404999999999999</v>
      </c>
      <c r="FP27" s="24"/>
      <c r="FQ27" s="25">
        <v>4</v>
      </c>
      <c r="FR27" s="23">
        <v>48.2</v>
      </c>
      <c r="FS27" s="22">
        <f t="shared" si="25"/>
        <v>72</v>
      </c>
      <c r="FT27" s="22">
        <f t="shared" si="25"/>
        <v>72</v>
      </c>
      <c r="FU27" s="37">
        <f>24</f>
        <v>24</v>
      </c>
      <c r="FV27" s="33">
        <f t="shared" si="100"/>
        <v>0.6694</v>
      </c>
      <c r="FW27" s="34">
        <f t="shared" si="101"/>
        <v>1.1595</v>
      </c>
      <c r="FX27" s="24"/>
      <c r="FY27" s="25">
        <v>4</v>
      </c>
      <c r="FZ27" s="23">
        <v>48.2</v>
      </c>
      <c r="GA27" s="22">
        <f t="shared" si="26"/>
        <v>72</v>
      </c>
      <c r="GB27" s="22">
        <f>50</f>
        <v>50</v>
      </c>
      <c r="GC27" s="32">
        <f>25</f>
        <v>25</v>
      </c>
      <c r="GD27" s="33">
        <f t="shared" si="102"/>
        <v>1.0330999999999999</v>
      </c>
      <c r="GE27" s="34">
        <f t="shared" si="103"/>
        <v>1.6278999999999999</v>
      </c>
      <c r="GF27" s="24"/>
      <c r="GG27" s="25">
        <v>4</v>
      </c>
      <c r="GH27" s="23">
        <v>48.2</v>
      </c>
      <c r="GI27" s="22">
        <f t="shared" si="27"/>
        <v>72</v>
      </c>
      <c r="GJ27" s="22">
        <f>52</f>
        <v>52</v>
      </c>
      <c r="GK27" s="32">
        <f>26</f>
        <v>26</v>
      </c>
      <c r="GL27" s="33">
        <f t="shared" si="104"/>
        <v>1.0530999999999999</v>
      </c>
      <c r="GM27" s="34">
        <f t="shared" si="105"/>
        <v>1.5257000000000001</v>
      </c>
      <c r="GN27" s="24"/>
      <c r="GO27" s="25">
        <v>4</v>
      </c>
      <c r="GP27" s="23">
        <v>48.2</v>
      </c>
      <c r="GQ27" s="22">
        <f t="shared" si="28"/>
        <v>72</v>
      </c>
      <c r="GR27" s="22">
        <f>54</f>
        <v>54</v>
      </c>
      <c r="GS27" s="37">
        <f>27</f>
        <v>27</v>
      </c>
      <c r="GT27" s="33">
        <f t="shared" si="106"/>
        <v>1.0660000000000001</v>
      </c>
      <c r="GU27" s="34">
        <f t="shared" si="107"/>
        <v>1.4319</v>
      </c>
      <c r="GV27" s="24"/>
      <c r="GW27" s="25">
        <v>4</v>
      </c>
      <c r="GX27" s="23">
        <v>48.2</v>
      </c>
      <c r="GY27" s="22">
        <f t="shared" si="29"/>
        <v>72</v>
      </c>
      <c r="GZ27" s="22">
        <f>56</f>
        <v>56</v>
      </c>
      <c r="HA27" s="32">
        <f>28</f>
        <v>28</v>
      </c>
      <c r="HB27" s="33">
        <f t="shared" si="108"/>
        <v>1.0732999999999999</v>
      </c>
      <c r="HC27" s="34">
        <f t="shared" si="109"/>
        <v>1.3459000000000001</v>
      </c>
      <c r="HD27" s="24"/>
      <c r="HE27" s="25">
        <v>4</v>
      </c>
      <c r="HF27" s="23">
        <v>48.2</v>
      </c>
      <c r="HG27" s="22">
        <f t="shared" si="30"/>
        <v>72</v>
      </c>
      <c r="HH27" s="22">
        <f>58</f>
        <v>58</v>
      </c>
      <c r="HI27" s="32">
        <f>29</f>
        <v>29</v>
      </c>
      <c r="HJ27" s="33">
        <f t="shared" si="110"/>
        <v>1.0760000000000001</v>
      </c>
      <c r="HK27" s="34">
        <f t="shared" si="111"/>
        <v>1.2667999999999999</v>
      </c>
      <c r="HL27" s="24"/>
      <c r="HM27" s="25">
        <v>4</v>
      </c>
      <c r="HN27" s="23">
        <v>48.2</v>
      </c>
      <c r="HO27" s="22">
        <f t="shared" si="31"/>
        <v>72</v>
      </c>
      <c r="HP27" s="22">
        <f>60</f>
        <v>60</v>
      </c>
      <c r="HQ27" s="32">
        <f>30</f>
        <v>30</v>
      </c>
      <c r="HR27" s="33">
        <f t="shared" si="112"/>
        <v>1.0750999999999999</v>
      </c>
      <c r="HS27" s="34">
        <f t="shared" si="113"/>
        <v>1.194</v>
      </c>
      <c r="HT27" s="24"/>
      <c r="HU27" s="25">
        <v>4</v>
      </c>
      <c r="HV27" s="23">
        <v>48.2</v>
      </c>
      <c r="HW27" s="22">
        <f t="shared" si="32"/>
        <v>72</v>
      </c>
      <c r="HX27" s="22">
        <f>62</f>
        <v>62</v>
      </c>
      <c r="HY27" s="32">
        <f>31</f>
        <v>31</v>
      </c>
      <c r="HZ27" s="33">
        <f t="shared" si="114"/>
        <v>1.0711999999999999</v>
      </c>
      <c r="IA27" s="34">
        <f t="shared" si="115"/>
        <v>1.1269</v>
      </c>
      <c r="IB27" s="24"/>
      <c r="IC27" s="25">
        <v>4</v>
      </c>
      <c r="ID27" s="23">
        <v>48.2</v>
      </c>
      <c r="IE27" s="22">
        <f t="shared" si="33"/>
        <v>72</v>
      </c>
      <c r="IF27" s="22">
        <f>64</f>
        <v>64</v>
      </c>
      <c r="IG27" s="32">
        <f>32</f>
        <v>32</v>
      </c>
      <c r="IH27" s="33">
        <f t="shared" si="116"/>
        <v>1.0650999999999999</v>
      </c>
      <c r="II27" s="34">
        <f t="shared" si="117"/>
        <v>1.0650999999999999</v>
      </c>
      <c r="IJ27" s="24"/>
      <c r="IK27" s="25">
        <v>4</v>
      </c>
      <c r="IL27" s="23">
        <v>48.2</v>
      </c>
      <c r="IM27" s="22">
        <f t="shared" si="34"/>
        <v>72</v>
      </c>
      <c r="IN27" s="22">
        <f>66</f>
        <v>66</v>
      </c>
      <c r="IO27" s="37">
        <f>33</f>
        <v>33</v>
      </c>
      <c r="IP27" s="33">
        <f t="shared" si="118"/>
        <v>1.0570999999999999</v>
      </c>
      <c r="IQ27" s="34">
        <f t="shared" si="119"/>
        <v>1.0079</v>
      </c>
      <c r="IR27" s="24"/>
      <c r="IS27" s="25">
        <v>4</v>
      </c>
      <c r="IT27" s="23">
        <v>48.2</v>
      </c>
      <c r="IU27" s="22">
        <f t="shared" si="35"/>
        <v>72</v>
      </c>
      <c r="IV27" s="22">
        <f>68</f>
        <v>68</v>
      </c>
      <c r="IW27" s="32">
        <f>34</f>
        <v>34</v>
      </c>
      <c r="IX27" s="33">
        <f t="shared" si="120"/>
        <v>1.0477000000000001</v>
      </c>
      <c r="IY27" s="34">
        <f t="shared" si="121"/>
        <v>0.95509999999999995</v>
      </c>
      <c r="IZ27" s="24"/>
      <c r="JA27" s="25">
        <v>4</v>
      </c>
      <c r="JB27" s="23">
        <v>48.2</v>
      </c>
      <c r="JC27" s="22">
        <f t="shared" si="36"/>
        <v>72</v>
      </c>
      <c r="JD27" s="22">
        <f>70</f>
        <v>70</v>
      </c>
      <c r="JE27" s="32">
        <f>35</f>
        <v>35</v>
      </c>
      <c r="JF27" s="33">
        <f t="shared" si="122"/>
        <v>1.0370999999999999</v>
      </c>
      <c r="JG27" s="34">
        <f t="shared" si="123"/>
        <v>0.90610000000000002</v>
      </c>
      <c r="JH27" s="24"/>
      <c r="JI27" s="25">
        <v>4</v>
      </c>
      <c r="JJ27" s="23">
        <v>48.2</v>
      </c>
      <c r="JK27" s="22">
        <f t="shared" si="37"/>
        <v>72</v>
      </c>
      <c r="JL27" s="22">
        <f t="shared" si="37"/>
        <v>72</v>
      </c>
      <c r="JM27" s="37">
        <f>36</f>
        <v>36</v>
      </c>
      <c r="JN27" s="33">
        <f t="shared" si="124"/>
        <v>1.0256000000000001</v>
      </c>
      <c r="JO27" s="34">
        <f t="shared" si="125"/>
        <v>0.86060000000000003</v>
      </c>
    </row>
    <row r="28" spans="1:275">
      <c r="A28" s="22">
        <v>1844</v>
      </c>
      <c r="B28" s="23">
        <v>37.950000000000003</v>
      </c>
      <c r="C28" s="20"/>
      <c r="D28" s="24"/>
      <c r="E28" s="25">
        <v>5</v>
      </c>
      <c r="F28" s="23">
        <v>37.950000000000003</v>
      </c>
      <c r="G28" s="22">
        <f t="shared" si="0"/>
        <v>72</v>
      </c>
      <c r="H28" s="22">
        <f t="shared" si="0"/>
        <v>72</v>
      </c>
      <c r="I28" s="32">
        <f>3</f>
        <v>3</v>
      </c>
      <c r="J28" s="33">
        <f t="shared" si="38"/>
        <v>-0.52710000000000001</v>
      </c>
      <c r="K28" s="34">
        <f t="shared" si="39"/>
        <v>-0.91290000000000004</v>
      </c>
      <c r="L28" s="24"/>
      <c r="M28" s="25">
        <v>5</v>
      </c>
      <c r="N28" s="23">
        <v>37.950000000000003</v>
      </c>
      <c r="O28" s="22">
        <f t="shared" si="1"/>
        <v>72</v>
      </c>
      <c r="P28" s="22">
        <f t="shared" si="2"/>
        <v>72</v>
      </c>
      <c r="Q28" s="37">
        <f t="shared" si="40"/>
        <v>4</v>
      </c>
      <c r="R28" s="33">
        <f t="shared" si="41"/>
        <v>0</v>
      </c>
      <c r="S28" s="34">
        <f t="shared" si="42"/>
        <v>1.0542</v>
      </c>
      <c r="T28" s="24"/>
      <c r="U28" s="25">
        <v>5</v>
      </c>
      <c r="V28" s="23">
        <v>37.950000000000003</v>
      </c>
      <c r="W28" s="22">
        <f t="shared" si="3"/>
        <v>72</v>
      </c>
      <c r="X28" s="22">
        <v>70</v>
      </c>
      <c r="Y28" s="32">
        <f>5</f>
        <v>5</v>
      </c>
      <c r="Z28" s="33">
        <f t="shared" si="43"/>
        <v>1.0843</v>
      </c>
      <c r="AA28" s="34">
        <f t="shared" si="44"/>
        <v>0</v>
      </c>
      <c r="AB28" s="24"/>
      <c r="AC28" s="25">
        <v>5</v>
      </c>
      <c r="AD28" s="23">
        <v>37.950000000000003</v>
      </c>
      <c r="AE28" s="22">
        <f t="shared" si="45"/>
        <v>72</v>
      </c>
      <c r="AF28" s="22">
        <f t="shared" si="4"/>
        <v>72</v>
      </c>
      <c r="AG28" s="37">
        <f t="shared" si="46"/>
        <v>6</v>
      </c>
      <c r="AH28" s="33">
        <f t="shared" si="47"/>
        <v>0.52710000000000001</v>
      </c>
      <c r="AI28" s="34">
        <f t="shared" si="48"/>
        <v>-0.91290000000000004</v>
      </c>
      <c r="AJ28" s="24"/>
      <c r="AK28" s="25">
        <v>5</v>
      </c>
      <c r="AL28" s="23">
        <v>37.950000000000003</v>
      </c>
      <c r="AM28" s="22">
        <f t="shared" si="5"/>
        <v>72</v>
      </c>
      <c r="AN28" s="22">
        <f t="shared" si="49"/>
        <v>70</v>
      </c>
      <c r="AO28" s="32">
        <f t="shared" si="50"/>
        <v>7</v>
      </c>
      <c r="AP28" s="33">
        <f t="shared" si="51"/>
        <v>-0.24129999999999999</v>
      </c>
      <c r="AQ28" s="34">
        <f t="shared" si="52"/>
        <v>-1.0570999999999999</v>
      </c>
      <c r="AR28" s="24"/>
      <c r="AS28" s="25">
        <v>5</v>
      </c>
      <c r="AT28" s="23">
        <v>37.950000000000003</v>
      </c>
      <c r="AU28" s="22">
        <f t="shared" si="6"/>
        <v>72</v>
      </c>
      <c r="AV28" s="22">
        <f t="shared" si="53"/>
        <v>72</v>
      </c>
      <c r="AW28" s="37">
        <f t="shared" si="54"/>
        <v>8</v>
      </c>
      <c r="AX28" s="33">
        <f t="shared" si="55"/>
        <v>-0.74539999999999995</v>
      </c>
      <c r="AY28" s="34">
        <f t="shared" si="56"/>
        <v>-0.74539999999999995</v>
      </c>
      <c r="AZ28" s="24"/>
      <c r="BA28" s="25">
        <v>5</v>
      </c>
      <c r="BB28" s="23">
        <v>37.950000000000003</v>
      </c>
      <c r="BC28" s="22">
        <f t="shared" si="7"/>
        <v>72</v>
      </c>
      <c r="BD28" s="22">
        <f t="shared" si="8"/>
        <v>72</v>
      </c>
      <c r="BE28" s="37">
        <f t="shared" si="57"/>
        <v>9</v>
      </c>
      <c r="BF28" s="33">
        <f t="shared" si="58"/>
        <v>-0.99060000000000004</v>
      </c>
      <c r="BG28" s="34">
        <f t="shared" si="59"/>
        <v>-0.36049999999999999</v>
      </c>
      <c r="BH28" s="24"/>
      <c r="BI28" s="25">
        <v>5</v>
      </c>
      <c r="BJ28" s="23">
        <v>37.950000000000003</v>
      </c>
      <c r="BK28" s="22">
        <f t="shared" si="9"/>
        <v>72</v>
      </c>
      <c r="BL28" s="22">
        <f>70</f>
        <v>70</v>
      </c>
      <c r="BM28" s="32">
        <f>10</f>
        <v>10</v>
      </c>
      <c r="BN28" s="33">
        <f t="shared" si="60"/>
        <v>-1.0843</v>
      </c>
      <c r="BO28" s="34">
        <f t="shared" si="61"/>
        <v>0</v>
      </c>
      <c r="BP28" s="24"/>
      <c r="BQ28" s="25">
        <v>5</v>
      </c>
      <c r="BR28" s="23">
        <v>37.950000000000003</v>
      </c>
      <c r="BS28" s="22">
        <f t="shared" si="10"/>
        <v>72</v>
      </c>
      <c r="BT28" s="22">
        <f t="shared" si="62"/>
        <v>66</v>
      </c>
      <c r="BU28" s="37">
        <f t="shared" si="63"/>
        <v>11</v>
      </c>
      <c r="BV28" s="33">
        <f t="shared" si="64"/>
        <v>-1.1033999999999999</v>
      </c>
      <c r="BW28" s="34">
        <f t="shared" si="65"/>
        <v>0.32400000000000001</v>
      </c>
      <c r="BX28" s="24"/>
      <c r="BY28" s="25">
        <v>5</v>
      </c>
      <c r="BZ28" s="23">
        <v>37.950000000000003</v>
      </c>
      <c r="CA28" s="22">
        <f t="shared" si="11"/>
        <v>72</v>
      </c>
      <c r="CB28" s="22">
        <f t="shared" si="12"/>
        <v>72</v>
      </c>
      <c r="CC28" s="37">
        <f t="shared" si="66"/>
        <v>12</v>
      </c>
      <c r="CD28" s="33">
        <f t="shared" si="67"/>
        <v>-0.91290000000000004</v>
      </c>
      <c r="CE28" s="34">
        <f t="shared" si="68"/>
        <v>0.52710000000000001</v>
      </c>
      <c r="CF28" s="24"/>
      <c r="CG28" s="25">
        <v>5</v>
      </c>
      <c r="CH28" s="23">
        <v>37.950000000000003</v>
      </c>
      <c r="CI28" s="22">
        <f t="shared" si="13"/>
        <v>72</v>
      </c>
      <c r="CJ28" s="22">
        <f>65</f>
        <v>65</v>
      </c>
      <c r="CK28" s="32">
        <f>13</f>
        <v>13</v>
      </c>
      <c r="CL28" s="33">
        <f t="shared" si="69"/>
        <v>-0.874</v>
      </c>
      <c r="CM28" s="34">
        <f t="shared" si="70"/>
        <v>0.77429999999999999</v>
      </c>
      <c r="CN28" s="24"/>
      <c r="CO28" s="25">
        <v>5</v>
      </c>
      <c r="CP28" s="23">
        <v>37.950000000000003</v>
      </c>
      <c r="CQ28" s="22">
        <f t="shared" si="14"/>
        <v>72</v>
      </c>
      <c r="CR28" s="22">
        <f t="shared" si="71"/>
        <v>70</v>
      </c>
      <c r="CS28" s="32">
        <f t="shared" si="72"/>
        <v>14</v>
      </c>
      <c r="CT28" s="33">
        <f t="shared" si="73"/>
        <v>-0.67600000000000005</v>
      </c>
      <c r="CU28" s="34">
        <f t="shared" si="74"/>
        <v>0.84770000000000001</v>
      </c>
      <c r="CV28" s="24"/>
      <c r="CW28" s="25">
        <v>5</v>
      </c>
      <c r="CX28" s="23">
        <v>37.950000000000003</v>
      </c>
      <c r="CY28" s="22">
        <f t="shared" si="15"/>
        <v>72</v>
      </c>
      <c r="CZ28" s="22">
        <f t="shared" si="75"/>
        <v>60</v>
      </c>
      <c r="DA28" s="32">
        <f t="shared" si="76"/>
        <v>15</v>
      </c>
      <c r="DB28" s="33">
        <f t="shared" si="77"/>
        <v>-0.63249999999999995</v>
      </c>
      <c r="DC28" s="34">
        <f t="shared" si="78"/>
        <v>1.0954999999999999</v>
      </c>
      <c r="DD28" s="24"/>
      <c r="DE28" s="25">
        <v>5</v>
      </c>
      <c r="DF28" s="23">
        <v>37.950000000000003</v>
      </c>
      <c r="DG28" s="22">
        <f t="shared" si="16"/>
        <v>72</v>
      </c>
      <c r="DH28" s="22">
        <f t="shared" si="79"/>
        <v>64</v>
      </c>
      <c r="DI28" s="32">
        <f t="shared" si="80"/>
        <v>16</v>
      </c>
      <c r="DJ28" s="33">
        <f t="shared" si="81"/>
        <v>-0.45379999999999998</v>
      </c>
      <c r="DK28" s="34">
        <f t="shared" si="82"/>
        <v>1.0956999999999999</v>
      </c>
      <c r="DL28" s="24"/>
      <c r="DM28" s="25">
        <v>5</v>
      </c>
      <c r="DN28" s="23">
        <v>37.950000000000003</v>
      </c>
      <c r="DO28" s="22">
        <f t="shared" si="17"/>
        <v>72</v>
      </c>
      <c r="DP28" s="22">
        <f>68</f>
        <v>68</v>
      </c>
      <c r="DQ28" s="32">
        <f>17</f>
        <v>17</v>
      </c>
      <c r="DR28" s="33">
        <f t="shared" si="83"/>
        <v>-0.30549999999999999</v>
      </c>
      <c r="DS28" s="34">
        <f t="shared" si="84"/>
        <v>1.0736000000000001</v>
      </c>
      <c r="DT28" s="24"/>
      <c r="DU28" s="25">
        <v>5</v>
      </c>
      <c r="DV28" s="23">
        <v>37.950000000000003</v>
      </c>
      <c r="DW28" s="22">
        <f t="shared" si="18"/>
        <v>72</v>
      </c>
      <c r="DX28" s="22">
        <f t="shared" si="85"/>
        <v>72</v>
      </c>
      <c r="DY28" s="37">
        <f t="shared" si="86"/>
        <v>18</v>
      </c>
      <c r="DZ28" s="33">
        <f t="shared" si="87"/>
        <v>-0.18310000000000001</v>
      </c>
      <c r="EA28" s="34">
        <f t="shared" si="88"/>
        <v>1.0382</v>
      </c>
      <c r="EB28" s="24"/>
      <c r="EC28" s="25">
        <v>5</v>
      </c>
      <c r="ED28" s="23">
        <v>37.950000000000003</v>
      </c>
      <c r="EE28" s="22">
        <f t="shared" si="19"/>
        <v>72</v>
      </c>
      <c r="EF28" s="22">
        <f>57</f>
        <v>57</v>
      </c>
      <c r="EG28" s="32">
        <f>19</f>
        <v>19</v>
      </c>
      <c r="EH28" s="33">
        <f t="shared" si="89"/>
        <v>-0.11</v>
      </c>
      <c r="EI28" s="34">
        <f t="shared" si="90"/>
        <v>1.327</v>
      </c>
      <c r="EJ28" s="24"/>
      <c r="EK28" s="25">
        <v>5</v>
      </c>
      <c r="EL28" s="23">
        <v>37.950000000000003</v>
      </c>
      <c r="EM28" s="22">
        <f t="shared" si="20"/>
        <v>72</v>
      </c>
      <c r="EN28" s="22">
        <f>60</f>
        <v>60</v>
      </c>
      <c r="EO28" s="32">
        <f>20</f>
        <v>20</v>
      </c>
      <c r="EP28" s="33">
        <f t="shared" si="91"/>
        <v>0</v>
      </c>
      <c r="EQ28" s="34">
        <f t="shared" si="92"/>
        <v>1.2649999999999999</v>
      </c>
      <c r="ER28" s="24"/>
      <c r="ES28" s="25">
        <v>5</v>
      </c>
      <c r="ET28" s="23">
        <v>37.950000000000003</v>
      </c>
      <c r="EU28" s="22">
        <f t="shared" si="21"/>
        <v>72</v>
      </c>
      <c r="EV28" s="22">
        <f>63</f>
        <v>63</v>
      </c>
      <c r="EW28" s="37">
        <f>21</f>
        <v>21</v>
      </c>
      <c r="EX28" s="33">
        <f t="shared" si="93"/>
        <v>0.09</v>
      </c>
      <c r="EY28" s="34">
        <f t="shared" si="94"/>
        <v>1.2014</v>
      </c>
      <c r="EZ28" s="24"/>
      <c r="FA28" s="25">
        <v>5</v>
      </c>
      <c r="FB28" s="23">
        <v>37.950000000000003</v>
      </c>
      <c r="FC28" s="22">
        <f t="shared" si="22"/>
        <v>72</v>
      </c>
      <c r="FD28" s="22">
        <f>66</f>
        <v>66</v>
      </c>
      <c r="FE28" s="37">
        <f>22</f>
        <v>22</v>
      </c>
      <c r="FF28" s="33">
        <f t="shared" si="95"/>
        <v>0.16370000000000001</v>
      </c>
      <c r="FG28" s="34">
        <f t="shared" si="96"/>
        <v>1.1383000000000001</v>
      </c>
      <c r="FH28" s="24"/>
      <c r="FI28" s="25">
        <v>5</v>
      </c>
      <c r="FJ28" s="23">
        <v>37.950000000000003</v>
      </c>
      <c r="FK28" s="22">
        <f t="shared" si="23"/>
        <v>72</v>
      </c>
      <c r="FL28" s="22">
        <f t="shared" si="97"/>
        <v>69</v>
      </c>
      <c r="FM28" s="37">
        <f t="shared" si="24"/>
        <v>23</v>
      </c>
      <c r="FN28" s="33">
        <f t="shared" si="98"/>
        <v>0.2238</v>
      </c>
      <c r="FO28" s="34">
        <f t="shared" si="99"/>
        <v>1.077</v>
      </c>
      <c r="FP28" s="24"/>
      <c r="FQ28" s="25">
        <v>5</v>
      </c>
      <c r="FR28" s="23">
        <v>37.950000000000003</v>
      </c>
      <c r="FS28" s="22">
        <f t="shared" si="25"/>
        <v>72</v>
      </c>
      <c r="FT28" s="22">
        <f t="shared" si="25"/>
        <v>72</v>
      </c>
      <c r="FU28" s="37">
        <f>24</f>
        <v>24</v>
      </c>
      <c r="FV28" s="33">
        <f t="shared" si="100"/>
        <v>0.27279999999999999</v>
      </c>
      <c r="FW28" s="34">
        <f t="shared" si="101"/>
        <v>1.0182</v>
      </c>
      <c r="FX28" s="24"/>
      <c r="FY28" s="25">
        <v>5</v>
      </c>
      <c r="FZ28" s="23">
        <v>37.950000000000003</v>
      </c>
      <c r="GA28" s="22">
        <f t="shared" si="26"/>
        <v>72</v>
      </c>
      <c r="GB28" s="22">
        <f>50</f>
        <v>50</v>
      </c>
      <c r="GC28" s="32">
        <f>25</f>
        <v>25</v>
      </c>
      <c r="GD28" s="33">
        <f t="shared" si="102"/>
        <v>0.46910000000000002</v>
      </c>
      <c r="GE28" s="34">
        <f t="shared" si="103"/>
        <v>1.4437</v>
      </c>
      <c r="GF28" s="24"/>
      <c r="GG28" s="25">
        <v>5</v>
      </c>
      <c r="GH28" s="23">
        <v>37.950000000000003</v>
      </c>
      <c r="GI28" s="22">
        <f t="shared" si="27"/>
        <v>72</v>
      </c>
      <c r="GJ28" s="22">
        <f>52</f>
        <v>52</v>
      </c>
      <c r="GK28" s="32">
        <f>26</f>
        <v>26</v>
      </c>
      <c r="GL28" s="33">
        <f t="shared" si="104"/>
        <v>0.51759999999999995</v>
      </c>
      <c r="GM28" s="34">
        <f t="shared" si="105"/>
        <v>1.3648</v>
      </c>
      <c r="GN28" s="24"/>
      <c r="GO28" s="25">
        <v>5</v>
      </c>
      <c r="GP28" s="23">
        <v>37.950000000000003</v>
      </c>
      <c r="GQ28" s="22">
        <f t="shared" si="28"/>
        <v>72</v>
      </c>
      <c r="GR28" s="22">
        <f>54</f>
        <v>54</v>
      </c>
      <c r="GS28" s="37">
        <f>27</f>
        <v>27</v>
      </c>
      <c r="GT28" s="33">
        <f t="shared" si="106"/>
        <v>0.55669999999999997</v>
      </c>
      <c r="GU28" s="34">
        <f t="shared" si="107"/>
        <v>1.2906</v>
      </c>
      <c r="GV28" s="24"/>
      <c r="GW28" s="25">
        <v>5</v>
      </c>
      <c r="GX28" s="23">
        <v>37.950000000000003</v>
      </c>
      <c r="GY28" s="22">
        <f t="shared" si="29"/>
        <v>72</v>
      </c>
      <c r="GZ28" s="22">
        <f>56</f>
        <v>56</v>
      </c>
      <c r="HA28" s="32">
        <f>28</f>
        <v>28</v>
      </c>
      <c r="HB28" s="33">
        <f t="shared" si="108"/>
        <v>0.58809999999999996</v>
      </c>
      <c r="HC28" s="34">
        <f t="shared" si="109"/>
        <v>1.2211000000000001</v>
      </c>
      <c r="HD28" s="24"/>
      <c r="HE28" s="25">
        <v>5</v>
      </c>
      <c r="HF28" s="23">
        <v>37.950000000000003</v>
      </c>
      <c r="HG28" s="22">
        <f t="shared" si="30"/>
        <v>72</v>
      </c>
      <c r="HH28" s="22">
        <f>58</f>
        <v>58</v>
      </c>
      <c r="HI28" s="32">
        <f>29</f>
        <v>29</v>
      </c>
      <c r="HJ28" s="33">
        <f t="shared" si="110"/>
        <v>0.61299999999999999</v>
      </c>
      <c r="HK28" s="34">
        <f t="shared" si="111"/>
        <v>1.1561999999999999</v>
      </c>
      <c r="HL28" s="24"/>
      <c r="HM28" s="25">
        <v>5</v>
      </c>
      <c r="HN28" s="23">
        <v>37.950000000000003</v>
      </c>
      <c r="HO28" s="22">
        <f t="shared" si="31"/>
        <v>72</v>
      </c>
      <c r="HP28" s="22">
        <f>60</f>
        <v>60</v>
      </c>
      <c r="HQ28" s="32">
        <f>30</f>
        <v>30</v>
      </c>
      <c r="HR28" s="33">
        <f t="shared" si="112"/>
        <v>0.63249999999999995</v>
      </c>
      <c r="HS28" s="34">
        <f t="shared" si="113"/>
        <v>1.0954999999999999</v>
      </c>
      <c r="HT28" s="24"/>
      <c r="HU28" s="25">
        <v>5</v>
      </c>
      <c r="HV28" s="23">
        <v>37.950000000000003</v>
      </c>
      <c r="HW28" s="22">
        <f t="shared" si="32"/>
        <v>72</v>
      </c>
      <c r="HX28" s="22">
        <f>62</f>
        <v>62</v>
      </c>
      <c r="HY28" s="32">
        <f>31</f>
        <v>31</v>
      </c>
      <c r="HZ28" s="33">
        <f t="shared" si="114"/>
        <v>0.64759999999999995</v>
      </c>
      <c r="IA28" s="34">
        <f t="shared" si="115"/>
        <v>1.0388999999999999</v>
      </c>
      <c r="IB28" s="24"/>
      <c r="IC28" s="25">
        <v>5</v>
      </c>
      <c r="ID28" s="23">
        <v>37.950000000000003</v>
      </c>
      <c r="IE28" s="22">
        <f t="shared" si="33"/>
        <v>72</v>
      </c>
      <c r="IF28" s="22">
        <f>64</f>
        <v>64</v>
      </c>
      <c r="IG28" s="32">
        <f>32</f>
        <v>32</v>
      </c>
      <c r="IH28" s="33">
        <f t="shared" si="116"/>
        <v>0.65890000000000004</v>
      </c>
      <c r="II28" s="34">
        <f t="shared" si="117"/>
        <v>0.98609999999999998</v>
      </c>
      <c r="IJ28" s="24"/>
      <c r="IK28" s="25">
        <v>5</v>
      </c>
      <c r="IL28" s="23">
        <v>37.950000000000003</v>
      </c>
      <c r="IM28" s="22">
        <f t="shared" si="34"/>
        <v>72</v>
      </c>
      <c r="IN28" s="22">
        <f>66</f>
        <v>66</v>
      </c>
      <c r="IO28" s="37">
        <f>33</f>
        <v>33</v>
      </c>
      <c r="IP28" s="33">
        <f t="shared" si="118"/>
        <v>0.66710000000000003</v>
      </c>
      <c r="IQ28" s="34">
        <f t="shared" si="119"/>
        <v>0.93679999999999997</v>
      </c>
      <c r="IR28" s="24"/>
      <c r="IS28" s="25">
        <v>5</v>
      </c>
      <c r="IT28" s="23">
        <v>37.950000000000003</v>
      </c>
      <c r="IU28" s="22">
        <f t="shared" si="35"/>
        <v>72</v>
      </c>
      <c r="IV28" s="22">
        <f>68</f>
        <v>68</v>
      </c>
      <c r="IW28" s="32">
        <f>34</f>
        <v>34</v>
      </c>
      <c r="IX28" s="33">
        <f t="shared" si="120"/>
        <v>0.67259999999999998</v>
      </c>
      <c r="IY28" s="34">
        <f t="shared" si="121"/>
        <v>0.89070000000000005</v>
      </c>
      <c r="IZ28" s="24"/>
      <c r="JA28" s="25">
        <v>5</v>
      </c>
      <c r="JB28" s="23">
        <v>37.950000000000003</v>
      </c>
      <c r="JC28" s="22">
        <f t="shared" si="36"/>
        <v>72</v>
      </c>
      <c r="JD28" s="22">
        <f>70</f>
        <v>70</v>
      </c>
      <c r="JE28" s="32">
        <f>35</f>
        <v>35</v>
      </c>
      <c r="JF28" s="33">
        <f t="shared" si="122"/>
        <v>0.67600000000000005</v>
      </c>
      <c r="JG28" s="34">
        <f t="shared" si="123"/>
        <v>0.84770000000000001</v>
      </c>
      <c r="JH28" s="24"/>
      <c r="JI28" s="25">
        <v>5</v>
      </c>
      <c r="JJ28" s="23">
        <v>37.950000000000003</v>
      </c>
      <c r="JK28" s="22">
        <f t="shared" si="37"/>
        <v>72</v>
      </c>
      <c r="JL28" s="22">
        <f t="shared" si="37"/>
        <v>72</v>
      </c>
      <c r="JM28" s="37">
        <f>36</f>
        <v>36</v>
      </c>
      <c r="JN28" s="33">
        <f t="shared" si="124"/>
        <v>0.67759999999999998</v>
      </c>
      <c r="JO28" s="34">
        <f t="shared" si="125"/>
        <v>0.8075</v>
      </c>
    </row>
    <row r="29" spans="1:275">
      <c r="A29" s="22">
        <v>1845</v>
      </c>
      <c r="B29" s="23">
        <v>40.11</v>
      </c>
      <c r="C29" s="20"/>
      <c r="D29" s="24"/>
      <c r="E29" s="25">
        <v>6</v>
      </c>
      <c r="F29" s="23">
        <v>40.11</v>
      </c>
      <c r="G29" s="22">
        <f t="shared" si="0"/>
        <v>72</v>
      </c>
      <c r="H29" s="22">
        <f t="shared" si="0"/>
        <v>72</v>
      </c>
      <c r="I29" s="32">
        <f>3</f>
        <v>3</v>
      </c>
      <c r="J29" s="33">
        <f t="shared" si="38"/>
        <v>1.1142000000000001</v>
      </c>
      <c r="K29" s="34">
        <f t="shared" si="39"/>
        <v>0</v>
      </c>
      <c r="L29" s="24"/>
      <c r="M29" s="25">
        <v>6</v>
      </c>
      <c r="N29" s="23">
        <v>40.11</v>
      </c>
      <c r="O29" s="22">
        <f t="shared" si="1"/>
        <v>72</v>
      </c>
      <c r="P29" s="22">
        <f t="shared" si="2"/>
        <v>72</v>
      </c>
      <c r="Q29" s="37">
        <f t="shared" si="40"/>
        <v>4</v>
      </c>
      <c r="R29" s="33">
        <f t="shared" si="41"/>
        <v>-1.1142000000000001</v>
      </c>
      <c r="S29" s="34">
        <f t="shared" si="42"/>
        <v>0</v>
      </c>
      <c r="T29" s="24"/>
      <c r="U29" s="25">
        <v>6</v>
      </c>
      <c r="V29" s="23">
        <v>40.11</v>
      </c>
      <c r="W29" s="22">
        <f t="shared" si="3"/>
        <v>72</v>
      </c>
      <c r="X29" s="22">
        <v>70</v>
      </c>
      <c r="Y29" s="32">
        <f>5</f>
        <v>5</v>
      </c>
      <c r="Z29" s="33">
        <f t="shared" si="43"/>
        <v>0.35410000000000003</v>
      </c>
      <c r="AA29" s="34">
        <f t="shared" si="44"/>
        <v>1.0899000000000001</v>
      </c>
      <c r="AB29" s="24"/>
      <c r="AC29" s="25">
        <v>6</v>
      </c>
      <c r="AD29" s="23">
        <v>40.11</v>
      </c>
      <c r="AE29" s="22">
        <f t="shared" si="45"/>
        <v>72</v>
      </c>
      <c r="AF29" s="22">
        <f t="shared" si="4"/>
        <v>72</v>
      </c>
      <c r="AG29" s="37">
        <f t="shared" si="46"/>
        <v>6</v>
      </c>
      <c r="AH29" s="33">
        <f t="shared" si="47"/>
        <v>1.1142000000000001</v>
      </c>
      <c r="AI29" s="34">
        <f t="shared" si="48"/>
        <v>0</v>
      </c>
      <c r="AJ29" s="24"/>
      <c r="AK29" s="25">
        <v>6</v>
      </c>
      <c r="AL29" s="23">
        <v>40.11</v>
      </c>
      <c r="AM29" s="22">
        <f t="shared" si="5"/>
        <v>72</v>
      </c>
      <c r="AN29" s="22">
        <f t="shared" si="49"/>
        <v>70</v>
      </c>
      <c r="AO29" s="32">
        <f t="shared" si="50"/>
        <v>7</v>
      </c>
      <c r="AP29" s="33">
        <f t="shared" si="51"/>
        <v>0.71450000000000002</v>
      </c>
      <c r="AQ29" s="34">
        <f t="shared" si="52"/>
        <v>-0.89600000000000002</v>
      </c>
      <c r="AR29" s="24"/>
      <c r="AS29" s="25">
        <v>6</v>
      </c>
      <c r="AT29" s="23">
        <v>40.11</v>
      </c>
      <c r="AU29" s="22">
        <f t="shared" si="6"/>
        <v>72</v>
      </c>
      <c r="AV29" s="22">
        <f t="shared" si="53"/>
        <v>72</v>
      </c>
      <c r="AW29" s="37">
        <f t="shared" si="54"/>
        <v>8</v>
      </c>
      <c r="AX29" s="33">
        <f t="shared" si="55"/>
        <v>0</v>
      </c>
      <c r="AY29" s="34">
        <f t="shared" si="56"/>
        <v>-1.1142000000000001</v>
      </c>
      <c r="AZ29" s="24"/>
      <c r="BA29" s="25">
        <v>6</v>
      </c>
      <c r="BB29" s="23">
        <v>40.11</v>
      </c>
      <c r="BC29" s="22">
        <f t="shared" si="7"/>
        <v>72</v>
      </c>
      <c r="BD29" s="22">
        <f t="shared" si="8"/>
        <v>72</v>
      </c>
      <c r="BE29" s="37">
        <f t="shared" si="57"/>
        <v>9</v>
      </c>
      <c r="BF29" s="33">
        <f t="shared" si="58"/>
        <v>-0.55710000000000004</v>
      </c>
      <c r="BG29" s="34">
        <f t="shared" si="59"/>
        <v>-0.96489999999999998</v>
      </c>
      <c r="BH29" s="24"/>
      <c r="BI29" s="25">
        <v>6</v>
      </c>
      <c r="BJ29" s="23">
        <v>40.11</v>
      </c>
      <c r="BK29" s="22">
        <f t="shared" si="9"/>
        <v>72</v>
      </c>
      <c r="BL29" s="22">
        <f>70</f>
        <v>70</v>
      </c>
      <c r="BM29" s="32">
        <f>10</f>
        <v>10</v>
      </c>
      <c r="BN29" s="33">
        <f t="shared" si="60"/>
        <v>-0.92710000000000004</v>
      </c>
      <c r="BO29" s="34">
        <f t="shared" si="61"/>
        <v>-0.67359999999999998</v>
      </c>
      <c r="BP29" s="24"/>
      <c r="BQ29" s="25">
        <v>6</v>
      </c>
      <c r="BR29" s="23">
        <v>40.11</v>
      </c>
      <c r="BS29" s="22">
        <f t="shared" si="10"/>
        <v>72</v>
      </c>
      <c r="BT29" s="22">
        <f t="shared" si="62"/>
        <v>66</v>
      </c>
      <c r="BU29" s="37">
        <f t="shared" si="63"/>
        <v>11</v>
      </c>
      <c r="BV29" s="33">
        <f t="shared" si="64"/>
        <v>-1.1661999999999999</v>
      </c>
      <c r="BW29" s="34">
        <f t="shared" si="65"/>
        <v>-0.34239999999999998</v>
      </c>
      <c r="BX29" s="24"/>
      <c r="BY29" s="25">
        <v>6</v>
      </c>
      <c r="BZ29" s="23">
        <v>40.11</v>
      </c>
      <c r="CA29" s="22">
        <f t="shared" si="11"/>
        <v>72</v>
      </c>
      <c r="CB29" s="22">
        <f t="shared" si="12"/>
        <v>72</v>
      </c>
      <c r="CC29" s="37">
        <f t="shared" si="66"/>
        <v>12</v>
      </c>
      <c r="CD29" s="33">
        <f t="shared" si="67"/>
        <v>-1.1142000000000001</v>
      </c>
      <c r="CE29" s="34">
        <f t="shared" si="68"/>
        <v>0</v>
      </c>
      <c r="CF29" s="24"/>
      <c r="CG29" s="25">
        <v>6</v>
      </c>
      <c r="CH29" s="23">
        <v>40.11</v>
      </c>
      <c r="CI29" s="22">
        <f t="shared" si="13"/>
        <v>72</v>
      </c>
      <c r="CJ29" s="22">
        <f>65</f>
        <v>65</v>
      </c>
      <c r="CK29" s="32">
        <f>13</f>
        <v>13</v>
      </c>
      <c r="CL29" s="33">
        <f t="shared" si="69"/>
        <v>-1.1982999999999999</v>
      </c>
      <c r="CM29" s="34">
        <f t="shared" si="70"/>
        <v>0.2954</v>
      </c>
      <c r="CN29" s="24"/>
      <c r="CO29" s="25">
        <v>6</v>
      </c>
      <c r="CP29" s="23">
        <v>40.11</v>
      </c>
      <c r="CQ29" s="22">
        <f t="shared" si="14"/>
        <v>72</v>
      </c>
      <c r="CR29" s="22">
        <f t="shared" si="71"/>
        <v>70</v>
      </c>
      <c r="CS29" s="32">
        <f t="shared" si="72"/>
        <v>14</v>
      </c>
      <c r="CT29" s="33">
        <f t="shared" si="73"/>
        <v>-1.0325</v>
      </c>
      <c r="CU29" s="34">
        <f t="shared" si="74"/>
        <v>0.49719999999999998</v>
      </c>
      <c r="CV29" s="24"/>
      <c r="CW29" s="25">
        <v>6</v>
      </c>
      <c r="CX29" s="23">
        <v>40.11</v>
      </c>
      <c r="CY29" s="22">
        <f t="shared" si="15"/>
        <v>72</v>
      </c>
      <c r="CZ29" s="22">
        <f t="shared" si="75"/>
        <v>60</v>
      </c>
      <c r="DA29" s="32">
        <f t="shared" si="76"/>
        <v>15</v>
      </c>
      <c r="DB29" s="33">
        <f t="shared" si="77"/>
        <v>-1.0817000000000001</v>
      </c>
      <c r="DC29" s="34">
        <f t="shared" si="78"/>
        <v>0.78590000000000004</v>
      </c>
      <c r="DD29" s="24"/>
      <c r="DE29" s="25">
        <v>6</v>
      </c>
      <c r="DF29" s="23">
        <v>40.11</v>
      </c>
      <c r="DG29" s="22">
        <f t="shared" si="16"/>
        <v>72</v>
      </c>
      <c r="DH29" s="22">
        <f t="shared" si="79"/>
        <v>64</v>
      </c>
      <c r="DI29" s="32">
        <f t="shared" si="80"/>
        <v>16</v>
      </c>
      <c r="DJ29" s="33">
        <f t="shared" si="81"/>
        <v>-0.88629999999999998</v>
      </c>
      <c r="DK29" s="34">
        <f t="shared" si="82"/>
        <v>0.88629999999999998</v>
      </c>
      <c r="DL29" s="24"/>
      <c r="DM29" s="25">
        <v>6</v>
      </c>
      <c r="DN29" s="23">
        <v>40.11</v>
      </c>
      <c r="DO29" s="22">
        <f t="shared" si="17"/>
        <v>72</v>
      </c>
      <c r="DP29" s="22">
        <f>68</f>
        <v>68</v>
      </c>
      <c r="DQ29" s="32">
        <f>17</f>
        <v>17</v>
      </c>
      <c r="DR29" s="33">
        <f t="shared" si="83"/>
        <v>-0.71089999999999998</v>
      </c>
      <c r="DS29" s="34">
        <f t="shared" si="84"/>
        <v>0.94140000000000001</v>
      </c>
      <c r="DT29" s="24"/>
      <c r="DU29" s="25">
        <v>6</v>
      </c>
      <c r="DV29" s="23">
        <v>40.11</v>
      </c>
      <c r="DW29" s="22">
        <f t="shared" si="18"/>
        <v>72</v>
      </c>
      <c r="DX29" s="22">
        <f t="shared" si="85"/>
        <v>72</v>
      </c>
      <c r="DY29" s="37">
        <f t="shared" si="86"/>
        <v>18</v>
      </c>
      <c r="DZ29" s="33">
        <f t="shared" si="87"/>
        <v>-0.55710000000000004</v>
      </c>
      <c r="EA29" s="34">
        <f t="shared" si="88"/>
        <v>0.96489999999999998</v>
      </c>
      <c r="EB29" s="24"/>
      <c r="EC29" s="25">
        <v>6</v>
      </c>
      <c r="ED29" s="23">
        <v>40.11</v>
      </c>
      <c r="EE29" s="22">
        <f t="shared" si="19"/>
        <v>72</v>
      </c>
      <c r="EF29" s="22">
        <f>57</f>
        <v>57</v>
      </c>
      <c r="EG29" s="32">
        <f>19</f>
        <v>19</v>
      </c>
      <c r="EH29" s="33">
        <f t="shared" si="89"/>
        <v>-0.56530000000000002</v>
      </c>
      <c r="EI29" s="34">
        <f t="shared" si="90"/>
        <v>1.2887999999999999</v>
      </c>
      <c r="EJ29" s="24"/>
      <c r="EK29" s="25">
        <v>6</v>
      </c>
      <c r="EL29" s="23">
        <v>40.11</v>
      </c>
      <c r="EM29" s="22">
        <f t="shared" si="20"/>
        <v>72</v>
      </c>
      <c r="EN29" s="22">
        <f>60</f>
        <v>60</v>
      </c>
      <c r="EO29" s="32">
        <f>20</f>
        <v>20</v>
      </c>
      <c r="EP29" s="33">
        <f t="shared" si="91"/>
        <v>-0.41320000000000001</v>
      </c>
      <c r="EQ29" s="34">
        <f t="shared" si="92"/>
        <v>1.2716000000000001</v>
      </c>
      <c r="ER29" s="24"/>
      <c r="ES29" s="25">
        <v>6</v>
      </c>
      <c r="ET29" s="23">
        <v>40.11</v>
      </c>
      <c r="EU29" s="22">
        <f t="shared" si="21"/>
        <v>72</v>
      </c>
      <c r="EV29" s="22">
        <f>63</f>
        <v>63</v>
      </c>
      <c r="EW29" s="37">
        <f>21</f>
        <v>21</v>
      </c>
      <c r="EX29" s="33">
        <f t="shared" si="93"/>
        <v>-0.2833</v>
      </c>
      <c r="EY29" s="34">
        <f t="shared" si="94"/>
        <v>1.2414000000000001</v>
      </c>
      <c r="EZ29" s="24"/>
      <c r="FA29" s="25">
        <v>6</v>
      </c>
      <c r="FB29" s="23">
        <v>40.11</v>
      </c>
      <c r="FC29" s="22">
        <f t="shared" si="22"/>
        <v>72</v>
      </c>
      <c r="FD29" s="22">
        <f>66</f>
        <v>66</v>
      </c>
      <c r="FE29" s="37">
        <f>22</f>
        <v>22</v>
      </c>
      <c r="FF29" s="33">
        <f t="shared" si="95"/>
        <v>-0.17299999999999999</v>
      </c>
      <c r="FG29" s="34">
        <f t="shared" si="96"/>
        <v>1.2031000000000001</v>
      </c>
      <c r="FH29" s="24"/>
      <c r="FI29" s="25">
        <v>6</v>
      </c>
      <c r="FJ29" s="23">
        <v>40.11</v>
      </c>
      <c r="FK29" s="22">
        <f t="shared" si="23"/>
        <v>72</v>
      </c>
      <c r="FL29" s="22">
        <f t="shared" si="97"/>
        <v>69</v>
      </c>
      <c r="FM29" s="37">
        <f t="shared" ref="FM29:FM38" si="126">23</f>
        <v>23</v>
      </c>
      <c r="FN29" s="33">
        <f t="shared" si="98"/>
        <v>-7.9299999999999995E-2</v>
      </c>
      <c r="FO29" s="34">
        <f t="shared" si="99"/>
        <v>1.1598999999999999</v>
      </c>
      <c r="FP29" s="24"/>
      <c r="FQ29" s="25">
        <v>6</v>
      </c>
      <c r="FR29" s="23">
        <v>40.11</v>
      </c>
      <c r="FS29" s="22">
        <f t="shared" si="25"/>
        <v>72</v>
      </c>
      <c r="FT29" s="22">
        <f t="shared" si="25"/>
        <v>72</v>
      </c>
      <c r="FU29" s="37">
        <f>24</f>
        <v>24</v>
      </c>
      <c r="FV29" s="33">
        <f t="shared" si="100"/>
        <v>0</v>
      </c>
      <c r="FW29" s="34">
        <f t="shared" si="101"/>
        <v>1.1142000000000001</v>
      </c>
      <c r="FX29" s="24"/>
      <c r="FY29" s="25">
        <v>6</v>
      </c>
      <c r="FZ29" s="23">
        <v>40.11</v>
      </c>
      <c r="GA29" s="22">
        <f t="shared" si="26"/>
        <v>72</v>
      </c>
      <c r="GB29" s="22">
        <f>50</f>
        <v>50</v>
      </c>
      <c r="GC29" s="32">
        <f>25</f>
        <v>25</v>
      </c>
      <c r="GD29" s="33">
        <f t="shared" si="102"/>
        <v>0.1007</v>
      </c>
      <c r="GE29" s="34">
        <f t="shared" si="103"/>
        <v>1.6012</v>
      </c>
      <c r="GF29" s="24"/>
      <c r="GG29" s="25">
        <v>6</v>
      </c>
      <c r="GH29" s="23">
        <v>40.11</v>
      </c>
      <c r="GI29" s="22">
        <f t="shared" si="27"/>
        <v>72</v>
      </c>
      <c r="GJ29" s="22">
        <f>52</f>
        <v>52</v>
      </c>
      <c r="GK29" s="32">
        <f>26</f>
        <v>26</v>
      </c>
      <c r="GL29" s="33">
        <f t="shared" si="104"/>
        <v>0.186</v>
      </c>
      <c r="GM29" s="34">
        <f t="shared" si="105"/>
        <v>1.5314000000000001</v>
      </c>
      <c r="GN29" s="24"/>
      <c r="GO29" s="25">
        <v>6</v>
      </c>
      <c r="GP29" s="23">
        <v>40.11</v>
      </c>
      <c r="GQ29" s="22">
        <f t="shared" si="28"/>
        <v>72</v>
      </c>
      <c r="GR29" s="22">
        <f>54</f>
        <v>54</v>
      </c>
      <c r="GS29" s="37">
        <f>27</f>
        <v>27</v>
      </c>
      <c r="GT29" s="33">
        <f t="shared" si="106"/>
        <v>0.25800000000000001</v>
      </c>
      <c r="GU29" s="34">
        <f t="shared" si="107"/>
        <v>1.4630000000000001</v>
      </c>
      <c r="GV29" s="24"/>
      <c r="GW29" s="25">
        <v>6</v>
      </c>
      <c r="GX29" s="23">
        <v>40.11</v>
      </c>
      <c r="GY29" s="22">
        <f t="shared" si="29"/>
        <v>72</v>
      </c>
      <c r="GZ29" s="22">
        <f>56</f>
        <v>56</v>
      </c>
      <c r="HA29" s="32">
        <f>28</f>
        <v>28</v>
      </c>
      <c r="HB29" s="33">
        <f t="shared" si="108"/>
        <v>0.31879999999999997</v>
      </c>
      <c r="HC29" s="34">
        <f t="shared" si="109"/>
        <v>1.3966000000000001</v>
      </c>
      <c r="HD29" s="24"/>
      <c r="HE29" s="25">
        <v>6</v>
      </c>
      <c r="HF29" s="23">
        <v>40.11</v>
      </c>
      <c r="HG29" s="22">
        <f t="shared" si="30"/>
        <v>72</v>
      </c>
      <c r="HH29" s="22">
        <f>58</f>
        <v>58</v>
      </c>
      <c r="HI29" s="32">
        <f>29</f>
        <v>29</v>
      </c>
      <c r="HJ29" s="33">
        <f t="shared" si="110"/>
        <v>0.37</v>
      </c>
      <c r="HK29" s="34">
        <f t="shared" si="111"/>
        <v>1.3327</v>
      </c>
      <c r="HL29" s="24"/>
      <c r="HM29" s="25">
        <v>6</v>
      </c>
      <c r="HN29" s="23">
        <v>40.11</v>
      </c>
      <c r="HO29" s="22">
        <f t="shared" si="31"/>
        <v>72</v>
      </c>
      <c r="HP29" s="22">
        <f>60</f>
        <v>60</v>
      </c>
      <c r="HQ29" s="32">
        <f>30</f>
        <v>30</v>
      </c>
      <c r="HR29" s="33">
        <f t="shared" si="112"/>
        <v>0.41320000000000001</v>
      </c>
      <c r="HS29" s="34">
        <f t="shared" si="113"/>
        <v>1.2716000000000001</v>
      </c>
      <c r="HT29" s="24"/>
      <c r="HU29" s="25">
        <v>6</v>
      </c>
      <c r="HV29" s="23">
        <v>40.11</v>
      </c>
      <c r="HW29" s="22">
        <f t="shared" si="32"/>
        <v>72</v>
      </c>
      <c r="HX29" s="22">
        <f>62</f>
        <v>62</v>
      </c>
      <c r="HY29" s="32">
        <f>31</f>
        <v>31</v>
      </c>
      <c r="HZ29" s="33">
        <f t="shared" si="114"/>
        <v>0.44940000000000002</v>
      </c>
      <c r="IA29" s="34">
        <f t="shared" si="115"/>
        <v>1.2133</v>
      </c>
      <c r="IB29" s="24"/>
      <c r="IC29" s="25">
        <v>6</v>
      </c>
      <c r="ID29" s="23">
        <v>40.11</v>
      </c>
      <c r="IE29" s="22">
        <f t="shared" si="33"/>
        <v>72</v>
      </c>
      <c r="IF29" s="22">
        <f>64</f>
        <v>64</v>
      </c>
      <c r="IG29" s="32">
        <f>32</f>
        <v>32</v>
      </c>
      <c r="IH29" s="33">
        <f t="shared" si="116"/>
        <v>0.47970000000000002</v>
      </c>
      <c r="II29" s="34">
        <f t="shared" si="117"/>
        <v>1.1579999999999999</v>
      </c>
      <c r="IJ29" s="24"/>
      <c r="IK29" s="25">
        <v>6</v>
      </c>
      <c r="IL29" s="23">
        <v>40.11</v>
      </c>
      <c r="IM29" s="22">
        <f t="shared" si="34"/>
        <v>72</v>
      </c>
      <c r="IN29" s="22">
        <f>66</f>
        <v>66</v>
      </c>
      <c r="IO29" s="37">
        <f>33</f>
        <v>33</v>
      </c>
      <c r="IP29" s="33">
        <f t="shared" si="118"/>
        <v>0.50490000000000002</v>
      </c>
      <c r="IQ29" s="34">
        <f t="shared" si="119"/>
        <v>1.1055999999999999</v>
      </c>
      <c r="IR29" s="24"/>
      <c r="IS29" s="25">
        <v>6</v>
      </c>
      <c r="IT29" s="23">
        <v>40.11</v>
      </c>
      <c r="IU29" s="22">
        <f t="shared" si="35"/>
        <v>72</v>
      </c>
      <c r="IV29" s="22">
        <f>68</f>
        <v>68</v>
      </c>
      <c r="IW29" s="32">
        <f>34</f>
        <v>34</v>
      </c>
      <c r="IX29" s="33">
        <f t="shared" si="120"/>
        <v>0.52580000000000005</v>
      </c>
      <c r="IY29" s="34">
        <f t="shared" si="121"/>
        <v>1.056</v>
      </c>
      <c r="IZ29" s="24"/>
      <c r="JA29" s="25">
        <v>6</v>
      </c>
      <c r="JB29" s="23">
        <v>40.11</v>
      </c>
      <c r="JC29" s="22">
        <f t="shared" si="36"/>
        <v>72</v>
      </c>
      <c r="JD29" s="22">
        <f>70</f>
        <v>70</v>
      </c>
      <c r="JE29" s="32">
        <f>35</f>
        <v>35</v>
      </c>
      <c r="JF29" s="33">
        <f t="shared" si="122"/>
        <v>0.54310000000000003</v>
      </c>
      <c r="JG29" s="34">
        <f t="shared" si="123"/>
        <v>1.0092000000000001</v>
      </c>
      <c r="JH29" s="24"/>
      <c r="JI29" s="25">
        <v>6</v>
      </c>
      <c r="JJ29" s="23">
        <v>40.11</v>
      </c>
      <c r="JK29" s="22">
        <f t="shared" si="37"/>
        <v>72</v>
      </c>
      <c r="JL29" s="22">
        <f t="shared" si="37"/>
        <v>72</v>
      </c>
      <c r="JM29" s="37">
        <f>36</f>
        <v>36</v>
      </c>
      <c r="JN29" s="33">
        <f t="shared" si="124"/>
        <v>0.55710000000000004</v>
      </c>
      <c r="JO29" s="34">
        <f t="shared" si="125"/>
        <v>0.96489999999999998</v>
      </c>
    </row>
    <row r="30" spans="1:275">
      <c r="A30" s="22">
        <v>1846</v>
      </c>
      <c r="B30" s="23">
        <v>48.39</v>
      </c>
      <c r="C30" s="20"/>
      <c r="D30" s="24"/>
      <c r="E30" s="25">
        <v>7</v>
      </c>
      <c r="F30" s="23">
        <v>48.39</v>
      </c>
      <c r="G30" s="22">
        <f t="shared" si="0"/>
        <v>72</v>
      </c>
      <c r="H30" s="22">
        <f t="shared" si="0"/>
        <v>72</v>
      </c>
      <c r="I30" s="32">
        <f>3</f>
        <v>3</v>
      </c>
      <c r="J30" s="33">
        <f t="shared" si="38"/>
        <v>-0.67210000000000003</v>
      </c>
      <c r="K30" s="34">
        <f t="shared" si="39"/>
        <v>1.1640999999999999</v>
      </c>
      <c r="L30" s="24"/>
      <c r="M30" s="25">
        <v>7</v>
      </c>
      <c r="N30" s="23">
        <v>48.39</v>
      </c>
      <c r="O30" s="22">
        <f t="shared" si="1"/>
        <v>72</v>
      </c>
      <c r="P30" s="22">
        <f t="shared" si="2"/>
        <v>72</v>
      </c>
      <c r="Q30" s="37">
        <f t="shared" si="40"/>
        <v>4</v>
      </c>
      <c r="R30" s="33">
        <f t="shared" si="41"/>
        <v>0</v>
      </c>
      <c r="S30" s="34">
        <f t="shared" si="42"/>
        <v>-1.3442000000000001</v>
      </c>
      <c r="T30" s="24"/>
      <c r="U30" s="25">
        <v>7</v>
      </c>
      <c r="V30" s="23">
        <v>48.39</v>
      </c>
      <c r="W30" s="22">
        <f t="shared" si="3"/>
        <v>72</v>
      </c>
      <c r="X30" s="22">
        <v>70</v>
      </c>
      <c r="Y30" s="32">
        <f>5</f>
        <v>5</v>
      </c>
      <c r="Z30" s="33">
        <f t="shared" si="43"/>
        <v>-1.1185</v>
      </c>
      <c r="AA30" s="34">
        <f t="shared" si="44"/>
        <v>0.81269999999999998</v>
      </c>
      <c r="AB30" s="24"/>
      <c r="AC30" s="25">
        <v>7</v>
      </c>
      <c r="AD30" s="23">
        <v>48.39</v>
      </c>
      <c r="AE30" s="22">
        <f t="shared" si="45"/>
        <v>72</v>
      </c>
      <c r="AF30" s="22">
        <f t="shared" si="4"/>
        <v>72</v>
      </c>
      <c r="AG30" s="37">
        <f t="shared" si="46"/>
        <v>6</v>
      </c>
      <c r="AH30" s="33">
        <f t="shared" si="47"/>
        <v>0.67210000000000003</v>
      </c>
      <c r="AI30" s="34">
        <f t="shared" si="48"/>
        <v>1.1640999999999999</v>
      </c>
      <c r="AJ30" s="24"/>
      <c r="AK30" s="25">
        <v>7</v>
      </c>
      <c r="AL30" s="23">
        <v>48.39</v>
      </c>
      <c r="AM30" s="22">
        <f t="shared" si="5"/>
        <v>72</v>
      </c>
      <c r="AN30" s="22">
        <f t="shared" si="49"/>
        <v>70</v>
      </c>
      <c r="AO30" s="32">
        <f t="shared" si="50"/>
        <v>7</v>
      </c>
      <c r="AP30" s="33">
        <f t="shared" si="51"/>
        <v>1.3826000000000001</v>
      </c>
      <c r="AQ30" s="34">
        <f t="shared" si="52"/>
        <v>0</v>
      </c>
      <c r="AR30" s="24"/>
      <c r="AS30" s="25">
        <v>7</v>
      </c>
      <c r="AT30" s="23">
        <v>48.39</v>
      </c>
      <c r="AU30" s="22">
        <f t="shared" si="6"/>
        <v>72</v>
      </c>
      <c r="AV30" s="22">
        <f t="shared" si="53"/>
        <v>72</v>
      </c>
      <c r="AW30" s="37">
        <f t="shared" si="54"/>
        <v>8</v>
      </c>
      <c r="AX30" s="33">
        <f t="shared" si="55"/>
        <v>0.95050000000000001</v>
      </c>
      <c r="AY30" s="34">
        <f t="shared" si="56"/>
        <v>-0.95050000000000001</v>
      </c>
      <c r="AZ30" s="24"/>
      <c r="BA30" s="25">
        <v>7</v>
      </c>
      <c r="BB30" s="23">
        <v>48.39</v>
      </c>
      <c r="BC30" s="22">
        <f t="shared" si="7"/>
        <v>72</v>
      </c>
      <c r="BD30" s="22">
        <f t="shared" si="8"/>
        <v>72</v>
      </c>
      <c r="BE30" s="37">
        <f t="shared" si="57"/>
        <v>9</v>
      </c>
      <c r="BF30" s="33">
        <f t="shared" si="58"/>
        <v>0.2334</v>
      </c>
      <c r="BG30" s="34">
        <f t="shared" si="59"/>
        <v>-1.3237000000000001</v>
      </c>
      <c r="BH30" s="24"/>
      <c r="BI30" s="25">
        <v>7</v>
      </c>
      <c r="BJ30" s="23">
        <v>48.39</v>
      </c>
      <c r="BK30" s="22">
        <f t="shared" si="9"/>
        <v>72</v>
      </c>
      <c r="BL30" s="22">
        <f>70</f>
        <v>70</v>
      </c>
      <c r="BM30" s="32">
        <f>10</f>
        <v>10</v>
      </c>
      <c r="BN30" s="33">
        <f t="shared" si="60"/>
        <v>-0.42720000000000002</v>
      </c>
      <c r="BO30" s="34">
        <f t="shared" si="61"/>
        <v>-1.3149</v>
      </c>
      <c r="BP30" s="24"/>
      <c r="BQ30" s="25">
        <v>7</v>
      </c>
      <c r="BR30" s="23">
        <v>48.39</v>
      </c>
      <c r="BS30" s="22">
        <f t="shared" si="10"/>
        <v>72</v>
      </c>
      <c r="BT30" s="22">
        <f t="shared" si="62"/>
        <v>66</v>
      </c>
      <c r="BU30" s="37">
        <f t="shared" si="63"/>
        <v>11</v>
      </c>
      <c r="BV30" s="33">
        <f t="shared" si="64"/>
        <v>-0.96030000000000004</v>
      </c>
      <c r="BW30" s="34">
        <f t="shared" si="65"/>
        <v>-1.1082000000000001</v>
      </c>
      <c r="BX30" s="24"/>
      <c r="BY30" s="25">
        <v>7</v>
      </c>
      <c r="BZ30" s="23">
        <v>48.39</v>
      </c>
      <c r="CA30" s="22">
        <f t="shared" si="11"/>
        <v>72</v>
      </c>
      <c r="CB30" s="22">
        <f t="shared" si="12"/>
        <v>72</v>
      </c>
      <c r="CC30" s="37">
        <f t="shared" si="66"/>
        <v>12</v>
      </c>
      <c r="CD30" s="33">
        <f t="shared" si="67"/>
        <v>-1.1640999999999999</v>
      </c>
      <c r="CE30" s="34">
        <f t="shared" si="68"/>
        <v>-0.67210000000000003</v>
      </c>
      <c r="CF30" s="24"/>
      <c r="CG30" s="25">
        <v>7</v>
      </c>
      <c r="CH30" s="23">
        <v>48.39</v>
      </c>
      <c r="CI30" s="22">
        <f t="shared" si="13"/>
        <v>72</v>
      </c>
      <c r="CJ30" s="22">
        <f>65</f>
        <v>65</v>
      </c>
      <c r="CK30" s="32">
        <f>13</f>
        <v>13</v>
      </c>
      <c r="CL30" s="33">
        <f t="shared" si="69"/>
        <v>-1.4457</v>
      </c>
      <c r="CM30" s="34">
        <f t="shared" si="70"/>
        <v>-0.35630000000000001</v>
      </c>
      <c r="CN30" s="24"/>
      <c r="CO30" s="25">
        <v>7</v>
      </c>
      <c r="CP30" s="23">
        <v>48.39</v>
      </c>
      <c r="CQ30" s="22">
        <f t="shared" si="14"/>
        <v>72</v>
      </c>
      <c r="CR30" s="22">
        <f t="shared" si="71"/>
        <v>70</v>
      </c>
      <c r="CS30" s="32">
        <f t="shared" si="72"/>
        <v>14</v>
      </c>
      <c r="CT30" s="33">
        <f t="shared" si="73"/>
        <v>-1.3826000000000001</v>
      </c>
      <c r="CU30" s="34">
        <f t="shared" si="74"/>
        <v>0</v>
      </c>
      <c r="CV30" s="24"/>
      <c r="CW30" s="25">
        <v>7</v>
      </c>
      <c r="CX30" s="23">
        <v>48.39</v>
      </c>
      <c r="CY30" s="22">
        <f t="shared" si="15"/>
        <v>72</v>
      </c>
      <c r="CZ30" s="22">
        <f t="shared" si="75"/>
        <v>60</v>
      </c>
      <c r="DA30" s="32">
        <f t="shared" si="76"/>
        <v>15</v>
      </c>
      <c r="DB30" s="33">
        <f t="shared" si="77"/>
        <v>-1.5778000000000001</v>
      </c>
      <c r="DC30" s="34">
        <f t="shared" si="78"/>
        <v>0.33539999999999998</v>
      </c>
      <c r="DD30" s="24"/>
      <c r="DE30" s="25">
        <v>7</v>
      </c>
      <c r="DF30" s="23">
        <v>48.39</v>
      </c>
      <c r="DG30" s="22">
        <f t="shared" si="16"/>
        <v>72</v>
      </c>
      <c r="DH30" s="22">
        <f t="shared" si="79"/>
        <v>64</v>
      </c>
      <c r="DI30" s="32">
        <f t="shared" si="80"/>
        <v>16</v>
      </c>
      <c r="DJ30" s="33">
        <f t="shared" si="81"/>
        <v>-1.3971</v>
      </c>
      <c r="DK30" s="34">
        <f t="shared" si="82"/>
        <v>0.57869999999999999</v>
      </c>
      <c r="DL30" s="24"/>
      <c r="DM30" s="25">
        <v>7</v>
      </c>
      <c r="DN30" s="23">
        <v>48.39</v>
      </c>
      <c r="DO30" s="22">
        <f t="shared" si="17"/>
        <v>72</v>
      </c>
      <c r="DP30" s="22">
        <f>68</f>
        <v>68</v>
      </c>
      <c r="DQ30" s="32">
        <f>17</f>
        <v>17</v>
      </c>
      <c r="DR30" s="33">
        <f t="shared" si="83"/>
        <v>-1.2101</v>
      </c>
      <c r="DS30" s="34">
        <f t="shared" si="84"/>
        <v>0.74919999999999998</v>
      </c>
      <c r="DT30" s="24"/>
      <c r="DU30" s="25">
        <v>7</v>
      </c>
      <c r="DV30" s="23">
        <v>48.39</v>
      </c>
      <c r="DW30" s="22">
        <f t="shared" si="18"/>
        <v>72</v>
      </c>
      <c r="DX30" s="22">
        <f t="shared" si="85"/>
        <v>72</v>
      </c>
      <c r="DY30" s="37">
        <f t="shared" si="86"/>
        <v>18</v>
      </c>
      <c r="DZ30" s="33">
        <f t="shared" si="87"/>
        <v>-1.0297000000000001</v>
      </c>
      <c r="EA30" s="34">
        <f t="shared" si="88"/>
        <v>0.86399999999999999</v>
      </c>
      <c r="EB30" s="24"/>
      <c r="EC30" s="25">
        <v>7</v>
      </c>
      <c r="ED30" s="23">
        <v>48.39</v>
      </c>
      <c r="EE30" s="22">
        <f t="shared" si="19"/>
        <v>72</v>
      </c>
      <c r="EF30" s="22">
        <f>57</f>
        <v>57</v>
      </c>
      <c r="EG30" s="32">
        <f>19</f>
        <v>19</v>
      </c>
      <c r="EH30" s="33">
        <f t="shared" si="89"/>
        <v>-1.1499999999999999</v>
      </c>
      <c r="EI30" s="34">
        <f t="shared" si="90"/>
        <v>1.2492000000000001</v>
      </c>
      <c r="EJ30" s="24"/>
      <c r="EK30" s="25">
        <v>7</v>
      </c>
      <c r="EL30" s="23">
        <v>48.39</v>
      </c>
      <c r="EM30" s="22">
        <f t="shared" si="20"/>
        <v>72</v>
      </c>
      <c r="EN30" s="22">
        <f>60</f>
        <v>60</v>
      </c>
      <c r="EO30" s="32">
        <f>20</f>
        <v>20</v>
      </c>
      <c r="EP30" s="33">
        <f t="shared" si="91"/>
        <v>-0.94810000000000005</v>
      </c>
      <c r="EQ30" s="34">
        <f t="shared" si="92"/>
        <v>1.3048999999999999</v>
      </c>
      <c r="ER30" s="24"/>
      <c r="ES30" s="25">
        <v>7</v>
      </c>
      <c r="ET30" s="23">
        <v>48.39</v>
      </c>
      <c r="EU30" s="22">
        <f t="shared" si="21"/>
        <v>72</v>
      </c>
      <c r="EV30" s="22">
        <f>63</f>
        <v>63</v>
      </c>
      <c r="EW30" s="37">
        <f>21</f>
        <v>21</v>
      </c>
      <c r="EX30" s="33">
        <f t="shared" si="93"/>
        <v>-0.7681</v>
      </c>
      <c r="EY30" s="34">
        <f t="shared" si="94"/>
        <v>1.3304</v>
      </c>
      <c r="EZ30" s="24"/>
      <c r="FA30" s="25">
        <v>7</v>
      </c>
      <c r="FB30" s="23">
        <v>48.39</v>
      </c>
      <c r="FC30" s="22">
        <f t="shared" si="22"/>
        <v>72</v>
      </c>
      <c r="FD30" s="22">
        <f>66</f>
        <v>66</v>
      </c>
      <c r="FE30" s="37">
        <f>22</f>
        <v>22</v>
      </c>
      <c r="FF30" s="33">
        <f t="shared" si="95"/>
        <v>-0.60909999999999997</v>
      </c>
      <c r="FG30" s="34">
        <f t="shared" si="96"/>
        <v>1.3339000000000001</v>
      </c>
      <c r="FH30" s="24"/>
      <c r="FI30" s="25">
        <v>7</v>
      </c>
      <c r="FJ30" s="23">
        <v>48.39</v>
      </c>
      <c r="FK30" s="22">
        <f t="shared" si="23"/>
        <v>72</v>
      </c>
      <c r="FL30" s="22">
        <f t="shared" si="97"/>
        <v>69</v>
      </c>
      <c r="FM30" s="37">
        <f t="shared" si="126"/>
        <v>23</v>
      </c>
      <c r="FN30" s="33">
        <f t="shared" si="98"/>
        <v>-0.46970000000000001</v>
      </c>
      <c r="FO30" s="34">
        <f t="shared" si="99"/>
        <v>1.3216000000000001</v>
      </c>
      <c r="FP30" s="24"/>
      <c r="FQ30" s="25">
        <v>7</v>
      </c>
      <c r="FR30" s="23">
        <v>48.39</v>
      </c>
      <c r="FS30" s="22">
        <f t="shared" si="25"/>
        <v>72</v>
      </c>
      <c r="FT30" s="22">
        <f t="shared" si="25"/>
        <v>72</v>
      </c>
      <c r="FU30" s="37">
        <f>24</f>
        <v>24</v>
      </c>
      <c r="FV30" s="33">
        <f t="shared" si="100"/>
        <v>-0.34789999999999999</v>
      </c>
      <c r="FW30" s="34">
        <f t="shared" si="101"/>
        <v>1.2984</v>
      </c>
      <c r="FX30" s="24"/>
      <c r="FY30" s="25">
        <v>7</v>
      </c>
      <c r="FZ30" s="23">
        <v>48.39</v>
      </c>
      <c r="GA30" s="22">
        <f t="shared" si="26"/>
        <v>72</v>
      </c>
      <c r="GB30" s="22">
        <f>50</f>
        <v>50</v>
      </c>
      <c r="GC30" s="32">
        <f>25</f>
        <v>25</v>
      </c>
      <c r="GD30" s="33">
        <f t="shared" si="102"/>
        <v>-0.36270000000000002</v>
      </c>
      <c r="GE30" s="34">
        <f t="shared" si="103"/>
        <v>1.9013</v>
      </c>
      <c r="GF30" s="24"/>
      <c r="GG30" s="25">
        <v>7</v>
      </c>
      <c r="GH30" s="23">
        <v>48.39</v>
      </c>
      <c r="GI30" s="22">
        <f t="shared" si="27"/>
        <v>72</v>
      </c>
      <c r="GJ30" s="22">
        <f>52</f>
        <v>52</v>
      </c>
      <c r="GK30" s="32">
        <f>26</f>
        <v>26</v>
      </c>
      <c r="GL30" s="33">
        <f t="shared" si="104"/>
        <v>-0.2243</v>
      </c>
      <c r="GM30" s="34">
        <f t="shared" si="105"/>
        <v>1.8475999999999999</v>
      </c>
      <c r="GN30" s="24"/>
      <c r="GO30" s="25">
        <v>7</v>
      </c>
      <c r="GP30" s="23">
        <v>48.39</v>
      </c>
      <c r="GQ30" s="22">
        <f t="shared" si="28"/>
        <v>72</v>
      </c>
      <c r="GR30" s="22">
        <f>54</f>
        <v>54</v>
      </c>
      <c r="GS30" s="37">
        <f>27</f>
        <v>27</v>
      </c>
      <c r="GT30" s="33">
        <f t="shared" si="106"/>
        <v>-0.1042</v>
      </c>
      <c r="GU30" s="34">
        <f t="shared" si="107"/>
        <v>1.7891999999999999</v>
      </c>
      <c r="GV30" s="24"/>
      <c r="GW30" s="25">
        <v>7</v>
      </c>
      <c r="GX30" s="23">
        <v>48.39</v>
      </c>
      <c r="GY30" s="22">
        <f t="shared" si="29"/>
        <v>72</v>
      </c>
      <c r="GZ30" s="22">
        <f>56</f>
        <v>56</v>
      </c>
      <c r="HA30" s="32">
        <f>28</f>
        <v>28</v>
      </c>
      <c r="HB30" s="33">
        <f t="shared" si="108"/>
        <v>0</v>
      </c>
      <c r="HC30" s="34">
        <f t="shared" si="109"/>
        <v>1.7282</v>
      </c>
      <c r="HD30" s="24"/>
      <c r="HE30" s="25">
        <v>7</v>
      </c>
      <c r="HF30" s="23">
        <v>48.39</v>
      </c>
      <c r="HG30" s="22">
        <f t="shared" si="30"/>
        <v>72</v>
      </c>
      <c r="HH30" s="22">
        <f>58</f>
        <v>58</v>
      </c>
      <c r="HI30" s="32">
        <f>29</f>
        <v>29</v>
      </c>
      <c r="HJ30" s="33">
        <f t="shared" si="110"/>
        <v>9.0300000000000005E-2</v>
      </c>
      <c r="HK30" s="34">
        <f t="shared" si="111"/>
        <v>1.6661999999999999</v>
      </c>
      <c r="HL30" s="24"/>
      <c r="HM30" s="25">
        <v>7</v>
      </c>
      <c r="HN30" s="23">
        <v>48.39</v>
      </c>
      <c r="HO30" s="22">
        <f t="shared" si="31"/>
        <v>72</v>
      </c>
      <c r="HP30" s="22">
        <f>60</f>
        <v>60</v>
      </c>
      <c r="HQ30" s="32">
        <f>30</f>
        <v>30</v>
      </c>
      <c r="HR30" s="33">
        <f t="shared" si="112"/>
        <v>0.1686</v>
      </c>
      <c r="HS30" s="34">
        <f t="shared" si="113"/>
        <v>1.6042000000000001</v>
      </c>
      <c r="HT30" s="24"/>
      <c r="HU30" s="25">
        <v>7</v>
      </c>
      <c r="HV30" s="23">
        <v>48.39</v>
      </c>
      <c r="HW30" s="22">
        <f t="shared" si="32"/>
        <v>72</v>
      </c>
      <c r="HX30" s="22">
        <f>62</f>
        <v>62</v>
      </c>
      <c r="HY30" s="32">
        <f>31</f>
        <v>31</v>
      </c>
      <c r="HZ30" s="33">
        <f t="shared" si="114"/>
        <v>0.2364</v>
      </c>
      <c r="IA30" s="34">
        <f t="shared" si="115"/>
        <v>1.5429999999999999</v>
      </c>
      <c r="IB30" s="24"/>
      <c r="IC30" s="25">
        <v>7</v>
      </c>
      <c r="ID30" s="23">
        <v>48.39</v>
      </c>
      <c r="IE30" s="22">
        <f t="shared" si="33"/>
        <v>72</v>
      </c>
      <c r="IF30" s="22">
        <f>64</f>
        <v>64</v>
      </c>
      <c r="IG30" s="32">
        <f>32</f>
        <v>32</v>
      </c>
      <c r="IH30" s="33">
        <f t="shared" si="116"/>
        <v>0.29499999999999998</v>
      </c>
      <c r="II30" s="34">
        <f t="shared" si="117"/>
        <v>1.4831000000000001</v>
      </c>
      <c r="IJ30" s="24"/>
      <c r="IK30" s="25">
        <v>7</v>
      </c>
      <c r="IL30" s="23">
        <v>48.39</v>
      </c>
      <c r="IM30" s="22">
        <f t="shared" si="34"/>
        <v>72</v>
      </c>
      <c r="IN30" s="22">
        <f>66</f>
        <v>66</v>
      </c>
      <c r="IO30" s="37">
        <f>33</f>
        <v>33</v>
      </c>
      <c r="IP30" s="33">
        <f t="shared" si="118"/>
        <v>0.34570000000000001</v>
      </c>
      <c r="IQ30" s="34">
        <f t="shared" si="119"/>
        <v>1.425</v>
      </c>
      <c r="IR30" s="24"/>
      <c r="IS30" s="25">
        <v>7</v>
      </c>
      <c r="IT30" s="23">
        <v>48.39</v>
      </c>
      <c r="IU30" s="22">
        <f t="shared" si="35"/>
        <v>72</v>
      </c>
      <c r="IV30" s="22">
        <f>68</f>
        <v>68</v>
      </c>
      <c r="IW30" s="32">
        <f>34</f>
        <v>34</v>
      </c>
      <c r="IX30" s="33">
        <f t="shared" si="120"/>
        <v>0.38950000000000001</v>
      </c>
      <c r="IY30" s="34">
        <f t="shared" si="121"/>
        <v>1.3689</v>
      </c>
      <c r="IZ30" s="24"/>
      <c r="JA30" s="25">
        <v>7</v>
      </c>
      <c r="JB30" s="23">
        <v>48.39</v>
      </c>
      <c r="JC30" s="22">
        <f t="shared" si="36"/>
        <v>72</v>
      </c>
      <c r="JD30" s="22">
        <f>70</f>
        <v>70</v>
      </c>
      <c r="JE30" s="32">
        <f>35</f>
        <v>35</v>
      </c>
      <c r="JF30" s="33">
        <f t="shared" si="122"/>
        <v>0.42720000000000002</v>
      </c>
      <c r="JG30" s="34">
        <f t="shared" si="123"/>
        <v>1.3149</v>
      </c>
      <c r="JH30" s="24"/>
      <c r="JI30" s="25">
        <v>7</v>
      </c>
      <c r="JJ30" s="23">
        <v>48.39</v>
      </c>
      <c r="JK30" s="22">
        <f t="shared" si="37"/>
        <v>72</v>
      </c>
      <c r="JL30" s="22">
        <f t="shared" si="37"/>
        <v>72</v>
      </c>
      <c r="JM30" s="37">
        <f>36</f>
        <v>36</v>
      </c>
      <c r="JN30" s="33">
        <f t="shared" si="124"/>
        <v>0.4597</v>
      </c>
      <c r="JO30" s="34">
        <f t="shared" si="125"/>
        <v>1.2630999999999999</v>
      </c>
    </row>
    <row r="31" spans="1:275">
      <c r="A31" s="22">
        <v>1847</v>
      </c>
      <c r="B31" s="23">
        <v>55.26</v>
      </c>
      <c r="C31" s="20"/>
      <c r="D31" s="24"/>
      <c r="E31" s="25">
        <v>8</v>
      </c>
      <c r="F31" s="23">
        <v>55.26</v>
      </c>
      <c r="G31" s="22">
        <f t="shared" si="0"/>
        <v>72</v>
      </c>
      <c r="H31" s="22">
        <f t="shared" si="0"/>
        <v>72</v>
      </c>
      <c r="I31" s="32">
        <f>3</f>
        <v>3</v>
      </c>
      <c r="J31" s="33">
        <f t="shared" si="38"/>
        <v>-0.76749999999999996</v>
      </c>
      <c r="K31" s="34">
        <f t="shared" si="39"/>
        <v>-1.3292999999999999</v>
      </c>
      <c r="L31" s="24"/>
      <c r="M31" s="25">
        <v>8</v>
      </c>
      <c r="N31" s="23">
        <v>55.26</v>
      </c>
      <c r="O31" s="22">
        <f t="shared" si="1"/>
        <v>72</v>
      </c>
      <c r="P31" s="22">
        <f t="shared" si="2"/>
        <v>72</v>
      </c>
      <c r="Q31" s="37">
        <f t="shared" si="40"/>
        <v>4</v>
      </c>
      <c r="R31" s="33">
        <f t="shared" si="41"/>
        <v>1.5349999999999999</v>
      </c>
      <c r="S31" s="34">
        <f t="shared" si="42"/>
        <v>0</v>
      </c>
      <c r="T31" s="24"/>
      <c r="U31" s="25">
        <v>8</v>
      </c>
      <c r="V31" s="23">
        <v>55.26</v>
      </c>
      <c r="W31" s="22">
        <f t="shared" si="3"/>
        <v>72</v>
      </c>
      <c r="X31" s="22">
        <v>70</v>
      </c>
      <c r="Y31" s="32">
        <f>5</f>
        <v>5</v>
      </c>
      <c r="Z31" s="33">
        <f t="shared" si="43"/>
        <v>-1.2773000000000001</v>
      </c>
      <c r="AA31" s="34">
        <f t="shared" si="44"/>
        <v>-0.92800000000000005</v>
      </c>
      <c r="AB31" s="24"/>
      <c r="AC31" s="25">
        <v>8</v>
      </c>
      <c r="AD31" s="23">
        <v>55.26</v>
      </c>
      <c r="AE31" s="22">
        <f t="shared" si="45"/>
        <v>72</v>
      </c>
      <c r="AF31" s="22">
        <f t="shared" si="4"/>
        <v>72</v>
      </c>
      <c r="AG31" s="37">
        <f t="shared" si="46"/>
        <v>6</v>
      </c>
      <c r="AH31" s="33">
        <f t="shared" si="47"/>
        <v>-0.76749999999999996</v>
      </c>
      <c r="AI31" s="34">
        <f t="shared" si="48"/>
        <v>1.3292999999999999</v>
      </c>
      <c r="AJ31" s="24"/>
      <c r="AK31" s="25">
        <v>8</v>
      </c>
      <c r="AL31" s="23">
        <v>55.26</v>
      </c>
      <c r="AM31" s="22">
        <f t="shared" si="5"/>
        <v>72</v>
      </c>
      <c r="AN31" s="22">
        <f t="shared" si="49"/>
        <v>70</v>
      </c>
      <c r="AO31" s="32">
        <f t="shared" si="50"/>
        <v>7</v>
      </c>
      <c r="AP31" s="33">
        <f t="shared" si="51"/>
        <v>0.98440000000000005</v>
      </c>
      <c r="AQ31" s="34">
        <f t="shared" si="52"/>
        <v>1.2343999999999999</v>
      </c>
      <c r="AR31" s="24"/>
      <c r="AS31" s="25">
        <v>8</v>
      </c>
      <c r="AT31" s="23">
        <v>55.26</v>
      </c>
      <c r="AU31" s="22">
        <f t="shared" si="6"/>
        <v>72</v>
      </c>
      <c r="AV31" s="22">
        <f t="shared" si="53"/>
        <v>72</v>
      </c>
      <c r="AW31" s="37">
        <f t="shared" si="54"/>
        <v>8</v>
      </c>
      <c r="AX31" s="33">
        <f t="shared" si="55"/>
        <v>1.5349999999999999</v>
      </c>
      <c r="AY31" s="34">
        <f t="shared" si="56"/>
        <v>0</v>
      </c>
      <c r="AZ31" s="24"/>
      <c r="BA31" s="25">
        <v>8</v>
      </c>
      <c r="BB31" s="23">
        <v>55.26</v>
      </c>
      <c r="BC31" s="22">
        <f t="shared" si="7"/>
        <v>72</v>
      </c>
      <c r="BD31" s="22">
        <f t="shared" si="8"/>
        <v>72</v>
      </c>
      <c r="BE31" s="37">
        <f t="shared" si="57"/>
        <v>9</v>
      </c>
      <c r="BF31" s="33">
        <f t="shared" si="58"/>
        <v>1.1758999999999999</v>
      </c>
      <c r="BG31" s="34">
        <f t="shared" si="59"/>
        <v>-0.98670000000000002</v>
      </c>
      <c r="BH31" s="24"/>
      <c r="BI31" s="25">
        <v>8</v>
      </c>
      <c r="BJ31" s="23">
        <v>55.26</v>
      </c>
      <c r="BK31" s="22">
        <f t="shared" si="9"/>
        <v>72</v>
      </c>
      <c r="BL31" s="22">
        <f>70</f>
        <v>70</v>
      </c>
      <c r="BM31" s="32">
        <f>10</f>
        <v>10</v>
      </c>
      <c r="BN31" s="33">
        <f t="shared" si="60"/>
        <v>0.4879</v>
      </c>
      <c r="BO31" s="34">
        <f t="shared" si="61"/>
        <v>-1.5016</v>
      </c>
      <c r="BP31" s="24"/>
      <c r="BQ31" s="25">
        <v>8</v>
      </c>
      <c r="BR31" s="23">
        <v>55.26</v>
      </c>
      <c r="BS31" s="22">
        <f t="shared" si="10"/>
        <v>72</v>
      </c>
      <c r="BT31" s="22">
        <f t="shared" si="62"/>
        <v>66</v>
      </c>
      <c r="BU31" s="37">
        <f t="shared" si="63"/>
        <v>11</v>
      </c>
      <c r="BV31" s="33">
        <f t="shared" si="64"/>
        <v>-0.23830000000000001</v>
      </c>
      <c r="BW31" s="34">
        <f t="shared" si="65"/>
        <v>-1.6575</v>
      </c>
      <c r="BX31" s="24"/>
      <c r="BY31" s="25">
        <v>8</v>
      </c>
      <c r="BZ31" s="23">
        <v>55.26</v>
      </c>
      <c r="CA31" s="22">
        <f t="shared" si="11"/>
        <v>72</v>
      </c>
      <c r="CB31" s="22">
        <f t="shared" si="12"/>
        <v>72</v>
      </c>
      <c r="CC31" s="37">
        <f t="shared" si="66"/>
        <v>12</v>
      </c>
      <c r="CD31" s="33">
        <f t="shared" si="67"/>
        <v>-0.76749999999999996</v>
      </c>
      <c r="CE31" s="34">
        <f t="shared" si="68"/>
        <v>-1.3292999999999999</v>
      </c>
      <c r="CF31" s="24"/>
      <c r="CG31" s="25">
        <v>8</v>
      </c>
      <c r="CH31" s="23">
        <v>55.26</v>
      </c>
      <c r="CI31" s="22">
        <f t="shared" si="13"/>
        <v>72</v>
      </c>
      <c r="CJ31" s="22">
        <f>65</f>
        <v>65</v>
      </c>
      <c r="CK31" s="32">
        <f>13</f>
        <v>13</v>
      </c>
      <c r="CL31" s="33">
        <f t="shared" si="69"/>
        <v>-1.2726999999999999</v>
      </c>
      <c r="CM31" s="34">
        <f t="shared" si="70"/>
        <v>-1.1274999999999999</v>
      </c>
      <c r="CN31" s="24"/>
      <c r="CO31" s="25">
        <v>8</v>
      </c>
      <c r="CP31" s="23">
        <v>55.26</v>
      </c>
      <c r="CQ31" s="22">
        <f t="shared" si="14"/>
        <v>72</v>
      </c>
      <c r="CR31" s="22">
        <f t="shared" si="71"/>
        <v>70</v>
      </c>
      <c r="CS31" s="32">
        <f t="shared" si="72"/>
        <v>14</v>
      </c>
      <c r="CT31" s="33">
        <f t="shared" si="73"/>
        <v>-1.4225000000000001</v>
      </c>
      <c r="CU31" s="34">
        <f t="shared" si="74"/>
        <v>-0.68500000000000005</v>
      </c>
      <c r="CV31" s="24"/>
      <c r="CW31" s="25">
        <v>8</v>
      </c>
      <c r="CX31" s="23">
        <v>55.26</v>
      </c>
      <c r="CY31" s="22">
        <f t="shared" si="15"/>
        <v>72</v>
      </c>
      <c r="CZ31" s="22">
        <f t="shared" si="75"/>
        <v>60</v>
      </c>
      <c r="DA31" s="32">
        <f t="shared" si="76"/>
        <v>15</v>
      </c>
      <c r="DB31" s="33">
        <f t="shared" si="77"/>
        <v>-1.8017000000000001</v>
      </c>
      <c r="DC31" s="34">
        <f t="shared" si="78"/>
        <v>-0.38300000000000001</v>
      </c>
      <c r="DD31" s="24"/>
      <c r="DE31" s="25">
        <v>8</v>
      </c>
      <c r="DF31" s="23">
        <v>55.26</v>
      </c>
      <c r="DG31" s="22">
        <f t="shared" si="16"/>
        <v>72</v>
      </c>
      <c r="DH31" s="22">
        <f t="shared" si="79"/>
        <v>64</v>
      </c>
      <c r="DI31" s="32">
        <f t="shared" si="80"/>
        <v>16</v>
      </c>
      <c r="DJ31" s="33">
        <f t="shared" si="81"/>
        <v>-1.7269000000000001</v>
      </c>
      <c r="DK31" s="34">
        <f t="shared" si="82"/>
        <v>0</v>
      </c>
      <c r="DL31" s="24"/>
      <c r="DM31" s="25">
        <v>8</v>
      </c>
      <c r="DN31" s="23">
        <v>55.26</v>
      </c>
      <c r="DO31" s="22">
        <f t="shared" si="17"/>
        <v>72</v>
      </c>
      <c r="DP31" s="22">
        <f>68</f>
        <v>68</v>
      </c>
      <c r="DQ31" s="32">
        <f>17</f>
        <v>17</v>
      </c>
      <c r="DR31" s="33">
        <f t="shared" si="83"/>
        <v>-1.5975999999999999</v>
      </c>
      <c r="DS31" s="34">
        <f t="shared" si="84"/>
        <v>0.29859999999999998</v>
      </c>
      <c r="DT31" s="24"/>
      <c r="DU31" s="25">
        <v>8</v>
      </c>
      <c r="DV31" s="23">
        <v>55.26</v>
      </c>
      <c r="DW31" s="22">
        <f t="shared" si="18"/>
        <v>72</v>
      </c>
      <c r="DX31" s="22">
        <f t="shared" si="85"/>
        <v>72</v>
      </c>
      <c r="DY31" s="37">
        <f t="shared" si="86"/>
        <v>18</v>
      </c>
      <c r="DZ31" s="33">
        <f t="shared" si="87"/>
        <v>-1.4423999999999999</v>
      </c>
      <c r="EA31" s="34">
        <f t="shared" si="88"/>
        <v>0.52500000000000002</v>
      </c>
      <c r="EB31" s="24"/>
      <c r="EC31" s="25">
        <v>8</v>
      </c>
      <c r="ED31" s="23">
        <v>55.26</v>
      </c>
      <c r="EE31" s="22">
        <f t="shared" si="19"/>
        <v>72</v>
      </c>
      <c r="EF31" s="22">
        <f>57</f>
        <v>57</v>
      </c>
      <c r="EG31" s="32">
        <f>19</f>
        <v>19</v>
      </c>
      <c r="EH31" s="33">
        <f t="shared" si="89"/>
        <v>-1.7053</v>
      </c>
      <c r="EI31" s="34">
        <f t="shared" si="90"/>
        <v>0.92279999999999995</v>
      </c>
      <c r="EJ31" s="24"/>
      <c r="EK31" s="25">
        <v>8</v>
      </c>
      <c r="EL31" s="23">
        <v>55.26</v>
      </c>
      <c r="EM31" s="22">
        <f t="shared" si="20"/>
        <v>72</v>
      </c>
      <c r="EN31" s="22">
        <f>60</f>
        <v>60</v>
      </c>
      <c r="EO31" s="32">
        <f>20</f>
        <v>20</v>
      </c>
      <c r="EP31" s="33">
        <f t="shared" si="91"/>
        <v>-1.4902</v>
      </c>
      <c r="EQ31" s="34">
        <f t="shared" si="92"/>
        <v>1.0827</v>
      </c>
      <c r="ER31" s="24"/>
      <c r="ES31" s="25">
        <v>8</v>
      </c>
      <c r="ET31" s="23">
        <v>55.26</v>
      </c>
      <c r="EU31" s="22">
        <f t="shared" si="21"/>
        <v>72</v>
      </c>
      <c r="EV31" s="22">
        <f>63</f>
        <v>63</v>
      </c>
      <c r="EW31" s="37">
        <f>21</f>
        <v>21</v>
      </c>
      <c r="EX31" s="33">
        <f t="shared" si="93"/>
        <v>-1.286</v>
      </c>
      <c r="EY31" s="34">
        <f t="shared" si="94"/>
        <v>1.1932</v>
      </c>
      <c r="EZ31" s="24"/>
      <c r="FA31" s="25">
        <v>8</v>
      </c>
      <c r="FB31" s="23">
        <v>55.26</v>
      </c>
      <c r="FC31" s="22">
        <f t="shared" si="22"/>
        <v>72</v>
      </c>
      <c r="FD31" s="22">
        <f>66</f>
        <v>66</v>
      </c>
      <c r="FE31" s="37">
        <f>22</f>
        <v>22</v>
      </c>
      <c r="FF31" s="33">
        <f t="shared" si="95"/>
        <v>-1.0966</v>
      </c>
      <c r="FG31" s="34">
        <f t="shared" si="96"/>
        <v>1.2655000000000001</v>
      </c>
      <c r="FH31" s="24"/>
      <c r="FI31" s="25">
        <v>8</v>
      </c>
      <c r="FJ31" s="23">
        <v>55.26</v>
      </c>
      <c r="FK31" s="22">
        <f t="shared" si="23"/>
        <v>72</v>
      </c>
      <c r="FL31" s="22">
        <f t="shared" si="97"/>
        <v>69</v>
      </c>
      <c r="FM31" s="37">
        <f t="shared" si="126"/>
        <v>23</v>
      </c>
      <c r="FN31" s="33">
        <f t="shared" si="98"/>
        <v>-0.92369999999999997</v>
      </c>
      <c r="FO31" s="34">
        <f t="shared" si="99"/>
        <v>1.3086</v>
      </c>
      <c r="FP31" s="24"/>
      <c r="FQ31" s="25">
        <v>8</v>
      </c>
      <c r="FR31" s="23">
        <v>55.26</v>
      </c>
      <c r="FS31" s="22">
        <f t="shared" si="25"/>
        <v>72</v>
      </c>
      <c r="FT31" s="22">
        <f t="shared" si="25"/>
        <v>72</v>
      </c>
      <c r="FU31" s="37">
        <f>24</f>
        <v>24</v>
      </c>
      <c r="FV31" s="33">
        <f t="shared" si="100"/>
        <v>-0.76749999999999996</v>
      </c>
      <c r="FW31" s="34">
        <f t="shared" si="101"/>
        <v>1.3292999999999999</v>
      </c>
      <c r="FX31" s="24"/>
      <c r="FY31" s="25">
        <v>8</v>
      </c>
      <c r="FZ31" s="23">
        <v>55.26</v>
      </c>
      <c r="GA31" s="22">
        <f t="shared" si="26"/>
        <v>72</v>
      </c>
      <c r="GB31" s="22">
        <f>50</f>
        <v>50</v>
      </c>
      <c r="GC31" s="32">
        <f>25</f>
        <v>25</v>
      </c>
      <c r="GD31" s="33">
        <f t="shared" si="102"/>
        <v>-0.94110000000000005</v>
      </c>
      <c r="GE31" s="34">
        <f t="shared" si="103"/>
        <v>2</v>
      </c>
      <c r="GF31" s="24"/>
      <c r="GG31" s="25">
        <v>8</v>
      </c>
      <c r="GH31" s="23">
        <v>55.26</v>
      </c>
      <c r="GI31" s="22">
        <f t="shared" si="27"/>
        <v>72</v>
      </c>
      <c r="GJ31" s="22">
        <f>52</f>
        <v>52</v>
      </c>
      <c r="GK31" s="32">
        <f>26</f>
        <v>26</v>
      </c>
      <c r="GL31" s="33">
        <f t="shared" si="104"/>
        <v>-0.75370000000000004</v>
      </c>
      <c r="GM31" s="34">
        <f t="shared" si="105"/>
        <v>1.9873000000000001</v>
      </c>
      <c r="GN31" s="24"/>
      <c r="GO31" s="25">
        <v>8</v>
      </c>
      <c r="GP31" s="23">
        <v>55.26</v>
      </c>
      <c r="GQ31" s="22">
        <f t="shared" si="28"/>
        <v>72</v>
      </c>
      <c r="GR31" s="22">
        <f>54</f>
        <v>54</v>
      </c>
      <c r="GS31" s="37">
        <f>27</f>
        <v>27</v>
      </c>
      <c r="GT31" s="33">
        <f t="shared" si="106"/>
        <v>-0.58699999999999997</v>
      </c>
      <c r="GU31" s="34">
        <f t="shared" si="107"/>
        <v>1.9607000000000001</v>
      </c>
      <c r="GV31" s="24"/>
      <c r="GW31" s="25">
        <v>8</v>
      </c>
      <c r="GX31" s="23">
        <v>55.26</v>
      </c>
      <c r="GY31" s="22">
        <f t="shared" si="29"/>
        <v>72</v>
      </c>
      <c r="GZ31" s="22">
        <f>56</f>
        <v>56</v>
      </c>
      <c r="HA31" s="32">
        <f>28</f>
        <v>28</v>
      </c>
      <c r="HB31" s="33">
        <f t="shared" si="108"/>
        <v>-0.43919999999999998</v>
      </c>
      <c r="HC31" s="34">
        <f t="shared" si="109"/>
        <v>1.9240999999999999</v>
      </c>
      <c r="HD31" s="24"/>
      <c r="HE31" s="25">
        <v>8</v>
      </c>
      <c r="HF31" s="23">
        <v>55.26</v>
      </c>
      <c r="HG31" s="22">
        <f t="shared" si="30"/>
        <v>72</v>
      </c>
      <c r="HH31" s="22">
        <f>58</f>
        <v>58</v>
      </c>
      <c r="HI31" s="32">
        <f>29</f>
        <v>29</v>
      </c>
      <c r="HJ31" s="33">
        <f t="shared" si="110"/>
        <v>-0.30830000000000002</v>
      </c>
      <c r="HK31" s="34">
        <f t="shared" si="111"/>
        <v>1.8804000000000001</v>
      </c>
      <c r="HL31" s="24"/>
      <c r="HM31" s="25">
        <v>8</v>
      </c>
      <c r="HN31" s="23">
        <v>55.26</v>
      </c>
      <c r="HO31" s="22">
        <f t="shared" si="31"/>
        <v>72</v>
      </c>
      <c r="HP31" s="22">
        <f>60</f>
        <v>60</v>
      </c>
      <c r="HQ31" s="32">
        <f>30</f>
        <v>30</v>
      </c>
      <c r="HR31" s="33">
        <f t="shared" si="112"/>
        <v>-0.1925</v>
      </c>
      <c r="HS31" s="34">
        <f t="shared" si="113"/>
        <v>1.8319000000000001</v>
      </c>
      <c r="HT31" s="24"/>
      <c r="HU31" s="25">
        <v>8</v>
      </c>
      <c r="HV31" s="23">
        <v>55.26</v>
      </c>
      <c r="HW31" s="22">
        <f t="shared" si="32"/>
        <v>72</v>
      </c>
      <c r="HX31" s="22">
        <f>62</f>
        <v>62</v>
      </c>
      <c r="HY31" s="32">
        <f>31</f>
        <v>31</v>
      </c>
      <c r="HZ31" s="33">
        <f t="shared" si="114"/>
        <v>-9.0300000000000005E-2</v>
      </c>
      <c r="IA31" s="34">
        <f t="shared" si="115"/>
        <v>1.7803</v>
      </c>
      <c r="IB31" s="24"/>
      <c r="IC31" s="25">
        <v>8</v>
      </c>
      <c r="ID31" s="23">
        <v>55.26</v>
      </c>
      <c r="IE31" s="22">
        <f t="shared" si="33"/>
        <v>72</v>
      </c>
      <c r="IF31" s="22">
        <f>64</f>
        <v>64</v>
      </c>
      <c r="IG31" s="32">
        <f>32</f>
        <v>32</v>
      </c>
      <c r="IH31" s="33">
        <f t="shared" si="116"/>
        <v>0</v>
      </c>
      <c r="II31" s="34">
        <f t="shared" si="117"/>
        <v>1.7269000000000001</v>
      </c>
      <c r="IJ31" s="24"/>
      <c r="IK31" s="25">
        <v>8</v>
      </c>
      <c r="IL31" s="23">
        <v>55.26</v>
      </c>
      <c r="IM31" s="22">
        <f t="shared" si="34"/>
        <v>72</v>
      </c>
      <c r="IN31" s="22">
        <f>66</f>
        <v>66</v>
      </c>
      <c r="IO31" s="37">
        <f>33</f>
        <v>33</v>
      </c>
      <c r="IP31" s="33">
        <f t="shared" si="118"/>
        <v>7.9699999999999993E-2</v>
      </c>
      <c r="IQ31" s="34">
        <f t="shared" si="119"/>
        <v>1.6726000000000001</v>
      </c>
      <c r="IR31" s="24"/>
      <c r="IS31" s="25">
        <v>8</v>
      </c>
      <c r="IT31" s="23">
        <v>55.26</v>
      </c>
      <c r="IU31" s="22">
        <f t="shared" si="35"/>
        <v>72</v>
      </c>
      <c r="IV31" s="22">
        <f>68</f>
        <v>68</v>
      </c>
      <c r="IW31" s="32">
        <f>34</f>
        <v>34</v>
      </c>
      <c r="IX31" s="33">
        <f t="shared" si="120"/>
        <v>0.15</v>
      </c>
      <c r="IY31" s="34">
        <f t="shared" si="121"/>
        <v>1.6184000000000001</v>
      </c>
      <c r="IZ31" s="24"/>
      <c r="JA31" s="25">
        <v>8</v>
      </c>
      <c r="JB31" s="23">
        <v>55.26</v>
      </c>
      <c r="JC31" s="22">
        <f t="shared" si="36"/>
        <v>72</v>
      </c>
      <c r="JD31" s="22">
        <f>70</f>
        <v>70</v>
      </c>
      <c r="JE31" s="32">
        <f>35</f>
        <v>35</v>
      </c>
      <c r="JF31" s="33">
        <f t="shared" si="122"/>
        <v>0.21190000000000001</v>
      </c>
      <c r="JG31" s="34">
        <f t="shared" si="123"/>
        <v>1.5646</v>
      </c>
      <c r="JH31" s="24"/>
      <c r="JI31" s="25">
        <v>8</v>
      </c>
      <c r="JJ31" s="23">
        <v>55.26</v>
      </c>
      <c r="JK31" s="22">
        <f t="shared" si="37"/>
        <v>72</v>
      </c>
      <c r="JL31" s="22">
        <f t="shared" si="37"/>
        <v>72</v>
      </c>
      <c r="JM31" s="37">
        <f>36</f>
        <v>36</v>
      </c>
      <c r="JN31" s="33">
        <f t="shared" si="124"/>
        <v>0.26650000000000001</v>
      </c>
      <c r="JO31" s="34">
        <f t="shared" si="125"/>
        <v>1.5117</v>
      </c>
    </row>
    <row r="32" spans="1:275">
      <c r="A32" s="22">
        <v>1848</v>
      </c>
      <c r="B32" s="23">
        <v>44.97</v>
      </c>
      <c r="C32" s="20"/>
      <c r="D32" s="24"/>
      <c r="E32" s="25">
        <v>9</v>
      </c>
      <c r="F32" s="23">
        <v>44.97</v>
      </c>
      <c r="G32" s="22">
        <f t="shared" si="0"/>
        <v>72</v>
      </c>
      <c r="H32" s="22">
        <f t="shared" si="0"/>
        <v>72</v>
      </c>
      <c r="I32" s="32">
        <f>3</f>
        <v>3</v>
      </c>
      <c r="J32" s="33">
        <f t="shared" si="38"/>
        <v>1.2492000000000001</v>
      </c>
      <c r="K32" s="34">
        <f t="shared" si="39"/>
        <v>0</v>
      </c>
      <c r="L32" s="24"/>
      <c r="M32" s="25">
        <v>9</v>
      </c>
      <c r="N32" s="23">
        <v>44.97</v>
      </c>
      <c r="O32" s="22">
        <f t="shared" si="1"/>
        <v>72</v>
      </c>
      <c r="P32" s="22">
        <f t="shared" si="2"/>
        <v>72</v>
      </c>
      <c r="Q32" s="37">
        <f t="shared" si="40"/>
        <v>4</v>
      </c>
      <c r="R32" s="33">
        <f t="shared" si="41"/>
        <v>0</v>
      </c>
      <c r="S32" s="34">
        <f t="shared" si="42"/>
        <v>1.2492000000000001</v>
      </c>
      <c r="T32" s="24"/>
      <c r="U32" s="25">
        <v>9</v>
      </c>
      <c r="V32" s="23">
        <v>44.97</v>
      </c>
      <c r="W32" s="22">
        <f t="shared" si="3"/>
        <v>72</v>
      </c>
      <c r="X32" s="22">
        <v>70</v>
      </c>
      <c r="Y32" s="32">
        <f>5</f>
        <v>5</v>
      </c>
      <c r="Z32" s="33">
        <f t="shared" si="43"/>
        <v>0.39700000000000002</v>
      </c>
      <c r="AA32" s="34">
        <f t="shared" si="44"/>
        <v>-1.222</v>
      </c>
      <c r="AB32" s="24"/>
      <c r="AC32" s="25">
        <v>9</v>
      </c>
      <c r="AD32" s="23">
        <v>44.97</v>
      </c>
      <c r="AE32" s="22">
        <f t="shared" si="45"/>
        <v>72</v>
      </c>
      <c r="AF32" s="22">
        <f t="shared" si="4"/>
        <v>72</v>
      </c>
      <c r="AG32" s="37">
        <f t="shared" si="46"/>
        <v>6</v>
      </c>
      <c r="AH32" s="33">
        <f t="shared" si="47"/>
        <v>-1.2492000000000001</v>
      </c>
      <c r="AI32" s="34">
        <f t="shared" si="48"/>
        <v>0</v>
      </c>
      <c r="AJ32" s="24"/>
      <c r="AK32" s="25">
        <v>9</v>
      </c>
      <c r="AL32" s="23">
        <v>44.97</v>
      </c>
      <c r="AM32" s="22">
        <f t="shared" si="5"/>
        <v>72</v>
      </c>
      <c r="AN32" s="22">
        <f t="shared" si="49"/>
        <v>70</v>
      </c>
      <c r="AO32" s="32">
        <f t="shared" si="50"/>
        <v>7</v>
      </c>
      <c r="AP32" s="33">
        <f t="shared" si="51"/>
        <v>-0.28589999999999999</v>
      </c>
      <c r="AQ32" s="34">
        <f t="shared" si="52"/>
        <v>1.2525999999999999</v>
      </c>
      <c r="AR32" s="24"/>
      <c r="AS32" s="25">
        <v>9</v>
      </c>
      <c r="AT32" s="23">
        <v>44.97</v>
      </c>
      <c r="AU32" s="22">
        <f t="shared" si="6"/>
        <v>72</v>
      </c>
      <c r="AV32" s="22">
        <f t="shared" si="53"/>
        <v>72</v>
      </c>
      <c r="AW32" s="37">
        <f t="shared" si="54"/>
        <v>8</v>
      </c>
      <c r="AX32" s="33">
        <f t="shared" si="55"/>
        <v>0.88329999999999997</v>
      </c>
      <c r="AY32" s="34">
        <f t="shared" si="56"/>
        <v>0.88329999999999997</v>
      </c>
      <c r="AZ32" s="24"/>
      <c r="BA32" s="25">
        <v>9</v>
      </c>
      <c r="BB32" s="23">
        <v>44.97</v>
      </c>
      <c r="BC32" s="22">
        <f t="shared" si="7"/>
        <v>72</v>
      </c>
      <c r="BD32" s="22">
        <f t="shared" si="8"/>
        <v>72</v>
      </c>
      <c r="BE32" s="37">
        <f t="shared" si="57"/>
        <v>9</v>
      </c>
      <c r="BF32" s="33">
        <f t="shared" si="58"/>
        <v>1.2492000000000001</v>
      </c>
      <c r="BG32" s="34">
        <f t="shared" si="59"/>
        <v>0</v>
      </c>
      <c r="BH32" s="24"/>
      <c r="BI32" s="25">
        <v>9</v>
      </c>
      <c r="BJ32" s="23">
        <v>44.97</v>
      </c>
      <c r="BK32" s="22">
        <f t="shared" si="9"/>
        <v>72</v>
      </c>
      <c r="BL32" s="22">
        <f>70</f>
        <v>70</v>
      </c>
      <c r="BM32" s="32">
        <f>10</f>
        <v>10</v>
      </c>
      <c r="BN32" s="33">
        <f t="shared" si="60"/>
        <v>1.0395000000000001</v>
      </c>
      <c r="BO32" s="34">
        <f t="shared" si="61"/>
        <v>-0.75519999999999998</v>
      </c>
      <c r="BP32" s="24"/>
      <c r="BQ32" s="25">
        <v>9</v>
      </c>
      <c r="BR32" s="23">
        <v>44.97</v>
      </c>
      <c r="BS32" s="22">
        <f t="shared" si="10"/>
        <v>72</v>
      </c>
      <c r="BT32" s="22">
        <f t="shared" si="62"/>
        <v>66</v>
      </c>
      <c r="BU32" s="37">
        <f t="shared" si="63"/>
        <v>11</v>
      </c>
      <c r="BV32" s="33">
        <f t="shared" si="64"/>
        <v>0.56610000000000005</v>
      </c>
      <c r="BW32" s="34">
        <f t="shared" si="65"/>
        <v>-1.2396</v>
      </c>
      <c r="BX32" s="24"/>
      <c r="BY32" s="25">
        <v>9</v>
      </c>
      <c r="BZ32" s="23">
        <v>44.97</v>
      </c>
      <c r="CA32" s="22">
        <f t="shared" si="11"/>
        <v>72</v>
      </c>
      <c r="CB32" s="22">
        <f t="shared" si="12"/>
        <v>72</v>
      </c>
      <c r="CC32" s="37">
        <f t="shared" si="66"/>
        <v>12</v>
      </c>
      <c r="CD32" s="33">
        <f t="shared" si="67"/>
        <v>0</v>
      </c>
      <c r="CE32" s="34">
        <f t="shared" si="68"/>
        <v>-1.2492000000000001</v>
      </c>
      <c r="CF32" s="24"/>
      <c r="CG32" s="25">
        <v>9</v>
      </c>
      <c r="CH32" s="23">
        <v>44.97</v>
      </c>
      <c r="CI32" s="22">
        <f t="shared" si="13"/>
        <v>72</v>
      </c>
      <c r="CJ32" s="22">
        <f>65</f>
        <v>65</v>
      </c>
      <c r="CK32" s="32">
        <f>13</f>
        <v>13</v>
      </c>
      <c r="CL32" s="33">
        <f t="shared" si="69"/>
        <v>-0.49070000000000003</v>
      </c>
      <c r="CM32" s="34">
        <f t="shared" si="70"/>
        <v>-1.2938000000000001</v>
      </c>
      <c r="CN32" s="24"/>
      <c r="CO32" s="25">
        <v>9</v>
      </c>
      <c r="CP32" s="23">
        <v>44.97</v>
      </c>
      <c r="CQ32" s="22">
        <f t="shared" si="14"/>
        <v>72</v>
      </c>
      <c r="CR32" s="22">
        <f t="shared" si="71"/>
        <v>70</v>
      </c>
      <c r="CS32" s="32">
        <f t="shared" si="72"/>
        <v>14</v>
      </c>
      <c r="CT32" s="33">
        <f t="shared" si="73"/>
        <v>-0.80110000000000003</v>
      </c>
      <c r="CU32" s="34">
        <f t="shared" si="74"/>
        <v>-1.0044999999999999</v>
      </c>
      <c r="CV32" s="24"/>
      <c r="CW32" s="25">
        <v>9</v>
      </c>
      <c r="CX32" s="23">
        <v>44.97</v>
      </c>
      <c r="CY32" s="22">
        <f t="shared" si="15"/>
        <v>72</v>
      </c>
      <c r="CZ32" s="22">
        <f t="shared" si="75"/>
        <v>60</v>
      </c>
      <c r="DA32" s="32">
        <f t="shared" si="76"/>
        <v>15</v>
      </c>
      <c r="DB32" s="33">
        <f t="shared" si="77"/>
        <v>-1.2126999999999999</v>
      </c>
      <c r="DC32" s="34">
        <f t="shared" si="78"/>
        <v>-0.88109999999999999</v>
      </c>
      <c r="DD32" s="24"/>
      <c r="DE32" s="25">
        <v>9</v>
      </c>
      <c r="DF32" s="23">
        <v>44.97</v>
      </c>
      <c r="DG32" s="22">
        <f t="shared" si="16"/>
        <v>72</v>
      </c>
      <c r="DH32" s="22">
        <f t="shared" si="79"/>
        <v>64</v>
      </c>
      <c r="DI32" s="32">
        <f t="shared" si="80"/>
        <v>16</v>
      </c>
      <c r="DJ32" s="33">
        <f t="shared" si="81"/>
        <v>-1.2983</v>
      </c>
      <c r="DK32" s="34">
        <f t="shared" si="82"/>
        <v>-0.53779999999999994</v>
      </c>
      <c r="DL32" s="24"/>
      <c r="DM32" s="25">
        <v>9</v>
      </c>
      <c r="DN32" s="23">
        <v>44.97</v>
      </c>
      <c r="DO32" s="22">
        <f t="shared" si="17"/>
        <v>72</v>
      </c>
      <c r="DP32" s="22">
        <f>68</f>
        <v>68</v>
      </c>
      <c r="DQ32" s="32">
        <f>17</f>
        <v>17</v>
      </c>
      <c r="DR32" s="33">
        <f t="shared" si="83"/>
        <v>-1.3001</v>
      </c>
      <c r="DS32" s="34">
        <f t="shared" si="84"/>
        <v>-0.24299999999999999</v>
      </c>
      <c r="DT32" s="24"/>
      <c r="DU32" s="25">
        <v>9</v>
      </c>
      <c r="DV32" s="23">
        <v>44.97</v>
      </c>
      <c r="DW32" s="22">
        <f t="shared" si="18"/>
        <v>72</v>
      </c>
      <c r="DX32" s="22">
        <f t="shared" si="85"/>
        <v>72</v>
      </c>
      <c r="DY32" s="37">
        <f t="shared" si="86"/>
        <v>18</v>
      </c>
      <c r="DZ32" s="33">
        <f t="shared" si="87"/>
        <v>-1.2492000000000001</v>
      </c>
      <c r="EA32" s="34">
        <f t="shared" si="88"/>
        <v>0</v>
      </c>
      <c r="EB32" s="24"/>
      <c r="EC32" s="25">
        <v>9</v>
      </c>
      <c r="ED32" s="23">
        <v>44.97</v>
      </c>
      <c r="EE32" s="22">
        <f t="shared" si="19"/>
        <v>72</v>
      </c>
      <c r="EF32" s="22">
        <f>57</f>
        <v>57</v>
      </c>
      <c r="EG32" s="32">
        <f>19</f>
        <v>19</v>
      </c>
      <c r="EH32" s="33">
        <f t="shared" si="89"/>
        <v>-1.5564</v>
      </c>
      <c r="EI32" s="34">
        <f t="shared" si="90"/>
        <v>0.25969999999999999</v>
      </c>
      <c r="EJ32" s="24"/>
      <c r="EK32" s="25">
        <v>9</v>
      </c>
      <c r="EL32" s="23">
        <v>44.97</v>
      </c>
      <c r="EM32" s="22">
        <f t="shared" si="20"/>
        <v>72</v>
      </c>
      <c r="EN32" s="22">
        <f>60</f>
        <v>60</v>
      </c>
      <c r="EO32" s="32">
        <f>20</f>
        <v>20</v>
      </c>
      <c r="EP32" s="33">
        <f t="shared" si="91"/>
        <v>-1.4256</v>
      </c>
      <c r="EQ32" s="34">
        <f t="shared" si="92"/>
        <v>0.4632</v>
      </c>
      <c r="ER32" s="24"/>
      <c r="ES32" s="25">
        <v>9</v>
      </c>
      <c r="ET32" s="23">
        <v>44.97</v>
      </c>
      <c r="EU32" s="22">
        <f t="shared" si="21"/>
        <v>72</v>
      </c>
      <c r="EV32" s="22">
        <f>63</f>
        <v>63</v>
      </c>
      <c r="EW32" s="37">
        <f>21</f>
        <v>21</v>
      </c>
      <c r="EX32" s="33">
        <f t="shared" si="93"/>
        <v>-1.2862</v>
      </c>
      <c r="EY32" s="34">
        <f t="shared" si="94"/>
        <v>0.61939999999999995</v>
      </c>
      <c r="EZ32" s="24"/>
      <c r="FA32" s="25">
        <v>9</v>
      </c>
      <c r="FB32" s="23">
        <v>44.97</v>
      </c>
      <c r="FC32" s="22">
        <f t="shared" si="22"/>
        <v>72</v>
      </c>
      <c r="FD32" s="22">
        <f>66</f>
        <v>66</v>
      </c>
      <c r="FE32" s="37">
        <f>22</f>
        <v>22</v>
      </c>
      <c r="FF32" s="33">
        <f t="shared" si="95"/>
        <v>-1.1464000000000001</v>
      </c>
      <c r="FG32" s="34">
        <f t="shared" si="96"/>
        <v>0.73670000000000002</v>
      </c>
      <c r="FH32" s="24"/>
      <c r="FI32" s="25">
        <v>9</v>
      </c>
      <c r="FJ32" s="23">
        <v>44.97</v>
      </c>
      <c r="FK32" s="22">
        <f t="shared" si="23"/>
        <v>72</v>
      </c>
      <c r="FL32" s="22">
        <f t="shared" si="97"/>
        <v>69</v>
      </c>
      <c r="FM32" s="37">
        <f t="shared" si="126"/>
        <v>23</v>
      </c>
      <c r="FN32" s="33">
        <f t="shared" si="98"/>
        <v>-1.0111000000000001</v>
      </c>
      <c r="FO32" s="34">
        <f t="shared" si="99"/>
        <v>0.8226</v>
      </c>
      <c r="FP32" s="24"/>
      <c r="FQ32" s="25">
        <v>9</v>
      </c>
      <c r="FR32" s="23">
        <v>44.97</v>
      </c>
      <c r="FS32" s="22">
        <f t="shared" si="25"/>
        <v>72</v>
      </c>
      <c r="FT32" s="22">
        <f t="shared" si="25"/>
        <v>72</v>
      </c>
      <c r="FU32" s="37">
        <f>24</f>
        <v>24</v>
      </c>
      <c r="FV32" s="33">
        <f t="shared" si="100"/>
        <v>-0.88329999999999997</v>
      </c>
      <c r="FW32" s="34">
        <f t="shared" si="101"/>
        <v>0.88329999999999997</v>
      </c>
      <c r="FX32" s="24"/>
      <c r="FY32" s="25">
        <v>9</v>
      </c>
      <c r="FZ32" s="23">
        <v>44.97</v>
      </c>
      <c r="GA32" s="22">
        <f t="shared" si="26"/>
        <v>72</v>
      </c>
      <c r="GB32" s="22">
        <f>50</f>
        <v>50</v>
      </c>
      <c r="GC32" s="32">
        <f>25</f>
        <v>25</v>
      </c>
      <c r="GD32" s="33">
        <f t="shared" si="102"/>
        <v>-1.1466000000000001</v>
      </c>
      <c r="GE32" s="34">
        <f t="shared" si="103"/>
        <v>1.3859999999999999</v>
      </c>
      <c r="GF32" s="24"/>
      <c r="GG32" s="25">
        <v>9</v>
      </c>
      <c r="GH32" s="23">
        <v>44.97</v>
      </c>
      <c r="GI32" s="22">
        <f t="shared" si="27"/>
        <v>72</v>
      </c>
      <c r="GJ32" s="22">
        <f>52</f>
        <v>52</v>
      </c>
      <c r="GK32" s="32">
        <f>26</f>
        <v>26</v>
      </c>
      <c r="GL32" s="33">
        <f t="shared" si="104"/>
        <v>-0.98250000000000004</v>
      </c>
      <c r="GM32" s="34">
        <f t="shared" si="105"/>
        <v>1.4234</v>
      </c>
      <c r="GN32" s="24"/>
      <c r="GO32" s="25">
        <v>9</v>
      </c>
      <c r="GP32" s="23">
        <v>44.97</v>
      </c>
      <c r="GQ32" s="22">
        <f t="shared" si="28"/>
        <v>72</v>
      </c>
      <c r="GR32" s="22">
        <f>54</f>
        <v>54</v>
      </c>
      <c r="GS32" s="37">
        <f>27</f>
        <v>27</v>
      </c>
      <c r="GT32" s="33">
        <f t="shared" si="106"/>
        <v>-0.83279999999999998</v>
      </c>
      <c r="GU32" s="34">
        <f t="shared" si="107"/>
        <v>1.4423999999999999</v>
      </c>
      <c r="GV32" s="24"/>
      <c r="GW32" s="25">
        <v>9</v>
      </c>
      <c r="GX32" s="23">
        <v>44.97</v>
      </c>
      <c r="GY32" s="22">
        <f t="shared" si="29"/>
        <v>72</v>
      </c>
      <c r="GZ32" s="22">
        <f>56</f>
        <v>56</v>
      </c>
      <c r="HA32" s="32">
        <f>28</f>
        <v>28</v>
      </c>
      <c r="HB32" s="33">
        <f t="shared" si="108"/>
        <v>-0.69679999999999997</v>
      </c>
      <c r="HC32" s="34">
        <f t="shared" si="109"/>
        <v>1.4470000000000001</v>
      </c>
      <c r="HD32" s="24"/>
      <c r="HE32" s="25">
        <v>9</v>
      </c>
      <c r="HF32" s="23">
        <v>44.97</v>
      </c>
      <c r="HG32" s="22">
        <f t="shared" si="30"/>
        <v>72</v>
      </c>
      <c r="HH32" s="22">
        <f>58</f>
        <v>58</v>
      </c>
      <c r="HI32" s="32">
        <f>29</f>
        <v>29</v>
      </c>
      <c r="HJ32" s="33">
        <f t="shared" si="110"/>
        <v>-0.57399999999999995</v>
      </c>
      <c r="HK32" s="34">
        <f t="shared" si="111"/>
        <v>1.4406000000000001</v>
      </c>
      <c r="HL32" s="24"/>
      <c r="HM32" s="25">
        <v>9</v>
      </c>
      <c r="HN32" s="23">
        <v>44.97</v>
      </c>
      <c r="HO32" s="22">
        <f t="shared" si="31"/>
        <v>72</v>
      </c>
      <c r="HP32" s="22">
        <f>60</f>
        <v>60</v>
      </c>
      <c r="HQ32" s="32">
        <f>30</f>
        <v>30</v>
      </c>
      <c r="HR32" s="33">
        <f t="shared" si="112"/>
        <v>-0.4632</v>
      </c>
      <c r="HS32" s="34">
        <f t="shared" si="113"/>
        <v>1.4256</v>
      </c>
      <c r="HT32" s="24"/>
      <c r="HU32" s="25">
        <v>9</v>
      </c>
      <c r="HV32" s="23">
        <v>44.97</v>
      </c>
      <c r="HW32" s="22">
        <f t="shared" si="32"/>
        <v>72</v>
      </c>
      <c r="HX32" s="22">
        <f>62</f>
        <v>62</v>
      </c>
      <c r="HY32" s="32">
        <f>31</f>
        <v>31</v>
      </c>
      <c r="HZ32" s="33">
        <f t="shared" si="114"/>
        <v>-0.36359999999999998</v>
      </c>
      <c r="IA32" s="34">
        <f t="shared" si="115"/>
        <v>1.4043000000000001</v>
      </c>
      <c r="IB32" s="24"/>
      <c r="IC32" s="25">
        <v>9</v>
      </c>
      <c r="ID32" s="23">
        <v>44.97</v>
      </c>
      <c r="IE32" s="22">
        <f t="shared" si="33"/>
        <v>72</v>
      </c>
      <c r="IF32" s="22">
        <f>64</f>
        <v>64</v>
      </c>
      <c r="IG32" s="32">
        <f>32</f>
        <v>32</v>
      </c>
      <c r="IH32" s="33">
        <f t="shared" si="116"/>
        <v>-0.2742</v>
      </c>
      <c r="II32" s="34">
        <f t="shared" si="117"/>
        <v>1.3783000000000001</v>
      </c>
      <c r="IJ32" s="24"/>
      <c r="IK32" s="25">
        <v>9</v>
      </c>
      <c r="IL32" s="23">
        <v>44.97</v>
      </c>
      <c r="IM32" s="22">
        <f t="shared" si="34"/>
        <v>72</v>
      </c>
      <c r="IN32" s="22">
        <f>66</f>
        <v>66</v>
      </c>
      <c r="IO32" s="37">
        <f>33</f>
        <v>33</v>
      </c>
      <c r="IP32" s="33">
        <f t="shared" si="118"/>
        <v>-0.19389999999999999</v>
      </c>
      <c r="IQ32" s="34">
        <f t="shared" si="119"/>
        <v>1.3489</v>
      </c>
      <c r="IR32" s="24"/>
      <c r="IS32" s="25">
        <v>9</v>
      </c>
      <c r="IT32" s="23">
        <v>44.97</v>
      </c>
      <c r="IU32" s="22">
        <f t="shared" si="35"/>
        <v>72</v>
      </c>
      <c r="IV32" s="22">
        <f>68</f>
        <v>68</v>
      </c>
      <c r="IW32" s="32">
        <f>34</f>
        <v>34</v>
      </c>
      <c r="IX32" s="33">
        <f t="shared" si="120"/>
        <v>-0.122</v>
      </c>
      <c r="IY32" s="34">
        <f t="shared" si="121"/>
        <v>1.3169999999999999</v>
      </c>
      <c r="IZ32" s="24"/>
      <c r="JA32" s="25">
        <v>9</v>
      </c>
      <c r="JB32" s="23">
        <v>44.97</v>
      </c>
      <c r="JC32" s="22">
        <f t="shared" si="36"/>
        <v>72</v>
      </c>
      <c r="JD32" s="22">
        <f>70</f>
        <v>70</v>
      </c>
      <c r="JE32" s="32">
        <f>35</f>
        <v>35</v>
      </c>
      <c r="JF32" s="33">
        <f t="shared" si="122"/>
        <v>-5.7599999999999998E-2</v>
      </c>
      <c r="JG32" s="34">
        <f t="shared" si="123"/>
        <v>1.2836000000000001</v>
      </c>
      <c r="JH32" s="24"/>
      <c r="JI32" s="25">
        <v>9</v>
      </c>
      <c r="JJ32" s="23">
        <v>44.97</v>
      </c>
      <c r="JK32" s="22">
        <f t="shared" si="37"/>
        <v>72</v>
      </c>
      <c r="JL32" s="22">
        <f t="shared" si="37"/>
        <v>72</v>
      </c>
      <c r="JM32" s="37">
        <f>36</f>
        <v>36</v>
      </c>
      <c r="JN32" s="33">
        <f t="shared" si="124"/>
        <v>0</v>
      </c>
      <c r="JO32" s="34">
        <f t="shared" si="125"/>
        <v>1.2492000000000001</v>
      </c>
    </row>
    <row r="33" spans="1:275">
      <c r="A33" s="22">
        <v>1849</v>
      </c>
      <c r="B33" s="23">
        <v>46.37</v>
      </c>
      <c r="C33" s="20"/>
      <c r="D33" s="24"/>
      <c r="E33" s="25">
        <v>10</v>
      </c>
      <c r="F33" s="23">
        <v>46.37</v>
      </c>
      <c r="G33" s="22">
        <f t="shared" si="0"/>
        <v>72</v>
      </c>
      <c r="H33" s="22">
        <f t="shared" si="0"/>
        <v>72</v>
      </c>
      <c r="I33" s="32">
        <f>3</f>
        <v>3</v>
      </c>
      <c r="J33" s="33">
        <f t="shared" si="38"/>
        <v>-0.64400000000000002</v>
      </c>
      <c r="K33" s="34">
        <f t="shared" si="39"/>
        <v>1.1154999999999999</v>
      </c>
      <c r="L33" s="24"/>
      <c r="M33" s="25">
        <v>10</v>
      </c>
      <c r="N33" s="23">
        <v>46.37</v>
      </c>
      <c r="O33" s="22">
        <f t="shared" si="1"/>
        <v>72</v>
      </c>
      <c r="P33" s="22">
        <f t="shared" si="2"/>
        <v>72</v>
      </c>
      <c r="Q33" s="37">
        <f t="shared" si="40"/>
        <v>4</v>
      </c>
      <c r="R33" s="33">
        <f t="shared" si="41"/>
        <v>-1.2881</v>
      </c>
      <c r="S33" s="34">
        <f t="shared" si="42"/>
        <v>0</v>
      </c>
      <c r="T33" s="24"/>
      <c r="U33" s="25">
        <v>10</v>
      </c>
      <c r="V33" s="23">
        <v>46.37</v>
      </c>
      <c r="W33" s="22">
        <f t="shared" si="3"/>
        <v>72</v>
      </c>
      <c r="X33" s="22">
        <v>70</v>
      </c>
      <c r="Y33" s="32">
        <f>5</f>
        <v>5</v>
      </c>
      <c r="Z33" s="33">
        <f t="shared" si="43"/>
        <v>1.3249</v>
      </c>
      <c r="AA33" s="34">
        <f t="shared" si="44"/>
        <v>0</v>
      </c>
      <c r="AB33" s="24"/>
      <c r="AC33" s="25">
        <v>10</v>
      </c>
      <c r="AD33" s="23">
        <v>46.37</v>
      </c>
      <c r="AE33" s="22">
        <f t="shared" si="45"/>
        <v>72</v>
      </c>
      <c r="AF33" s="22">
        <f t="shared" si="4"/>
        <v>72</v>
      </c>
      <c r="AG33" s="37">
        <f t="shared" si="46"/>
        <v>6</v>
      </c>
      <c r="AH33" s="33">
        <f t="shared" si="47"/>
        <v>-0.64400000000000002</v>
      </c>
      <c r="AI33" s="34">
        <f t="shared" si="48"/>
        <v>-1.1154999999999999</v>
      </c>
      <c r="AJ33" s="24"/>
      <c r="AK33" s="25">
        <v>10</v>
      </c>
      <c r="AL33" s="23">
        <v>46.37</v>
      </c>
      <c r="AM33" s="22">
        <f t="shared" si="5"/>
        <v>72</v>
      </c>
      <c r="AN33" s="22">
        <f t="shared" si="49"/>
        <v>70</v>
      </c>
      <c r="AO33" s="32">
        <f t="shared" si="50"/>
        <v>7</v>
      </c>
      <c r="AP33" s="33">
        <f t="shared" si="51"/>
        <v>-1.1937</v>
      </c>
      <c r="AQ33" s="34">
        <f t="shared" si="52"/>
        <v>0.57479999999999998</v>
      </c>
      <c r="AR33" s="24"/>
      <c r="AS33" s="25">
        <v>10</v>
      </c>
      <c r="AT33" s="23">
        <v>46.37</v>
      </c>
      <c r="AU33" s="22">
        <f t="shared" si="6"/>
        <v>72</v>
      </c>
      <c r="AV33" s="22">
        <f t="shared" si="53"/>
        <v>72</v>
      </c>
      <c r="AW33" s="37">
        <f t="shared" si="54"/>
        <v>8</v>
      </c>
      <c r="AX33" s="33">
        <f t="shared" si="55"/>
        <v>0</v>
      </c>
      <c r="AY33" s="34">
        <f t="shared" si="56"/>
        <v>1.2881</v>
      </c>
      <c r="AZ33" s="24"/>
      <c r="BA33" s="25">
        <v>10</v>
      </c>
      <c r="BB33" s="23">
        <v>46.37</v>
      </c>
      <c r="BC33" s="22">
        <f t="shared" si="7"/>
        <v>72</v>
      </c>
      <c r="BD33" s="22">
        <f t="shared" si="8"/>
        <v>72</v>
      </c>
      <c r="BE33" s="37">
        <f t="shared" si="57"/>
        <v>9</v>
      </c>
      <c r="BF33" s="33">
        <f t="shared" si="58"/>
        <v>0.98670000000000002</v>
      </c>
      <c r="BG33" s="34">
        <f t="shared" si="59"/>
        <v>0.82789999999999997</v>
      </c>
      <c r="BH33" s="24"/>
      <c r="BI33" s="25">
        <v>10</v>
      </c>
      <c r="BJ33" s="23">
        <v>46.37</v>
      </c>
      <c r="BK33" s="22">
        <f t="shared" si="9"/>
        <v>72</v>
      </c>
      <c r="BL33" s="22">
        <f>70</f>
        <v>70</v>
      </c>
      <c r="BM33" s="32">
        <f>10</f>
        <v>10</v>
      </c>
      <c r="BN33" s="33">
        <f t="shared" si="60"/>
        <v>1.3249</v>
      </c>
      <c r="BO33" s="34">
        <f t="shared" si="61"/>
        <v>0</v>
      </c>
      <c r="BP33" s="24"/>
      <c r="BQ33" s="25">
        <v>10</v>
      </c>
      <c r="BR33" s="23">
        <v>46.37</v>
      </c>
      <c r="BS33" s="22">
        <f t="shared" si="10"/>
        <v>72</v>
      </c>
      <c r="BT33" s="22">
        <f t="shared" si="62"/>
        <v>66</v>
      </c>
      <c r="BU33" s="37">
        <f t="shared" si="63"/>
        <v>11</v>
      </c>
      <c r="BV33" s="33">
        <f t="shared" si="64"/>
        <v>1.1820999999999999</v>
      </c>
      <c r="BW33" s="34">
        <f t="shared" si="65"/>
        <v>-0.75970000000000004</v>
      </c>
      <c r="BX33" s="24"/>
      <c r="BY33" s="25">
        <v>10</v>
      </c>
      <c r="BZ33" s="23">
        <v>46.37</v>
      </c>
      <c r="CA33" s="22">
        <f t="shared" si="11"/>
        <v>72</v>
      </c>
      <c r="CB33" s="22">
        <f t="shared" si="12"/>
        <v>72</v>
      </c>
      <c r="CC33" s="37">
        <f t="shared" si="66"/>
        <v>12</v>
      </c>
      <c r="CD33" s="33">
        <f t="shared" si="67"/>
        <v>0.64400000000000002</v>
      </c>
      <c r="CE33" s="34">
        <f t="shared" si="68"/>
        <v>-1.1154999999999999</v>
      </c>
      <c r="CF33" s="24"/>
      <c r="CG33" s="25">
        <v>10</v>
      </c>
      <c r="CH33" s="23">
        <v>46.37</v>
      </c>
      <c r="CI33" s="22">
        <f t="shared" si="13"/>
        <v>72</v>
      </c>
      <c r="CJ33" s="22">
        <f>65</f>
        <v>65</v>
      </c>
      <c r="CK33" s="32">
        <f>13</f>
        <v>13</v>
      </c>
      <c r="CL33" s="33">
        <f t="shared" si="69"/>
        <v>0.17199999999999999</v>
      </c>
      <c r="CM33" s="34">
        <f t="shared" si="70"/>
        <v>-1.4164000000000001</v>
      </c>
      <c r="CN33" s="24"/>
      <c r="CO33" s="25">
        <v>10</v>
      </c>
      <c r="CP33" s="23">
        <v>46.37</v>
      </c>
      <c r="CQ33" s="22">
        <f t="shared" si="14"/>
        <v>72</v>
      </c>
      <c r="CR33" s="22">
        <f t="shared" si="71"/>
        <v>70</v>
      </c>
      <c r="CS33" s="32">
        <f t="shared" si="72"/>
        <v>14</v>
      </c>
      <c r="CT33" s="33">
        <f t="shared" si="73"/>
        <v>-0.29480000000000001</v>
      </c>
      <c r="CU33" s="34">
        <f t="shared" si="74"/>
        <v>-1.2916000000000001</v>
      </c>
      <c r="CV33" s="24"/>
      <c r="CW33" s="25">
        <v>10</v>
      </c>
      <c r="CX33" s="23">
        <v>46.37</v>
      </c>
      <c r="CY33" s="22">
        <f t="shared" si="15"/>
        <v>72</v>
      </c>
      <c r="CZ33" s="22">
        <f t="shared" si="75"/>
        <v>60</v>
      </c>
      <c r="DA33" s="32">
        <f t="shared" si="76"/>
        <v>15</v>
      </c>
      <c r="DB33" s="33">
        <f t="shared" si="77"/>
        <v>-0.77280000000000004</v>
      </c>
      <c r="DC33" s="34">
        <f t="shared" si="78"/>
        <v>-1.3386</v>
      </c>
      <c r="DD33" s="24"/>
      <c r="DE33" s="25">
        <v>10</v>
      </c>
      <c r="DF33" s="23">
        <v>46.37</v>
      </c>
      <c r="DG33" s="22">
        <f t="shared" si="16"/>
        <v>72</v>
      </c>
      <c r="DH33" s="22">
        <f t="shared" si="79"/>
        <v>64</v>
      </c>
      <c r="DI33" s="32">
        <f t="shared" si="80"/>
        <v>16</v>
      </c>
      <c r="DJ33" s="33">
        <f t="shared" si="81"/>
        <v>-1.0246</v>
      </c>
      <c r="DK33" s="34">
        <f t="shared" si="82"/>
        <v>-1.0246</v>
      </c>
      <c r="DL33" s="24"/>
      <c r="DM33" s="25">
        <v>10</v>
      </c>
      <c r="DN33" s="23">
        <v>46.37</v>
      </c>
      <c r="DO33" s="22">
        <f t="shared" si="17"/>
        <v>72</v>
      </c>
      <c r="DP33" s="22">
        <f>68</f>
        <v>68</v>
      </c>
      <c r="DQ33" s="32">
        <f>17</f>
        <v>17</v>
      </c>
      <c r="DR33" s="33">
        <f t="shared" si="83"/>
        <v>-1.1595</v>
      </c>
      <c r="DS33" s="34">
        <f t="shared" si="84"/>
        <v>-0.71799999999999997</v>
      </c>
      <c r="DT33" s="24"/>
      <c r="DU33" s="25">
        <v>10</v>
      </c>
      <c r="DV33" s="23">
        <v>46.37</v>
      </c>
      <c r="DW33" s="22">
        <f t="shared" si="18"/>
        <v>72</v>
      </c>
      <c r="DX33" s="22">
        <f t="shared" si="85"/>
        <v>72</v>
      </c>
      <c r="DY33" s="37">
        <f t="shared" si="86"/>
        <v>18</v>
      </c>
      <c r="DZ33" s="33">
        <f t="shared" si="87"/>
        <v>-1.2103999999999999</v>
      </c>
      <c r="EA33" s="34">
        <f t="shared" si="88"/>
        <v>-0.4405</v>
      </c>
      <c r="EB33" s="24"/>
      <c r="EC33" s="25">
        <v>10</v>
      </c>
      <c r="ED33" s="23">
        <v>46.37</v>
      </c>
      <c r="EE33" s="22">
        <f t="shared" si="19"/>
        <v>72</v>
      </c>
      <c r="EF33" s="22">
        <f>57</f>
        <v>57</v>
      </c>
      <c r="EG33" s="32">
        <f>19</f>
        <v>19</v>
      </c>
      <c r="EH33" s="33">
        <f t="shared" si="89"/>
        <v>-1.6048</v>
      </c>
      <c r="EI33" s="34">
        <f t="shared" si="90"/>
        <v>-0.26779999999999998</v>
      </c>
      <c r="EJ33" s="24"/>
      <c r="EK33" s="25">
        <v>10</v>
      </c>
      <c r="EL33" s="23">
        <v>46.37</v>
      </c>
      <c r="EM33" s="22">
        <f t="shared" si="20"/>
        <v>72</v>
      </c>
      <c r="EN33" s="22">
        <f>60</f>
        <v>60</v>
      </c>
      <c r="EO33" s="32">
        <f>20</f>
        <v>20</v>
      </c>
      <c r="EP33" s="33">
        <f t="shared" si="91"/>
        <v>-1.5457000000000001</v>
      </c>
      <c r="EQ33" s="34">
        <f t="shared" si="92"/>
        <v>0</v>
      </c>
      <c r="ER33" s="24"/>
      <c r="ES33" s="25">
        <v>10</v>
      </c>
      <c r="ET33" s="23">
        <v>46.37</v>
      </c>
      <c r="EU33" s="22">
        <f t="shared" si="21"/>
        <v>72</v>
      </c>
      <c r="EV33" s="22">
        <f>63</f>
        <v>63</v>
      </c>
      <c r="EW33" s="37">
        <f>21</f>
        <v>21</v>
      </c>
      <c r="EX33" s="33">
        <f t="shared" si="93"/>
        <v>-1.4556</v>
      </c>
      <c r="EY33" s="34">
        <f t="shared" si="94"/>
        <v>0.21940000000000001</v>
      </c>
      <c r="EZ33" s="24"/>
      <c r="FA33" s="25">
        <v>10</v>
      </c>
      <c r="FB33" s="23">
        <v>46.37</v>
      </c>
      <c r="FC33" s="22">
        <f t="shared" si="22"/>
        <v>72</v>
      </c>
      <c r="FD33" s="22">
        <f>66</f>
        <v>66</v>
      </c>
      <c r="FE33" s="37">
        <f>22</f>
        <v>22</v>
      </c>
      <c r="FF33" s="33">
        <f t="shared" si="95"/>
        <v>-1.3482000000000001</v>
      </c>
      <c r="FG33" s="34">
        <f t="shared" si="96"/>
        <v>0.39589999999999997</v>
      </c>
      <c r="FH33" s="24"/>
      <c r="FI33" s="25">
        <v>10</v>
      </c>
      <c r="FJ33" s="23">
        <v>46.37</v>
      </c>
      <c r="FK33" s="22">
        <f t="shared" si="23"/>
        <v>72</v>
      </c>
      <c r="FL33" s="22">
        <f t="shared" si="97"/>
        <v>69</v>
      </c>
      <c r="FM33" s="37">
        <f t="shared" si="126"/>
        <v>23</v>
      </c>
      <c r="FN33" s="33">
        <f t="shared" si="98"/>
        <v>-1.2327999999999999</v>
      </c>
      <c r="FO33" s="34">
        <f t="shared" si="99"/>
        <v>0.53549999999999998</v>
      </c>
      <c r="FP33" s="24"/>
      <c r="FQ33" s="25">
        <v>10</v>
      </c>
      <c r="FR33" s="23">
        <v>46.37</v>
      </c>
      <c r="FS33" s="22">
        <f t="shared" si="25"/>
        <v>72</v>
      </c>
      <c r="FT33" s="22">
        <f t="shared" si="25"/>
        <v>72</v>
      </c>
      <c r="FU33" s="37">
        <f>24</f>
        <v>24</v>
      </c>
      <c r="FV33" s="33">
        <f t="shared" si="100"/>
        <v>-1.1154999999999999</v>
      </c>
      <c r="FW33" s="34">
        <f t="shared" si="101"/>
        <v>0.64400000000000002</v>
      </c>
      <c r="FX33" s="24"/>
      <c r="FY33" s="25">
        <v>10</v>
      </c>
      <c r="FZ33" s="23">
        <v>46.37</v>
      </c>
      <c r="GA33" s="22">
        <f t="shared" si="26"/>
        <v>72</v>
      </c>
      <c r="GB33" s="22">
        <f>50</f>
        <v>50</v>
      </c>
      <c r="GC33" s="32">
        <f>25</f>
        <v>25</v>
      </c>
      <c r="GD33" s="33">
        <f t="shared" si="102"/>
        <v>-1.5005999999999999</v>
      </c>
      <c r="GE33" s="34">
        <f t="shared" si="103"/>
        <v>1.0902000000000001</v>
      </c>
      <c r="GF33" s="24"/>
      <c r="GG33" s="25">
        <v>10</v>
      </c>
      <c r="GH33" s="23">
        <v>46.37</v>
      </c>
      <c r="GI33" s="22">
        <f t="shared" si="27"/>
        <v>72</v>
      </c>
      <c r="GJ33" s="22">
        <f>52</f>
        <v>52</v>
      </c>
      <c r="GK33" s="32">
        <f>26</f>
        <v>26</v>
      </c>
      <c r="GL33" s="33">
        <f t="shared" si="104"/>
        <v>-1.3349</v>
      </c>
      <c r="GM33" s="34">
        <f t="shared" si="105"/>
        <v>1.1827000000000001</v>
      </c>
      <c r="GN33" s="24"/>
      <c r="GO33" s="25">
        <v>10</v>
      </c>
      <c r="GP33" s="23">
        <v>46.37</v>
      </c>
      <c r="GQ33" s="22">
        <f t="shared" si="28"/>
        <v>72</v>
      </c>
      <c r="GR33" s="22">
        <f>54</f>
        <v>54</v>
      </c>
      <c r="GS33" s="37">
        <f>27</f>
        <v>27</v>
      </c>
      <c r="GT33" s="33">
        <f t="shared" si="106"/>
        <v>-1.1786000000000001</v>
      </c>
      <c r="GU33" s="34">
        <f t="shared" si="107"/>
        <v>1.2492000000000001</v>
      </c>
      <c r="GV33" s="24"/>
      <c r="GW33" s="25">
        <v>10</v>
      </c>
      <c r="GX33" s="23">
        <v>46.37</v>
      </c>
      <c r="GY33" s="22">
        <f t="shared" si="29"/>
        <v>72</v>
      </c>
      <c r="GZ33" s="22">
        <f>56</f>
        <v>56</v>
      </c>
      <c r="HA33" s="32">
        <f>28</f>
        <v>28</v>
      </c>
      <c r="HB33" s="33">
        <f t="shared" si="108"/>
        <v>-1.0325</v>
      </c>
      <c r="HC33" s="34">
        <f t="shared" si="109"/>
        <v>1.2948</v>
      </c>
      <c r="HD33" s="24"/>
      <c r="HE33" s="25">
        <v>10</v>
      </c>
      <c r="HF33" s="23">
        <v>46.37</v>
      </c>
      <c r="HG33" s="22">
        <f t="shared" si="30"/>
        <v>72</v>
      </c>
      <c r="HH33" s="22">
        <f>58</f>
        <v>58</v>
      </c>
      <c r="HI33" s="32">
        <f>29</f>
        <v>29</v>
      </c>
      <c r="HJ33" s="33">
        <f t="shared" si="110"/>
        <v>-0.89729999999999999</v>
      </c>
      <c r="HK33" s="34">
        <f t="shared" si="111"/>
        <v>1.3233999999999999</v>
      </c>
      <c r="HL33" s="24"/>
      <c r="HM33" s="25">
        <v>10</v>
      </c>
      <c r="HN33" s="23">
        <v>46.37</v>
      </c>
      <c r="HO33" s="22">
        <f t="shared" si="31"/>
        <v>72</v>
      </c>
      <c r="HP33" s="22">
        <f>60</f>
        <v>60</v>
      </c>
      <c r="HQ33" s="32">
        <f>30</f>
        <v>30</v>
      </c>
      <c r="HR33" s="33">
        <f t="shared" si="112"/>
        <v>-0.77280000000000004</v>
      </c>
      <c r="HS33" s="34">
        <f t="shared" si="113"/>
        <v>1.3386</v>
      </c>
      <c r="HT33" s="24"/>
      <c r="HU33" s="25">
        <v>10</v>
      </c>
      <c r="HV33" s="23">
        <v>46.37</v>
      </c>
      <c r="HW33" s="22">
        <f t="shared" si="32"/>
        <v>72</v>
      </c>
      <c r="HX33" s="22">
        <f>62</f>
        <v>62</v>
      </c>
      <c r="HY33" s="32">
        <f>31</f>
        <v>31</v>
      </c>
      <c r="HZ33" s="33">
        <f t="shared" si="114"/>
        <v>-0.65869999999999995</v>
      </c>
      <c r="IA33" s="34">
        <f t="shared" si="115"/>
        <v>1.3429</v>
      </c>
      <c r="IB33" s="24"/>
      <c r="IC33" s="25">
        <v>10</v>
      </c>
      <c r="ID33" s="23">
        <v>46.37</v>
      </c>
      <c r="IE33" s="22">
        <f t="shared" si="33"/>
        <v>72</v>
      </c>
      <c r="IF33" s="22">
        <f>64</f>
        <v>64</v>
      </c>
      <c r="IG33" s="32">
        <f>32</f>
        <v>32</v>
      </c>
      <c r="IH33" s="33">
        <f t="shared" si="116"/>
        <v>-0.55449999999999999</v>
      </c>
      <c r="II33" s="34">
        <f t="shared" si="117"/>
        <v>1.3388</v>
      </c>
      <c r="IJ33" s="24"/>
      <c r="IK33" s="25">
        <v>10</v>
      </c>
      <c r="IL33" s="23">
        <v>46.37</v>
      </c>
      <c r="IM33" s="22">
        <f t="shared" si="34"/>
        <v>72</v>
      </c>
      <c r="IN33" s="22">
        <f>66</f>
        <v>66</v>
      </c>
      <c r="IO33" s="37">
        <f>33</f>
        <v>33</v>
      </c>
      <c r="IP33" s="33">
        <f t="shared" si="118"/>
        <v>-0.45960000000000001</v>
      </c>
      <c r="IQ33" s="34">
        <f t="shared" si="119"/>
        <v>1.3279000000000001</v>
      </c>
      <c r="IR33" s="24"/>
      <c r="IS33" s="25">
        <v>10</v>
      </c>
      <c r="IT33" s="23">
        <v>46.37</v>
      </c>
      <c r="IU33" s="22">
        <f t="shared" si="35"/>
        <v>72</v>
      </c>
      <c r="IV33" s="22">
        <f>68</f>
        <v>68</v>
      </c>
      <c r="IW33" s="32">
        <f>34</f>
        <v>34</v>
      </c>
      <c r="IX33" s="33">
        <f t="shared" si="120"/>
        <v>-0.37319999999999998</v>
      </c>
      <c r="IY33" s="34">
        <f t="shared" si="121"/>
        <v>1.3118000000000001</v>
      </c>
      <c r="IZ33" s="24"/>
      <c r="JA33" s="25">
        <v>10</v>
      </c>
      <c r="JB33" s="23">
        <v>46.37</v>
      </c>
      <c r="JC33" s="22">
        <f t="shared" si="36"/>
        <v>72</v>
      </c>
      <c r="JD33" s="22">
        <f>70</f>
        <v>70</v>
      </c>
      <c r="JE33" s="32">
        <f>35</f>
        <v>35</v>
      </c>
      <c r="JF33" s="33">
        <f t="shared" si="122"/>
        <v>-0.29480000000000001</v>
      </c>
      <c r="JG33" s="34">
        <f t="shared" si="123"/>
        <v>1.2916000000000001</v>
      </c>
      <c r="JH33" s="24"/>
      <c r="JI33" s="25">
        <v>10</v>
      </c>
      <c r="JJ33" s="23">
        <v>46.37</v>
      </c>
      <c r="JK33" s="22">
        <f t="shared" si="37"/>
        <v>72</v>
      </c>
      <c r="JL33" s="22">
        <f t="shared" si="37"/>
        <v>72</v>
      </c>
      <c r="JM33" s="37">
        <f>36</f>
        <v>36</v>
      </c>
      <c r="JN33" s="33">
        <f t="shared" si="124"/>
        <v>-0.22370000000000001</v>
      </c>
      <c r="JO33" s="34">
        <f t="shared" si="125"/>
        <v>1.2685</v>
      </c>
    </row>
    <row r="34" spans="1:275">
      <c r="A34" s="22">
        <v>1850</v>
      </c>
      <c r="B34" s="23">
        <v>54.77</v>
      </c>
      <c r="C34" s="20"/>
      <c r="D34" s="24"/>
      <c r="E34" s="25">
        <v>11</v>
      </c>
      <c r="F34" s="23">
        <v>54.77</v>
      </c>
      <c r="G34" s="22">
        <f t="shared" si="0"/>
        <v>72</v>
      </c>
      <c r="H34" s="22">
        <f t="shared" si="0"/>
        <v>72</v>
      </c>
      <c r="I34" s="32">
        <f>3</f>
        <v>3</v>
      </c>
      <c r="J34" s="33">
        <f t="shared" si="38"/>
        <v>-0.76070000000000004</v>
      </c>
      <c r="K34" s="34">
        <f t="shared" si="39"/>
        <v>-1.3176000000000001</v>
      </c>
      <c r="L34" s="24"/>
      <c r="M34" s="25">
        <v>11</v>
      </c>
      <c r="N34" s="23">
        <v>54.77</v>
      </c>
      <c r="O34" s="22">
        <f t="shared" si="1"/>
        <v>72</v>
      </c>
      <c r="P34" s="22">
        <f t="shared" si="2"/>
        <v>72</v>
      </c>
      <c r="Q34" s="37">
        <f t="shared" ref="Q34:Q43" si="127">4</f>
        <v>4</v>
      </c>
      <c r="R34" s="33">
        <f t="shared" si="41"/>
        <v>0</v>
      </c>
      <c r="S34" s="34">
        <f t="shared" si="42"/>
        <v>-1.5214000000000001</v>
      </c>
      <c r="T34" s="24"/>
      <c r="U34" s="25">
        <v>11</v>
      </c>
      <c r="V34" s="23">
        <v>54.77</v>
      </c>
      <c r="W34" s="22">
        <f t="shared" si="3"/>
        <v>72</v>
      </c>
      <c r="X34" s="22">
        <v>70</v>
      </c>
      <c r="Y34" s="32">
        <f>5</f>
        <v>5</v>
      </c>
      <c r="Z34" s="33">
        <f t="shared" si="43"/>
        <v>0.48359999999999997</v>
      </c>
      <c r="AA34" s="34">
        <f t="shared" si="44"/>
        <v>1.4883</v>
      </c>
      <c r="AB34" s="24"/>
      <c r="AC34" s="25">
        <v>11</v>
      </c>
      <c r="AD34" s="23">
        <v>54.77</v>
      </c>
      <c r="AE34" s="22">
        <f t="shared" ref="AE34:AE43" si="128">72</f>
        <v>72</v>
      </c>
      <c r="AF34" s="22">
        <f t="shared" si="4"/>
        <v>72</v>
      </c>
      <c r="AG34" s="37">
        <f t="shared" ref="AG34:AG43" si="129">6</f>
        <v>6</v>
      </c>
      <c r="AH34" s="33">
        <f t="shared" si="47"/>
        <v>0.76070000000000004</v>
      </c>
      <c r="AI34" s="34">
        <f t="shared" si="48"/>
        <v>-1.3176000000000001</v>
      </c>
      <c r="AJ34" s="24"/>
      <c r="AK34" s="25">
        <v>11</v>
      </c>
      <c r="AL34" s="23">
        <v>54.77</v>
      </c>
      <c r="AM34" s="22">
        <f t="shared" si="5"/>
        <v>72</v>
      </c>
      <c r="AN34" s="22">
        <f t="shared" ref="AN34:AN43" si="130">70</f>
        <v>70</v>
      </c>
      <c r="AO34" s="32">
        <f t="shared" ref="AO34:AO43" si="131">7</f>
        <v>7</v>
      </c>
      <c r="AP34" s="33">
        <f t="shared" si="51"/>
        <v>-1.4098999999999999</v>
      </c>
      <c r="AQ34" s="34">
        <f t="shared" si="52"/>
        <v>-0.67900000000000005</v>
      </c>
      <c r="AR34" s="24"/>
      <c r="AS34" s="25">
        <v>11</v>
      </c>
      <c r="AT34" s="23">
        <v>54.77</v>
      </c>
      <c r="AU34" s="22">
        <f t="shared" si="6"/>
        <v>72</v>
      </c>
      <c r="AV34" s="22">
        <f t="shared" ref="AV34:AV43" si="132">72</f>
        <v>72</v>
      </c>
      <c r="AW34" s="37">
        <f t="shared" ref="AW34:AW43" si="133">8</f>
        <v>8</v>
      </c>
      <c r="AX34" s="33">
        <f t="shared" si="55"/>
        <v>-1.0758000000000001</v>
      </c>
      <c r="AY34" s="34">
        <f t="shared" si="56"/>
        <v>1.0758000000000001</v>
      </c>
      <c r="AZ34" s="24"/>
      <c r="BA34" s="25">
        <v>11</v>
      </c>
      <c r="BB34" s="23">
        <v>54.77</v>
      </c>
      <c r="BC34" s="22">
        <f t="shared" si="7"/>
        <v>72</v>
      </c>
      <c r="BD34" s="22">
        <f t="shared" si="8"/>
        <v>72</v>
      </c>
      <c r="BE34" s="37">
        <f t="shared" ref="BE34:BE43" si="134">9</f>
        <v>9</v>
      </c>
      <c r="BF34" s="33">
        <f t="shared" si="58"/>
        <v>0.26419999999999999</v>
      </c>
      <c r="BG34" s="34">
        <f t="shared" si="59"/>
        <v>1.4983</v>
      </c>
      <c r="BH34" s="24"/>
      <c r="BI34" s="25">
        <v>11</v>
      </c>
      <c r="BJ34" s="23">
        <v>54.77</v>
      </c>
      <c r="BK34" s="22">
        <f t="shared" si="9"/>
        <v>72</v>
      </c>
      <c r="BL34" s="22">
        <f>70</f>
        <v>70</v>
      </c>
      <c r="BM34" s="32">
        <f>10</f>
        <v>10</v>
      </c>
      <c r="BN34" s="33">
        <f t="shared" si="60"/>
        <v>1.266</v>
      </c>
      <c r="BO34" s="34">
        <f t="shared" si="61"/>
        <v>0.91979999999999995</v>
      </c>
      <c r="BP34" s="24"/>
      <c r="BQ34" s="25">
        <v>11</v>
      </c>
      <c r="BR34" s="23">
        <v>54.77</v>
      </c>
      <c r="BS34" s="22">
        <f t="shared" si="10"/>
        <v>72</v>
      </c>
      <c r="BT34" s="22">
        <f t="shared" ref="BT34:BT43" si="135">66</f>
        <v>66</v>
      </c>
      <c r="BU34" s="37">
        <f t="shared" ref="BU34:BU43" si="136">11</f>
        <v>11</v>
      </c>
      <c r="BV34" s="33">
        <f t="shared" si="64"/>
        <v>1.6597</v>
      </c>
      <c r="BW34" s="34">
        <f t="shared" si="65"/>
        <v>0</v>
      </c>
      <c r="BX34" s="24"/>
      <c r="BY34" s="25">
        <v>11</v>
      </c>
      <c r="BZ34" s="23">
        <v>54.77</v>
      </c>
      <c r="CA34" s="22">
        <f t="shared" si="11"/>
        <v>72</v>
      </c>
      <c r="CB34" s="22">
        <f t="shared" si="12"/>
        <v>72</v>
      </c>
      <c r="CC34" s="37">
        <f t="shared" ref="CC34:CC43" si="137">12</f>
        <v>12</v>
      </c>
      <c r="CD34" s="33">
        <f t="shared" si="67"/>
        <v>1.3176000000000001</v>
      </c>
      <c r="CE34" s="34">
        <f t="shared" si="68"/>
        <v>-0.76070000000000004</v>
      </c>
      <c r="CF34" s="24"/>
      <c r="CG34" s="25">
        <v>11</v>
      </c>
      <c r="CH34" s="23">
        <v>54.77</v>
      </c>
      <c r="CI34" s="22">
        <f t="shared" si="13"/>
        <v>72</v>
      </c>
      <c r="CJ34" s="22">
        <f>65</f>
        <v>65</v>
      </c>
      <c r="CK34" s="32">
        <f>13</f>
        <v>13</v>
      </c>
      <c r="CL34" s="33">
        <f t="shared" si="69"/>
        <v>0.95730000000000004</v>
      </c>
      <c r="CM34" s="34">
        <f t="shared" si="70"/>
        <v>-1.3869</v>
      </c>
      <c r="CN34" s="24"/>
      <c r="CO34" s="25">
        <v>11</v>
      </c>
      <c r="CP34" s="23">
        <v>54.77</v>
      </c>
      <c r="CQ34" s="22">
        <f t="shared" si="14"/>
        <v>72</v>
      </c>
      <c r="CR34" s="22">
        <f t="shared" ref="CR34:CR43" si="138">70</f>
        <v>70</v>
      </c>
      <c r="CS34" s="32">
        <f t="shared" ref="CS34:CS43" si="139">14</f>
        <v>14</v>
      </c>
      <c r="CT34" s="33">
        <f t="shared" si="73"/>
        <v>0.34820000000000001</v>
      </c>
      <c r="CU34" s="34">
        <f t="shared" si="74"/>
        <v>-1.5256000000000001</v>
      </c>
      <c r="CV34" s="24"/>
      <c r="CW34" s="25">
        <v>11</v>
      </c>
      <c r="CX34" s="23">
        <v>54.77</v>
      </c>
      <c r="CY34" s="22">
        <f t="shared" si="15"/>
        <v>72</v>
      </c>
      <c r="CZ34" s="22">
        <f t="shared" ref="CZ34:CZ43" si="140">60</f>
        <v>60</v>
      </c>
      <c r="DA34" s="32">
        <f t="shared" ref="DA34:DA43" si="141">15</f>
        <v>15</v>
      </c>
      <c r="DB34" s="33">
        <f t="shared" si="77"/>
        <v>-0.1908</v>
      </c>
      <c r="DC34" s="34">
        <f t="shared" si="78"/>
        <v>-1.8157000000000001</v>
      </c>
      <c r="DD34" s="24"/>
      <c r="DE34" s="25">
        <v>11</v>
      </c>
      <c r="DF34" s="23">
        <v>54.77</v>
      </c>
      <c r="DG34" s="22">
        <f t="shared" si="16"/>
        <v>72</v>
      </c>
      <c r="DH34" s="22">
        <f t="shared" ref="DH34:DH43" si="142">64</f>
        <v>64</v>
      </c>
      <c r="DI34" s="32">
        <f t="shared" ref="DI34:DI43" si="143">16</f>
        <v>16</v>
      </c>
      <c r="DJ34" s="33">
        <f t="shared" si="81"/>
        <v>-0.65500000000000003</v>
      </c>
      <c r="DK34" s="34">
        <f t="shared" si="82"/>
        <v>-1.5812999999999999</v>
      </c>
      <c r="DL34" s="24"/>
      <c r="DM34" s="25">
        <v>11</v>
      </c>
      <c r="DN34" s="23">
        <v>54.77</v>
      </c>
      <c r="DO34" s="22">
        <f t="shared" si="17"/>
        <v>72</v>
      </c>
      <c r="DP34" s="22">
        <f>68</f>
        <v>68</v>
      </c>
      <c r="DQ34" s="32">
        <f>17</f>
        <v>17</v>
      </c>
      <c r="DR34" s="33">
        <f t="shared" si="83"/>
        <v>-0.9708</v>
      </c>
      <c r="DS34" s="34">
        <f t="shared" si="84"/>
        <v>-1.2855000000000001</v>
      </c>
      <c r="DT34" s="24"/>
      <c r="DU34" s="25">
        <v>11</v>
      </c>
      <c r="DV34" s="23">
        <v>54.77</v>
      </c>
      <c r="DW34" s="22">
        <f t="shared" si="18"/>
        <v>72</v>
      </c>
      <c r="DX34" s="22">
        <f t="shared" ref="DX34:DX43" si="144">72</f>
        <v>72</v>
      </c>
      <c r="DY34" s="37">
        <f t="shared" ref="DY34:DY43" si="145">18</f>
        <v>18</v>
      </c>
      <c r="DZ34" s="33">
        <f t="shared" si="87"/>
        <v>-1.1655</v>
      </c>
      <c r="EA34" s="34">
        <f t="shared" si="88"/>
        <v>-0.97789999999999999</v>
      </c>
      <c r="EB34" s="24"/>
      <c r="EC34" s="25">
        <v>11</v>
      </c>
      <c r="ED34" s="23">
        <v>54.77</v>
      </c>
      <c r="EE34" s="22">
        <f t="shared" si="19"/>
        <v>72</v>
      </c>
      <c r="EF34" s="22">
        <f>57</f>
        <v>57</v>
      </c>
      <c r="EG34" s="32">
        <f>19</f>
        <v>19</v>
      </c>
      <c r="EH34" s="33">
        <f t="shared" si="89"/>
        <v>-1.6900999999999999</v>
      </c>
      <c r="EI34" s="34">
        <f t="shared" si="90"/>
        <v>-0.91469999999999996</v>
      </c>
      <c r="EJ34" s="24"/>
      <c r="EK34" s="25">
        <v>11</v>
      </c>
      <c r="EL34" s="23">
        <v>54.77</v>
      </c>
      <c r="EM34" s="22">
        <f t="shared" si="20"/>
        <v>72</v>
      </c>
      <c r="EN34" s="22">
        <f>60</f>
        <v>60</v>
      </c>
      <c r="EO34" s="32">
        <f>20</f>
        <v>20</v>
      </c>
      <c r="EP34" s="33">
        <f t="shared" si="91"/>
        <v>-1.7363</v>
      </c>
      <c r="EQ34" s="34">
        <f t="shared" si="92"/>
        <v>-0.56420000000000003</v>
      </c>
      <c r="ER34" s="24"/>
      <c r="ES34" s="25">
        <v>11</v>
      </c>
      <c r="ET34" s="23">
        <v>54.77</v>
      </c>
      <c r="EU34" s="22">
        <f t="shared" si="21"/>
        <v>72</v>
      </c>
      <c r="EV34" s="22">
        <f>63</f>
        <v>63</v>
      </c>
      <c r="EW34" s="37">
        <f>21</f>
        <v>21</v>
      </c>
      <c r="EX34" s="33">
        <f t="shared" si="93"/>
        <v>-1.7193000000000001</v>
      </c>
      <c r="EY34" s="34">
        <f t="shared" si="94"/>
        <v>-0.2591</v>
      </c>
      <c r="EZ34" s="24"/>
      <c r="FA34" s="25">
        <v>11</v>
      </c>
      <c r="FB34" s="23">
        <v>54.77</v>
      </c>
      <c r="FC34" s="22">
        <f t="shared" si="22"/>
        <v>72</v>
      </c>
      <c r="FD34" s="22">
        <f>66</f>
        <v>66</v>
      </c>
      <c r="FE34" s="37">
        <f>22</f>
        <v>22</v>
      </c>
      <c r="FF34" s="33">
        <f t="shared" si="95"/>
        <v>-1.6597</v>
      </c>
      <c r="FG34" s="34">
        <f t="shared" si="96"/>
        <v>0</v>
      </c>
      <c r="FH34" s="24"/>
      <c r="FI34" s="25">
        <v>11</v>
      </c>
      <c r="FJ34" s="23">
        <v>54.77</v>
      </c>
      <c r="FK34" s="22">
        <f t="shared" si="23"/>
        <v>72</v>
      </c>
      <c r="FL34" s="22">
        <f t="shared" ref="FL34:FL43" si="146">69</f>
        <v>69</v>
      </c>
      <c r="FM34" s="37">
        <f t="shared" si="126"/>
        <v>23</v>
      </c>
      <c r="FN34" s="33">
        <f t="shared" si="98"/>
        <v>-1.5727</v>
      </c>
      <c r="FO34" s="34">
        <f t="shared" si="99"/>
        <v>0.2162</v>
      </c>
      <c r="FP34" s="24"/>
      <c r="FQ34" s="25">
        <v>11</v>
      </c>
      <c r="FR34" s="23">
        <v>54.77</v>
      </c>
      <c r="FS34" s="22">
        <f t="shared" si="25"/>
        <v>72</v>
      </c>
      <c r="FT34" s="22">
        <f t="shared" si="25"/>
        <v>72</v>
      </c>
      <c r="FU34" s="37">
        <f>24</f>
        <v>24</v>
      </c>
      <c r="FV34" s="33">
        <f t="shared" si="100"/>
        <v>-1.4695</v>
      </c>
      <c r="FW34" s="34">
        <f t="shared" si="101"/>
        <v>0.39379999999999998</v>
      </c>
      <c r="FX34" s="24"/>
      <c r="FY34" s="25">
        <v>11</v>
      </c>
      <c r="FZ34" s="23">
        <v>54.77</v>
      </c>
      <c r="GA34" s="22">
        <f t="shared" si="26"/>
        <v>72</v>
      </c>
      <c r="GB34" s="22">
        <f>50</f>
        <v>50</v>
      </c>
      <c r="GC34" s="32">
        <f>25</f>
        <v>25</v>
      </c>
      <c r="GD34" s="33">
        <f t="shared" si="102"/>
        <v>-2.0369999999999999</v>
      </c>
      <c r="GE34" s="34">
        <f t="shared" si="103"/>
        <v>0.80649999999999999</v>
      </c>
      <c r="GF34" s="24"/>
      <c r="GG34" s="25">
        <v>11</v>
      </c>
      <c r="GH34" s="23">
        <v>54.77</v>
      </c>
      <c r="GI34" s="22">
        <f t="shared" si="27"/>
        <v>72</v>
      </c>
      <c r="GJ34" s="22">
        <f>52</f>
        <v>52</v>
      </c>
      <c r="GK34" s="32">
        <f>26</f>
        <v>26</v>
      </c>
      <c r="GL34" s="33">
        <f t="shared" si="104"/>
        <v>-1.8652</v>
      </c>
      <c r="GM34" s="34">
        <f t="shared" si="105"/>
        <v>0.97899999999999998</v>
      </c>
      <c r="GN34" s="24"/>
      <c r="GO34" s="25">
        <v>11</v>
      </c>
      <c r="GP34" s="23">
        <v>54.77</v>
      </c>
      <c r="GQ34" s="22">
        <f t="shared" si="28"/>
        <v>72</v>
      </c>
      <c r="GR34" s="22">
        <f>54</f>
        <v>54</v>
      </c>
      <c r="GS34" s="37">
        <f>27</f>
        <v>27</v>
      </c>
      <c r="GT34" s="33">
        <f t="shared" si="106"/>
        <v>-1.6948000000000001</v>
      </c>
      <c r="GU34" s="34">
        <f t="shared" si="107"/>
        <v>1.1147</v>
      </c>
      <c r="GV34" s="24"/>
      <c r="GW34" s="25">
        <v>11</v>
      </c>
      <c r="GX34" s="23">
        <v>54.77</v>
      </c>
      <c r="GY34" s="22">
        <f t="shared" si="29"/>
        <v>72</v>
      </c>
      <c r="GZ34" s="22">
        <f>56</f>
        <v>56</v>
      </c>
      <c r="HA34" s="32">
        <f>28</f>
        <v>28</v>
      </c>
      <c r="HB34" s="33">
        <f t="shared" si="108"/>
        <v>-1.5293000000000001</v>
      </c>
      <c r="HC34" s="34">
        <f t="shared" si="109"/>
        <v>1.2196</v>
      </c>
      <c r="HD34" s="24"/>
      <c r="HE34" s="25">
        <v>11</v>
      </c>
      <c r="HF34" s="23">
        <v>54.77</v>
      </c>
      <c r="HG34" s="22">
        <f t="shared" si="30"/>
        <v>72</v>
      </c>
      <c r="HH34" s="22">
        <f>58</f>
        <v>58</v>
      </c>
      <c r="HI34" s="32">
        <f>29</f>
        <v>29</v>
      </c>
      <c r="HJ34" s="33">
        <f t="shared" si="110"/>
        <v>-1.3711</v>
      </c>
      <c r="HK34" s="34">
        <f t="shared" si="111"/>
        <v>1.2988</v>
      </c>
      <c r="HL34" s="24"/>
      <c r="HM34" s="25">
        <v>11</v>
      </c>
      <c r="HN34" s="23">
        <v>54.77</v>
      </c>
      <c r="HO34" s="22">
        <f t="shared" si="31"/>
        <v>72</v>
      </c>
      <c r="HP34" s="22">
        <f>60</f>
        <v>60</v>
      </c>
      <c r="HQ34" s="32">
        <f>30</f>
        <v>30</v>
      </c>
      <c r="HR34" s="33">
        <f t="shared" si="112"/>
        <v>-1.2216</v>
      </c>
      <c r="HS34" s="34">
        <f t="shared" si="113"/>
        <v>1.3567</v>
      </c>
      <c r="HT34" s="24"/>
      <c r="HU34" s="25">
        <v>11</v>
      </c>
      <c r="HV34" s="23">
        <v>54.77</v>
      </c>
      <c r="HW34" s="22">
        <f t="shared" si="32"/>
        <v>72</v>
      </c>
      <c r="HX34" s="22">
        <f>62</f>
        <v>62</v>
      </c>
      <c r="HY34" s="32">
        <f>31</f>
        <v>31</v>
      </c>
      <c r="HZ34" s="33">
        <f t="shared" si="114"/>
        <v>-1.0814999999999999</v>
      </c>
      <c r="IA34" s="34">
        <f t="shared" si="115"/>
        <v>1.3971</v>
      </c>
      <c r="IB34" s="24"/>
      <c r="IC34" s="25">
        <v>11</v>
      </c>
      <c r="ID34" s="23">
        <v>54.77</v>
      </c>
      <c r="IE34" s="22">
        <f t="shared" si="33"/>
        <v>72</v>
      </c>
      <c r="IF34" s="22">
        <f>64</f>
        <v>64</v>
      </c>
      <c r="IG34" s="32">
        <f>32</f>
        <v>32</v>
      </c>
      <c r="IH34" s="33">
        <f t="shared" si="116"/>
        <v>-0.95089999999999997</v>
      </c>
      <c r="II34" s="34">
        <f t="shared" si="117"/>
        <v>1.4231</v>
      </c>
      <c r="IJ34" s="24"/>
      <c r="IK34" s="25">
        <v>11</v>
      </c>
      <c r="IL34" s="23">
        <v>54.77</v>
      </c>
      <c r="IM34" s="22">
        <f t="shared" si="34"/>
        <v>72</v>
      </c>
      <c r="IN34" s="22">
        <f>66</f>
        <v>66</v>
      </c>
      <c r="IO34" s="37">
        <f>33</f>
        <v>33</v>
      </c>
      <c r="IP34" s="33">
        <f t="shared" si="118"/>
        <v>-0.82979999999999998</v>
      </c>
      <c r="IQ34" s="34">
        <f t="shared" si="119"/>
        <v>1.4373</v>
      </c>
      <c r="IR34" s="24"/>
      <c r="IS34" s="25">
        <v>11</v>
      </c>
      <c r="IT34" s="23">
        <v>54.77</v>
      </c>
      <c r="IU34" s="22">
        <f t="shared" si="35"/>
        <v>72</v>
      </c>
      <c r="IV34" s="22">
        <f>68</f>
        <v>68</v>
      </c>
      <c r="IW34" s="32">
        <f>34</f>
        <v>34</v>
      </c>
      <c r="IX34" s="33">
        <f t="shared" si="120"/>
        <v>-0.71799999999999997</v>
      </c>
      <c r="IY34" s="34">
        <f t="shared" si="121"/>
        <v>1.4419999999999999</v>
      </c>
      <c r="IZ34" s="24"/>
      <c r="JA34" s="25">
        <v>11</v>
      </c>
      <c r="JB34" s="23">
        <v>54.77</v>
      </c>
      <c r="JC34" s="22">
        <f t="shared" si="36"/>
        <v>72</v>
      </c>
      <c r="JD34" s="22">
        <f>70</f>
        <v>70</v>
      </c>
      <c r="JE34" s="32">
        <f>35</f>
        <v>35</v>
      </c>
      <c r="JF34" s="33">
        <f t="shared" si="122"/>
        <v>-0.61499999999999999</v>
      </c>
      <c r="JG34" s="34">
        <f t="shared" si="123"/>
        <v>1.4389000000000001</v>
      </c>
      <c r="JH34" s="24"/>
      <c r="JI34" s="25">
        <v>11</v>
      </c>
      <c r="JJ34" s="23">
        <v>54.77</v>
      </c>
      <c r="JK34" s="22">
        <f t="shared" si="37"/>
        <v>72</v>
      </c>
      <c r="JL34" s="22">
        <f t="shared" si="37"/>
        <v>72</v>
      </c>
      <c r="JM34" s="37">
        <f>36</f>
        <v>36</v>
      </c>
      <c r="JN34" s="33">
        <f t="shared" si="124"/>
        <v>-0.52029999999999998</v>
      </c>
      <c r="JO34" s="34">
        <f t="shared" si="125"/>
        <v>1.4296</v>
      </c>
    </row>
    <row r="35" spans="1:275">
      <c r="A35" s="22">
        <v>1851</v>
      </c>
      <c r="B35" s="23">
        <v>32.54</v>
      </c>
      <c r="C35" s="20"/>
      <c r="D35" s="24"/>
      <c r="E35" s="25">
        <v>12</v>
      </c>
      <c r="F35" s="23">
        <v>32.54</v>
      </c>
      <c r="G35" s="22">
        <f t="shared" si="0"/>
        <v>72</v>
      </c>
      <c r="H35" s="22">
        <f t="shared" si="0"/>
        <v>72</v>
      </c>
      <c r="I35" s="32">
        <f>3</f>
        <v>3</v>
      </c>
      <c r="J35" s="33">
        <f t="shared" si="38"/>
        <v>0.90390000000000004</v>
      </c>
      <c r="K35" s="34">
        <f t="shared" si="39"/>
        <v>0</v>
      </c>
      <c r="L35" s="24"/>
      <c r="M35" s="25">
        <v>12</v>
      </c>
      <c r="N35" s="23">
        <v>32.54</v>
      </c>
      <c r="O35" s="22">
        <f t="shared" si="1"/>
        <v>72</v>
      </c>
      <c r="P35" s="22">
        <f t="shared" si="2"/>
        <v>72</v>
      </c>
      <c r="Q35" s="37">
        <f t="shared" si="127"/>
        <v>4</v>
      </c>
      <c r="R35" s="33">
        <f t="shared" si="41"/>
        <v>0.90390000000000004</v>
      </c>
      <c r="S35" s="34">
        <f t="shared" si="42"/>
        <v>0</v>
      </c>
      <c r="T35" s="24"/>
      <c r="U35" s="25">
        <v>12</v>
      </c>
      <c r="V35" s="23">
        <v>32.54</v>
      </c>
      <c r="W35" s="22">
        <f t="shared" si="3"/>
        <v>72</v>
      </c>
      <c r="X35" s="22">
        <v>70</v>
      </c>
      <c r="Y35" s="32">
        <f>5</f>
        <v>5</v>
      </c>
      <c r="Z35" s="33">
        <f t="shared" si="43"/>
        <v>-0.75219999999999998</v>
      </c>
      <c r="AA35" s="34">
        <f t="shared" si="44"/>
        <v>0.54649999999999999</v>
      </c>
      <c r="AB35" s="24"/>
      <c r="AC35" s="25">
        <v>12</v>
      </c>
      <c r="AD35" s="23">
        <v>32.54</v>
      </c>
      <c r="AE35" s="22">
        <f t="shared" si="128"/>
        <v>72</v>
      </c>
      <c r="AF35" s="22">
        <f t="shared" si="4"/>
        <v>72</v>
      </c>
      <c r="AG35" s="37">
        <f t="shared" si="129"/>
        <v>6</v>
      </c>
      <c r="AH35" s="33">
        <f t="shared" si="47"/>
        <v>0.90390000000000004</v>
      </c>
      <c r="AI35" s="34">
        <f t="shared" si="48"/>
        <v>0</v>
      </c>
      <c r="AJ35" s="24"/>
      <c r="AK35" s="25">
        <v>12</v>
      </c>
      <c r="AL35" s="23">
        <v>32.54</v>
      </c>
      <c r="AM35" s="22">
        <f t="shared" si="5"/>
        <v>72</v>
      </c>
      <c r="AN35" s="22">
        <f t="shared" si="130"/>
        <v>70</v>
      </c>
      <c r="AO35" s="32">
        <f t="shared" si="131"/>
        <v>7</v>
      </c>
      <c r="AP35" s="33">
        <f t="shared" si="51"/>
        <v>-0.2069</v>
      </c>
      <c r="AQ35" s="34">
        <f t="shared" si="52"/>
        <v>-0.90639999999999998</v>
      </c>
      <c r="AR35" s="24"/>
      <c r="AS35" s="25">
        <v>12</v>
      </c>
      <c r="AT35" s="23">
        <v>32.54</v>
      </c>
      <c r="AU35" s="22">
        <f t="shared" si="6"/>
        <v>72</v>
      </c>
      <c r="AV35" s="22">
        <f t="shared" si="132"/>
        <v>72</v>
      </c>
      <c r="AW35" s="37">
        <f t="shared" si="133"/>
        <v>8</v>
      </c>
      <c r="AX35" s="33">
        <f t="shared" si="55"/>
        <v>-0.90390000000000004</v>
      </c>
      <c r="AY35" s="34">
        <f t="shared" si="56"/>
        <v>0</v>
      </c>
      <c r="AZ35" s="24"/>
      <c r="BA35" s="25">
        <v>12</v>
      </c>
      <c r="BB35" s="23">
        <v>32.54</v>
      </c>
      <c r="BC35" s="22">
        <f t="shared" si="7"/>
        <v>72</v>
      </c>
      <c r="BD35" s="22">
        <f t="shared" si="8"/>
        <v>72</v>
      </c>
      <c r="BE35" s="37">
        <f t="shared" si="134"/>
        <v>9</v>
      </c>
      <c r="BF35" s="33">
        <f t="shared" si="58"/>
        <v>-0.45190000000000002</v>
      </c>
      <c r="BG35" s="34">
        <f t="shared" si="59"/>
        <v>0.78280000000000005</v>
      </c>
      <c r="BH35" s="24"/>
      <c r="BI35" s="25">
        <v>12</v>
      </c>
      <c r="BJ35" s="23">
        <v>32.54</v>
      </c>
      <c r="BK35" s="22">
        <f t="shared" si="9"/>
        <v>72</v>
      </c>
      <c r="BL35" s="22">
        <f>70</f>
        <v>70</v>
      </c>
      <c r="BM35" s="32">
        <f>10</f>
        <v>10</v>
      </c>
      <c r="BN35" s="33">
        <f t="shared" si="60"/>
        <v>0.2873</v>
      </c>
      <c r="BO35" s="34">
        <f t="shared" si="61"/>
        <v>0.88419999999999999</v>
      </c>
      <c r="BP35" s="24"/>
      <c r="BQ35" s="25">
        <v>12</v>
      </c>
      <c r="BR35" s="23">
        <v>32.54</v>
      </c>
      <c r="BS35" s="22">
        <f t="shared" si="10"/>
        <v>72</v>
      </c>
      <c r="BT35" s="22">
        <f t="shared" si="135"/>
        <v>66</v>
      </c>
      <c r="BU35" s="37">
        <f t="shared" si="136"/>
        <v>11</v>
      </c>
      <c r="BV35" s="33">
        <f t="shared" si="64"/>
        <v>0.82950000000000002</v>
      </c>
      <c r="BW35" s="34">
        <f t="shared" si="65"/>
        <v>0.53310000000000002</v>
      </c>
      <c r="BX35" s="24"/>
      <c r="BY35" s="25">
        <v>12</v>
      </c>
      <c r="BZ35" s="23">
        <v>32.54</v>
      </c>
      <c r="CA35" s="22">
        <f t="shared" si="11"/>
        <v>72</v>
      </c>
      <c r="CB35" s="22">
        <f t="shared" si="12"/>
        <v>72</v>
      </c>
      <c r="CC35" s="37">
        <f t="shared" si="137"/>
        <v>12</v>
      </c>
      <c r="CD35" s="33">
        <f t="shared" si="67"/>
        <v>0.90390000000000004</v>
      </c>
      <c r="CE35" s="34">
        <f t="shared" si="68"/>
        <v>0</v>
      </c>
      <c r="CF35" s="24"/>
      <c r="CG35" s="25">
        <v>12</v>
      </c>
      <c r="CH35" s="23">
        <v>32.54</v>
      </c>
      <c r="CI35" s="22">
        <f t="shared" si="13"/>
        <v>72</v>
      </c>
      <c r="CJ35" s="22">
        <f>65</f>
        <v>65</v>
      </c>
      <c r="CK35" s="32">
        <f>13</f>
        <v>13</v>
      </c>
      <c r="CL35" s="33">
        <f t="shared" si="69"/>
        <v>0.88649999999999995</v>
      </c>
      <c r="CM35" s="34">
        <f t="shared" si="70"/>
        <v>-0.46529999999999999</v>
      </c>
      <c r="CN35" s="24"/>
      <c r="CO35" s="25">
        <v>12</v>
      </c>
      <c r="CP35" s="23">
        <v>32.54</v>
      </c>
      <c r="CQ35" s="22">
        <f t="shared" si="14"/>
        <v>72</v>
      </c>
      <c r="CR35" s="22">
        <f t="shared" si="138"/>
        <v>70</v>
      </c>
      <c r="CS35" s="32">
        <f t="shared" si="139"/>
        <v>14</v>
      </c>
      <c r="CT35" s="33">
        <f t="shared" si="73"/>
        <v>0.57969999999999999</v>
      </c>
      <c r="CU35" s="34">
        <f t="shared" si="74"/>
        <v>-0.72689999999999999</v>
      </c>
      <c r="CV35" s="24"/>
      <c r="CW35" s="25">
        <v>12</v>
      </c>
      <c r="CX35" s="23">
        <v>32.54</v>
      </c>
      <c r="CY35" s="22">
        <f t="shared" si="15"/>
        <v>72</v>
      </c>
      <c r="CZ35" s="22">
        <f t="shared" si="140"/>
        <v>60</v>
      </c>
      <c r="DA35" s="32">
        <f t="shared" si="141"/>
        <v>15</v>
      </c>
      <c r="DB35" s="33">
        <f t="shared" si="77"/>
        <v>0.3352</v>
      </c>
      <c r="DC35" s="34">
        <f t="shared" si="78"/>
        <v>-1.0316000000000001</v>
      </c>
      <c r="DD35" s="24"/>
      <c r="DE35" s="25">
        <v>12</v>
      </c>
      <c r="DF35" s="23">
        <v>32.54</v>
      </c>
      <c r="DG35" s="22">
        <f t="shared" si="16"/>
        <v>72</v>
      </c>
      <c r="DH35" s="22">
        <f t="shared" si="142"/>
        <v>64</v>
      </c>
      <c r="DI35" s="32">
        <f t="shared" si="143"/>
        <v>16</v>
      </c>
      <c r="DJ35" s="33">
        <f t="shared" si="81"/>
        <v>0</v>
      </c>
      <c r="DK35" s="34">
        <f t="shared" si="82"/>
        <v>-1.0168999999999999</v>
      </c>
      <c r="DL35" s="24"/>
      <c r="DM35" s="25">
        <v>12</v>
      </c>
      <c r="DN35" s="23">
        <v>32.54</v>
      </c>
      <c r="DO35" s="22">
        <f t="shared" si="17"/>
        <v>72</v>
      </c>
      <c r="DP35" s="22">
        <f>68</f>
        <v>68</v>
      </c>
      <c r="DQ35" s="32">
        <f>17</f>
        <v>17</v>
      </c>
      <c r="DR35" s="33">
        <f t="shared" si="83"/>
        <v>-0.26190000000000002</v>
      </c>
      <c r="DS35" s="34">
        <f t="shared" si="84"/>
        <v>-0.92049999999999998</v>
      </c>
      <c r="DT35" s="24"/>
      <c r="DU35" s="25">
        <v>12</v>
      </c>
      <c r="DV35" s="23">
        <v>32.54</v>
      </c>
      <c r="DW35" s="22">
        <f t="shared" si="18"/>
        <v>72</v>
      </c>
      <c r="DX35" s="22">
        <f t="shared" si="144"/>
        <v>72</v>
      </c>
      <c r="DY35" s="37">
        <f t="shared" si="145"/>
        <v>18</v>
      </c>
      <c r="DZ35" s="33">
        <f t="shared" si="87"/>
        <v>-0.45190000000000002</v>
      </c>
      <c r="EA35" s="34">
        <f t="shared" si="88"/>
        <v>-0.78280000000000005</v>
      </c>
      <c r="EB35" s="24"/>
      <c r="EC35" s="25">
        <v>12</v>
      </c>
      <c r="ED35" s="23">
        <v>32.54</v>
      </c>
      <c r="EE35" s="22">
        <f t="shared" si="19"/>
        <v>72</v>
      </c>
      <c r="EF35" s="22">
        <f>57</f>
        <v>57</v>
      </c>
      <c r="EG35" s="32">
        <f>19</f>
        <v>19</v>
      </c>
      <c r="EH35" s="33">
        <f t="shared" si="89"/>
        <v>-0.77329999999999999</v>
      </c>
      <c r="EI35" s="34">
        <f t="shared" si="90"/>
        <v>-0.84</v>
      </c>
      <c r="EJ35" s="24"/>
      <c r="EK35" s="25">
        <v>12</v>
      </c>
      <c r="EL35" s="23">
        <v>32.54</v>
      </c>
      <c r="EM35" s="22">
        <f t="shared" si="20"/>
        <v>72</v>
      </c>
      <c r="EN35" s="22">
        <f>60</f>
        <v>60</v>
      </c>
      <c r="EO35" s="32">
        <f>20</f>
        <v>20</v>
      </c>
      <c r="EP35" s="33">
        <f t="shared" si="91"/>
        <v>-0.87749999999999995</v>
      </c>
      <c r="EQ35" s="34">
        <f t="shared" si="92"/>
        <v>-0.63759999999999994</v>
      </c>
      <c r="ER35" s="24"/>
      <c r="ES35" s="25">
        <v>12</v>
      </c>
      <c r="ET35" s="23">
        <v>32.54</v>
      </c>
      <c r="EU35" s="22">
        <f t="shared" si="21"/>
        <v>72</v>
      </c>
      <c r="EV35" s="22">
        <f>63</f>
        <v>63</v>
      </c>
      <c r="EW35" s="37">
        <f>21</f>
        <v>21</v>
      </c>
      <c r="EX35" s="33">
        <f t="shared" si="93"/>
        <v>-0.93069999999999997</v>
      </c>
      <c r="EY35" s="34">
        <f t="shared" si="94"/>
        <v>-0.44819999999999999</v>
      </c>
      <c r="EZ35" s="24"/>
      <c r="FA35" s="25">
        <v>12</v>
      </c>
      <c r="FB35" s="23">
        <v>32.54</v>
      </c>
      <c r="FC35" s="22">
        <f t="shared" si="22"/>
        <v>72</v>
      </c>
      <c r="FD35" s="22">
        <f>66</f>
        <v>66</v>
      </c>
      <c r="FE35" s="37">
        <f>22</f>
        <v>22</v>
      </c>
      <c r="FF35" s="33">
        <f t="shared" si="95"/>
        <v>-0.94610000000000005</v>
      </c>
      <c r="FG35" s="34">
        <f t="shared" si="96"/>
        <v>-0.27779999999999999</v>
      </c>
      <c r="FH35" s="24"/>
      <c r="FI35" s="25">
        <v>12</v>
      </c>
      <c r="FJ35" s="23">
        <v>32.54</v>
      </c>
      <c r="FK35" s="22">
        <f t="shared" si="23"/>
        <v>72</v>
      </c>
      <c r="FL35" s="22">
        <f t="shared" si="146"/>
        <v>69</v>
      </c>
      <c r="FM35" s="37">
        <f t="shared" si="126"/>
        <v>23</v>
      </c>
      <c r="FN35" s="33">
        <f t="shared" si="98"/>
        <v>-0.93440000000000001</v>
      </c>
      <c r="FO35" s="34">
        <f t="shared" si="99"/>
        <v>-0.12839999999999999</v>
      </c>
      <c r="FP35" s="24"/>
      <c r="FQ35" s="25">
        <v>12</v>
      </c>
      <c r="FR35" s="23">
        <v>32.54</v>
      </c>
      <c r="FS35" s="22">
        <f t="shared" si="25"/>
        <v>72</v>
      </c>
      <c r="FT35" s="22">
        <f t="shared" si="25"/>
        <v>72</v>
      </c>
      <c r="FU35" s="37">
        <f>24</f>
        <v>24</v>
      </c>
      <c r="FV35" s="33">
        <f t="shared" si="100"/>
        <v>-0.90390000000000004</v>
      </c>
      <c r="FW35" s="34">
        <f t="shared" si="101"/>
        <v>0</v>
      </c>
      <c r="FX35" s="24"/>
      <c r="FY35" s="25">
        <v>12</v>
      </c>
      <c r="FZ35" s="23">
        <v>32.54</v>
      </c>
      <c r="GA35" s="22">
        <f t="shared" si="26"/>
        <v>72</v>
      </c>
      <c r="GB35" s="22">
        <f>50</f>
        <v>50</v>
      </c>
      <c r="GC35" s="32">
        <f>25</f>
        <v>25</v>
      </c>
      <c r="GD35" s="33">
        <f t="shared" si="102"/>
        <v>-1.2912999999999999</v>
      </c>
      <c r="GE35" s="34">
        <f t="shared" si="103"/>
        <v>0.16309999999999999</v>
      </c>
      <c r="GF35" s="24"/>
      <c r="GG35" s="25">
        <v>12</v>
      </c>
      <c r="GH35" s="23">
        <v>32.54</v>
      </c>
      <c r="GI35" s="22">
        <f t="shared" si="27"/>
        <v>72</v>
      </c>
      <c r="GJ35" s="22">
        <f>52</f>
        <v>52</v>
      </c>
      <c r="GK35" s="32">
        <f>26</f>
        <v>26</v>
      </c>
      <c r="GL35" s="33">
        <f t="shared" si="104"/>
        <v>-1.2152000000000001</v>
      </c>
      <c r="GM35" s="34">
        <f t="shared" si="105"/>
        <v>0.29949999999999999</v>
      </c>
      <c r="GN35" s="24"/>
      <c r="GO35" s="25">
        <v>12</v>
      </c>
      <c r="GP35" s="23">
        <v>32.54</v>
      </c>
      <c r="GQ35" s="22">
        <f t="shared" si="28"/>
        <v>72</v>
      </c>
      <c r="GR35" s="22">
        <f>54</f>
        <v>54</v>
      </c>
      <c r="GS35" s="37">
        <f>27</f>
        <v>27</v>
      </c>
      <c r="GT35" s="33">
        <f t="shared" si="106"/>
        <v>-1.1325000000000001</v>
      </c>
      <c r="GU35" s="34">
        <f t="shared" si="107"/>
        <v>0.41220000000000001</v>
      </c>
      <c r="GV35" s="24"/>
      <c r="GW35" s="25">
        <v>12</v>
      </c>
      <c r="GX35" s="23">
        <v>32.54</v>
      </c>
      <c r="GY35" s="22">
        <f t="shared" si="29"/>
        <v>72</v>
      </c>
      <c r="GZ35" s="22">
        <f>56</f>
        <v>56</v>
      </c>
      <c r="HA35" s="32">
        <f>28</f>
        <v>28</v>
      </c>
      <c r="HB35" s="33">
        <f t="shared" si="108"/>
        <v>-1.0470999999999999</v>
      </c>
      <c r="HC35" s="34">
        <f t="shared" si="109"/>
        <v>0.50419999999999998</v>
      </c>
      <c r="HD35" s="24"/>
      <c r="HE35" s="25">
        <v>12</v>
      </c>
      <c r="HF35" s="23">
        <v>32.54</v>
      </c>
      <c r="HG35" s="22">
        <f t="shared" si="30"/>
        <v>72</v>
      </c>
      <c r="HH35" s="22">
        <f>58</f>
        <v>58</v>
      </c>
      <c r="HI35" s="32">
        <f>29</f>
        <v>29</v>
      </c>
      <c r="HJ35" s="33">
        <f t="shared" si="110"/>
        <v>-0.96150000000000002</v>
      </c>
      <c r="HK35" s="34">
        <f t="shared" si="111"/>
        <v>0.57850000000000001</v>
      </c>
      <c r="HL35" s="24"/>
      <c r="HM35" s="25">
        <v>12</v>
      </c>
      <c r="HN35" s="23">
        <v>32.54</v>
      </c>
      <c r="HO35" s="22">
        <f t="shared" si="31"/>
        <v>72</v>
      </c>
      <c r="HP35" s="22">
        <f>60</f>
        <v>60</v>
      </c>
      <c r="HQ35" s="32">
        <f>30</f>
        <v>30</v>
      </c>
      <c r="HR35" s="33">
        <f t="shared" si="112"/>
        <v>-0.87749999999999995</v>
      </c>
      <c r="HS35" s="34">
        <f t="shared" si="113"/>
        <v>0.63759999999999994</v>
      </c>
      <c r="HT35" s="24"/>
      <c r="HU35" s="25">
        <v>12</v>
      </c>
      <c r="HV35" s="23">
        <v>32.54</v>
      </c>
      <c r="HW35" s="22">
        <f t="shared" si="32"/>
        <v>72</v>
      </c>
      <c r="HX35" s="22">
        <f>62</f>
        <v>62</v>
      </c>
      <c r="HY35" s="32">
        <f>31</f>
        <v>31</v>
      </c>
      <c r="HZ35" s="33">
        <f t="shared" si="114"/>
        <v>-0.79649999999999999</v>
      </c>
      <c r="IA35" s="34">
        <f t="shared" si="115"/>
        <v>0.68369999999999997</v>
      </c>
      <c r="IB35" s="24"/>
      <c r="IC35" s="25">
        <v>12</v>
      </c>
      <c r="ID35" s="23">
        <v>32.54</v>
      </c>
      <c r="IE35" s="22">
        <f t="shared" si="33"/>
        <v>72</v>
      </c>
      <c r="IF35" s="22">
        <f>64</f>
        <v>64</v>
      </c>
      <c r="IG35" s="32">
        <f>32</f>
        <v>32</v>
      </c>
      <c r="IH35" s="33">
        <f t="shared" si="116"/>
        <v>-0.71899999999999997</v>
      </c>
      <c r="II35" s="34">
        <f t="shared" si="117"/>
        <v>0.71899999999999997</v>
      </c>
      <c r="IJ35" s="24"/>
      <c r="IK35" s="25">
        <v>12</v>
      </c>
      <c r="IL35" s="23">
        <v>32.54</v>
      </c>
      <c r="IM35" s="22">
        <f t="shared" si="34"/>
        <v>72</v>
      </c>
      <c r="IN35" s="22">
        <f>66</f>
        <v>66</v>
      </c>
      <c r="IO35" s="37">
        <f>33</f>
        <v>33</v>
      </c>
      <c r="IP35" s="33">
        <f t="shared" si="118"/>
        <v>-0.64570000000000005</v>
      </c>
      <c r="IQ35" s="34">
        <f t="shared" si="119"/>
        <v>0.74519999999999997</v>
      </c>
      <c r="IR35" s="24"/>
      <c r="IS35" s="25">
        <v>12</v>
      </c>
      <c r="IT35" s="23">
        <v>32.54</v>
      </c>
      <c r="IU35" s="22">
        <f t="shared" si="35"/>
        <v>72</v>
      </c>
      <c r="IV35" s="22">
        <f>68</f>
        <v>68</v>
      </c>
      <c r="IW35" s="32">
        <f>34</f>
        <v>34</v>
      </c>
      <c r="IX35" s="33">
        <f t="shared" si="120"/>
        <v>-0.57679999999999998</v>
      </c>
      <c r="IY35" s="34">
        <f t="shared" si="121"/>
        <v>0.76370000000000005</v>
      </c>
      <c r="IZ35" s="24"/>
      <c r="JA35" s="25">
        <v>12</v>
      </c>
      <c r="JB35" s="23">
        <v>32.54</v>
      </c>
      <c r="JC35" s="22">
        <f t="shared" si="36"/>
        <v>72</v>
      </c>
      <c r="JD35" s="22">
        <f>70</f>
        <v>70</v>
      </c>
      <c r="JE35" s="32">
        <f>35</f>
        <v>35</v>
      </c>
      <c r="JF35" s="33">
        <f t="shared" si="122"/>
        <v>-0.51219999999999999</v>
      </c>
      <c r="JG35" s="34">
        <f t="shared" si="123"/>
        <v>0.77590000000000003</v>
      </c>
      <c r="JH35" s="24"/>
      <c r="JI35" s="25">
        <v>12</v>
      </c>
      <c r="JJ35" s="23">
        <v>32.54</v>
      </c>
      <c r="JK35" s="22">
        <f t="shared" si="37"/>
        <v>72</v>
      </c>
      <c r="JL35" s="22">
        <f t="shared" si="37"/>
        <v>72</v>
      </c>
      <c r="JM35" s="37">
        <f>36</f>
        <v>36</v>
      </c>
      <c r="JN35" s="33">
        <f t="shared" si="124"/>
        <v>-0.45190000000000002</v>
      </c>
      <c r="JO35" s="34">
        <f t="shared" si="125"/>
        <v>0.78280000000000005</v>
      </c>
    </row>
    <row r="36" spans="1:275">
      <c r="A36" s="22">
        <v>1852</v>
      </c>
      <c r="B36" s="23">
        <v>46.73</v>
      </c>
      <c r="C36" s="20"/>
      <c r="D36" s="24"/>
      <c r="E36" s="25">
        <v>13</v>
      </c>
      <c r="F36" s="23">
        <v>46.73</v>
      </c>
      <c r="G36" s="22">
        <f t="shared" si="0"/>
        <v>72</v>
      </c>
      <c r="H36" s="22">
        <f t="shared" si="0"/>
        <v>72</v>
      </c>
      <c r="I36" s="32">
        <f>3</f>
        <v>3</v>
      </c>
      <c r="J36" s="33">
        <f t="shared" si="38"/>
        <v>-0.64900000000000002</v>
      </c>
      <c r="K36" s="34">
        <f t="shared" si="39"/>
        <v>1.1241000000000001</v>
      </c>
      <c r="L36" s="24"/>
      <c r="M36" s="25">
        <v>13</v>
      </c>
      <c r="N36" s="23">
        <v>46.73</v>
      </c>
      <c r="O36" s="22">
        <f t="shared" si="1"/>
        <v>72</v>
      </c>
      <c r="P36" s="22">
        <f t="shared" si="2"/>
        <v>72</v>
      </c>
      <c r="Q36" s="37">
        <f t="shared" si="127"/>
        <v>4</v>
      </c>
      <c r="R36" s="33">
        <f t="shared" si="41"/>
        <v>0</v>
      </c>
      <c r="S36" s="34">
        <f t="shared" si="42"/>
        <v>1.2981</v>
      </c>
      <c r="T36" s="24"/>
      <c r="U36" s="25">
        <v>13</v>
      </c>
      <c r="V36" s="23">
        <v>46.73</v>
      </c>
      <c r="W36" s="22">
        <f t="shared" si="3"/>
        <v>72</v>
      </c>
      <c r="X36" s="22">
        <v>70</v>
      </c>
      <c r="Y36" s="32">
        <f>5</f>
        <v>5</v>
      </c>
      <c r="Z36" s="33">
        <f t="shared" si="43"/>
        <v>-1.0802</v>
      </c>
      <c r="AA36" s="34">
        <f t="shared" si="44"/>
        <v>-0.78480000000000005</v>
      </c>
      <c r="AB36" s="24"/>
      <c r="AC36" s="25">
        <v>13</v>
      </c>
      <c r="AD36" s="23">
        <v>46.73</v>
      </c>
      <c r="AE36" s="22">
        <f t="shared" si="128"/>
        <v>72</v>
      </c>
      <c r="AF36" s="22">
        <f t="shared" si="4"/>
        <v>72</v>
      </c>
      <c r="AG36" s="37">
        <f t="shared" si="129"/>
        <v>6</v>
      </c>
      <c r="AH36" s="33">
        <f t="shared" si="47"/>
        <v>0.64900000000000002</v>
      </c>
      <c r="AI36" s="34">
        <f t="shared" si="48"/>
        <v>1.1241000000000001</v>
      </c>
      <c r="AJ36" s="24"/>
      <c r="AK36" s="25">
        <v>13</v>
      </c>
      <c r="AL36" s="23">
        <v>46.73</v>
      </c>
      <c r="AM36" s="22">
        <f t="shared" si="5"/>
        <v>72</v>
      </c>
      <c r="AN36" s="22">
        <f t="shared" si="130"/>
        <v>70</v>
      </c>
      <c r="AO36" s="32">
        <f t="shared" si="131"/>
        <v>7</v>
      </c>
      <c r="AP36" s="33">
        <f t="shared" si="51"/>
        <v>0.83240000000000003</v>
      </c>
      <c r="AQ36" s="34">
        <f t="shared" si="52"/>
        <v>-1.0439000000000001</v>
      </c>
      <c r="AR36" s="24"/>
      <c r="AS36" s="25">
        <v>13</v>
      </c>
      <c r="AT36" s="23">
        <v>46.73</v>
      </c>
      <c r="AU36" s="22">
        <f t="shared" si="6"/>
        <v>72</v>
      </c>
      <c r="AV36" s="22">
        <f t="shared" si="132"/>
        <v>72</v>
      </c>
      <c r="AW36" s="37">
        <f t="shared" si="133"/>
        <v>8</v>
      </c>
      <c r="AX36" s="33">
        <f t="shared" si="55"/>
        <v>-0.91790000000000005</v>
      </c>
      <c r="AY36" s="34">
        <f t="shared" si="56"/>
        <v>-0.91790000000000005</v>
      </c>
      <c r="AZ36" s="24"/>
      <c r="BA36" s="25">
        <v>13</v>
      </c>
      <c r="BB36" s="23">
        <v>46.73</v>
      </c>
      <c r="BC36" s="22">
        <f t="shared" si="7"/>
        <v>72</v>
      </c>
      <c r="BD36" s="22">
        <f t="shared" si="8"/>
        <v>72</v>
      </c>
      <c r="BE36" s="37">
        <f t="shared" si="134"/>
        <v>9</v>
      </c>
      <c r="BF36" s="33">
        <f t="shared" si="58"/>
        <v>-1.2198</v>
      </c>
      <c r="BG36" s="34">
        <f t="shared" si="59"/>
        <v>0.44400000000000001</v>
      </c>
      <c r="BH36" s="24"/>
      <c r="BI36" s="25">
        <v>13</v>
      </c>
      <c r="BJ36" s="23">
        <v>46.73</v>
      </c>
      <c r="BK36" s="22">
        <f t="shared" si="9"/>
        <v>72</v>
      </c>
      <c r="BL36" s="22">
        <f>70</f>
        <v>70</v>
      </c>
      <c r="BM36" s="32">
        <f>10</f>
        <v>10</v>
      </c>
      <c r="BN36" s="33">
        <f t="shared" si="60"/>
        <v>-0.41260000000000002</v>
      </c>
      <c r="BO36" s="34">
        <f t="shared" si="61"/>
        <v>1.2698</v>
      </c>
      <c r="BP36" s="24"/>
      <c r="BQ36" s="25">
        <v>13</v>
      </c>
      <c r="BR36" s="23">
        <v>46.73</v>
      </c>
      <c r="BS36" s="22">
        <f t="shared" si="10"/>
        <v>72</v>
      </c>
      <c r="BT36" s="22">
        <f t="shared" si="135"/>
        <v>66</v>
      </c>
      <c r="BU36" s="37">
        <f t="shared" si="136"/>
        <v>11</v>
      </c>
      <c r="BV36" s="33">
        <f t="shared" si="64"/>
        <v>0.58830000000000005</v>
      </c>
      <c r="BW36" s="34">
        <f t="shared" si="65"/>
        <v>1.2881</v>
      </c>
      <c r="BX36" s="24"/>
      <c r="BY36" s="25">
        <v>13</v>
      </c>
      <c r="BZ36" s="23">
        <v>46.73</v>
      </c>
      <c r="CA36" s="22">
        <f t="shared" si="11"/>
        <v>72</v>
      </c>
      <c r="CB36" s="22">
        <f t="shared" si="12"/>
        <v>72</v>
      </c>
      <c r="CC36" s="37">
        <f t="shared" si="137"/>
        <v>12</v>
      </c>
      <c r="CD36" s="33">
        <f t="shared" si="67"/>
        <v>1.1241000000000001</v>
      </c>
      <c r="CE36" s="34">
        <f t="shared" si="68"/>
        <v>0.64900000000000002</v>
      </c>
      <c r="CF36" s="24"/>
      <c r="CG36" s="25">
        <v>13</v>
      </c>
      <c r="CH36" s="23">
        <v>46.73</v>
      </c>
      <c r="CI36" s="22">
        <f t="shared" si="13"/>
        <v>72</v>
      </c>
      <c r="CJ36" s="22">
        <f>65</f>
        <v>65</v>
      </c>
      <c r="CK36" s="32">
        <f>13</f>
        <v>13</v>
      </c>
      <c r="CL36" s="33">
        <f t="shared" si="69"/>
        <v>1.4378</v>
      </c>
      <c r="CM36" s="34">
        <f t="shared" si="70"/>
        <v>0</v>
      </c>
      <c r="CN36" s="24"/>
      <c r="CO36" s="25">
        <v>13</v>
      </c>
      <c r="CP36" s="23">
        <v>46.73</v>
      </c>
      <c r="CQ36" s="22">
        <f t="shared" si="14"/>
        <v>72</v>
      </c>
      <c r="CR36" s="22">
        <f t="shared" si="138"/>
        <v>70</v>
      </c>
      <c r="CS36" s="32">
        <f t="shared" si="139"/>
        <v>14</v>
      </c>
      <c r="CT36" s="33">
        <f t="shared" si="73"/>
        <v>1.2029000000000001</v>
      </c>
      <c r="CU36" s="34">
        <f t="shared" si="74"/>
        <v>-0.57930000000000004</v>
      </c>
      <c r="CV36" s="24"/>
      <c r="CW36" s="25">
        <v>13</v>
      </c>
      <c r="CX36" s="23">
        <v>46.73</v>
      </c>
      <c r="CY36" s="22">
        <f t="shared" si="15"/>
        <v>72</v>
      </c>
      <c r="CZ36" s="22">
        <f t="shared" si="140"/>
        <v>60</v>
      </c>
      <c r="DA36" s="32">
        <f t="shared" si="141"/>
        <v>15</v>
      </c>
      <c r="DB36" s="33">
        <f t="shared" si="77"/>
        <v>1.0423</v>
      </c>
      <c r="DC36" s="34">
        <f t="shared" si="78"/>
        <v>-1.1576</v>
      </c>
      <c r="DD36" s="24"/>
      <c r="DE36" s="25">
        <v>13</v>
      </c>
      <c r="DF36" s="23">
        <v>46.73</v>
      </c>
      <c r="DG36" s="22">
        <f t="shared" si="16"/>
        <v>72</v>
      </c>
      <c r="DH36" s="22">
        <f t="shared" si="142"/>
        <v>64</v>
      </c>
      <c r="DI36" s="32">
        <f t="shared" si="143"/>
        <v>16</v>
      </c>
      <c r="DJ36" s="33">
        <f t="shared" si="81"/>
        <v>0.55879999999999996</v>
      </c>
      <c r="DK36" s="34">
        <f t="shared" si="82"/>
        <v>-1.3492</v>
      </c>
      <c r="DL36" s="24"/>
      <c r="DM36" s="25">
        <v>13</v>
      </c>
      <c r="DN36" s="23">
        <v>46.73</v>
      </c>
      <c r="DO36" s="22">
        <f t="shared" si="17"/>
        <v>72</v>
      </c>
      <c r="DP36" s="22">
        <f>68</f>
        <v>68</v>
      </c>
      <c r="DQ36" s="32">
        <f>17</f>
        <v>17</v>
      </c>
      <c r="DR36" s="33">
        <f t="shared" si="83"/>
        <v>0.1268</v>
      </c>
      <c r="DS36" s="34">
        <f t="shared" si="84"/>
        <v>-1.3685</v>
      </c>
      <c r="DT36" s="24"/>
      <c r="DU36" s="25">
        <v>13</v>
      </c>
      <c r="DV36" s="23">
        <v>46.73</v>
      </c>
      <c r="DW36" s="22">
        <f t="shared" si="18"/>
        <v>72</v>
      </c>
      <c r="DX36" s="22">
        <f t="shared" si="144"/>
        <v>72</v>
      </c>
      <c r="DY36" s="37">
        <f t="shared" si="145"/>
        <v>18</v>
      </c>
      <c r="DZ36" s="33">
        <f t="shared" si="87"/>
        <v>-0.22539999999999999</v>
      </c>
      <c r="EA36" s="34">
        <f t="shared" si="88"/>
        <v>-1.2783</v>
      </c>
      <c r="EB36" s="24"/>
      <c r="EC36" s="25">
        <v>13</v>
      </c>
      <c r="ED36" s="23">
        <v>46.73</v>
      </c>
      <c r="EE36" s="22">
        <f t="shared" si="19"/>
        <v>72</v>
      </c>
      <c r="EF36" s="22">
        <f>57</f>
        <v>57</v>
      </c>
      <c r="EG36" s="32">
        <f>19</f>
        <v>19</v>
      </c>
      <c r="EH36" s="33">
        <f t="shared" si="89"/>
        <v>-0.65859999999999996</v>
      </c>
      <c r="EI36" s="34">
        <f t="shared" si="90"/>
        <v>-1.5015000000000001</v>
      </c>
      <c r="EJ36" s="24"/>
      <c r="EK36" s="25">
        <v>13</v>
      </c>
      <c r="EL36" s="23">
        <v>46.73</v>
      </c>
      <c r="EM36" s="22">
        <f t="shared" si="20"/>
        <v>72</v>
      </c>
      <c r="EN36" s="22">
        <f>60</f>
        <v>60</v>
      </c>
      <c r="EO36" s="32">
        <f>20</f>
        <v>20</v>
      </c>
      <c r="EP36" s="33">
        <f t="shared" si="91"/>
        <v>-0.91559999999999997</v>
      </c>
      <c r="EQ36" s="34">
        <f t="shared" si="92"/>
        <v>-1.2602</v>
      </c>
      <c r="ER36" s="24"/>
      <c r="ES36" s="25">
        <v>13</v>
      </c>
      <c r="ET36" s="23">
        <v>46.73</v>
      </c>
      <c r="EU36" s="22">
        <f t="shared" si="21"/>
        <v>72</v>
      </c>
      <c r="EV36" s="22">
        <f>63</f>
        <v>63</v>
      </c>
      <c r="EW36" s="37">
        <f>21</f>
        <v>21</v>
      </c>
      <c r="EX36" s="33">
        <f t="shared" si="93"/>
        <v>-1.0874999999999999</v>
      </c>
      <c r="EY36" s="34">
        <f t="shared" si="94"/>
        <v>-1.0089999999999999</v>
      </c>
      <c r="EZ36" s="24"/>
      <c r="FA36" s="25">
        <v>13</v>
      </c>
      <c r="FB36" s="23">
        <v>46.73</v>
      </c>
      <c r="FC36" s="22">
        <f t="shared" si="22"/>
        <v>72</v>
      </c>
      <c r="FD36" s="22">
        <f>66</f>
        <v>66</v>
      </c>
      <c r="FE36" s="37">
        <f>22</f>
        <v>22</v>
      </c>
      <c r="FF36" s="33">
        <f t="shared" si="95"/>
        <v>-1.1913</v>
      </c>
      <c r="FG36" s="34">
        <f t="shared" si="96"/>
        <v>-0.76559999999999995</v>
      </c>
      <c r="FH36" s="24"/>
      <c r="FI36" s="25">
        <v>13</v>
      </c>
      <c r="FJ36" s="23">
        <v>46.73</v>
      </c>
      <c r="FK36" s="22">
        <f t="shared" si="23"/>
        <v>72</v>
      </c>
      <c r="FL36" s="22">
        <f t="shared" si="146"/>
        <v>69</v>
      </c>
      <c r="FM36" s="37">
        <f t="shared" si="126"/>
        <v>23</v>
      </c>
      <c r="FN36" s="33">
        <f t="shared" si="98"/>
        <v>-1.2423999999999999</v>
      </c>
      <c r="FO36" s="34">
        <f t="shared" si="99"/>
        <v>-0.53959999999999997</v>
      </c>
      <c r="FP36" s="24"/>
      <c r="FQ36" s="25">
        <v>13</v>
      </c>
      <c r="FR36" s="23">
        <v>46.73</v>
      </c>
      <c r="FS36" s="22">
        <f t="shared" si="25"/>
        <v>72</v>
      </c>
      <c r="FT36" s="22">
        <f t="shared" si="25"/>
        <v>72</v>
      </c>
      <c r="FU36" s="37">
        <f>24</f>
        <v>24</v>
      </c>
      <c r="FV36" s="33">
        <f t="shared" si="100"/>
        <v>-1.2538</v>
      </c>
      <c r="FW36" s="34">
        <f t="shared" si="101"/>
        <v>-0.33600000000000002</v>
      </c>
      <c r="FX36" s="24"/>
      <c r="FY36" s="25">
        <v>13</v>
      </c>
      <c r="FZ36" s="23">
        <v>46.73</v>
      </c>
      <c r="GA36" s="22">
        <f t="shared" si="26"/>
        <v>72</v>
      </c>
      <c r="GB36" s="22">
        <f>50</f>
        <v>50</v>
      </c>
      <c r="GC36" s="32">
        <f>25</f>
        <v>25</v>
      </c>
      <c r="GD36" s="33">
        <f t="shared" si="102"/>
        <v>-1.8545</v>
      </c>
      <c r="GE36" s="34">
        <f t="shared" si="103"/>
        <v>-0.23430000000000001</v>
      </c>
      <c r="GF36" s="24"/>
      <c r="GG36" s="25">
        <v>13</v>
      </c>
      <c r="GH36" s="23">
        <v>46.73</v>
      </c>
      <c r="GI36" s="22">
        <f t="shared" si="27"/>
        <v>72</v>
      </c>
      <c r="GJ36" s="22">
        <f>52</f>
        <v>52</v>
      </c>
      <c r="GK36" s="32">
        <f>26</f>
        <v>26</v>
      </c>
      <c r="GL36" s="33">
        <f t="shared" si="104"/>
        <v>-1.7972999999999999</v>
      </c>
      <c r="GM36" s="34">
        <f t="shared" si="105"/>
        <v>0</v>
      </c>
      <c r="GN36" s="24"/>
      <c r="GO36" s="25">
        <v>13</v>
      </c>
      <c r="GP36" s="23">
        <v>46.73</v>
      </c>
      <c r="GQ36" s="22">
        <f t="shared" si="28"/>
        <v>72</v>
      </c>
      <c r="GR36" s="22">
        <f>54</f>
        <v>54</v>
      </c>
      <c r="GS36" s="37">
        <f>27</f>
        <v>27</v>
      </c>
      <c r="GT36" s="33">
        <f t="shared" si="106"/>
        <v>-1.7190000000000001</v>
      </c>
      <c r="GU36" s="34">
        <f t="shared" si="107"/>
        <v>0.2009</v>
      </c>
      <c r="GV36" s="24"/>
      <c r="GW36" s="25">
        <v>13</v>
      </c>
      <c r="GX36" s="23">
        <v>46.73</v>
      </c>
      <c r="GY36" s="22">
        <f t="shared" si="29"/>
        <v>72</v>
      </c>
      <c r="GZ36" s="22">
        <f>56</f>
        <v>56</v>
      </c>
      <c r="HA36" s="32">
        <f>28</f>
        <v>28</v>
      </c>
      <c r="HB36" s="33">
        <f t="shared" si="108"/>
        <v>-1.6271</v>
      </c>
      <c r="HC36" s="34">
        <f t="shared" si="109"/>
        <v>0.37140000000000001</v>
      </c>
      <c r="HD36" s="24"/>
      <c r="HE36" s="25">
        <v>13</v>
      </c>
      <c r="HF36" s="23">
        <v>46.73</v>
      </c>
      <c r="HG36" s="22">
        <f t="shared" si="30"/>
        <v>72</v>
      </c>
      <c r="HH36" s="22">
        <f>58</f>
        <v>58</v>
      </c>
      <c r="HI36" s="32">
        <f>29</f>
        <v>29</v>
      </c>
      <c r="HJ36" s="33">
        <f t="shared" si="110"/>
        <v>-1.5269999999999999</v>
      </c>
      <c r="HK36" s="34">
        <f t="shared" si="111"/>
        <v>0.51449999999999996</v>
      </c>
      <c r="HL36" s="24"/>
      <c r="HM36" s="25">
        <v>13</v>
      </c>
      <c r="HN36" s="23">
        <v>46.73</v>
      </c>
      <c r="HO36" s="22">
        <f t="shared" si="31"/>
        <v>72</v>
      </c>
      <c r="HP36" s="22">
        <f>60</f>
        <v>60</v>
      </c>
      <c r="HQ36" s="32">
        <f>30</f>
        <v>30</v>
      </c>
      <c r="HR36" s="33">
        <f t="shared" si="112"/>
        <v>-1.423</v>
      </c>
      <c r="HS36" s="34">
        <f t="shared" si="113"/>
        <v>0.63360000000000005</v>
      </c>
      <c r="HT36" s="24"/>
      <c r="HU36" s="25">
        <v>13</v>
      </c>
      <c r="HV36" s="23">
        <v>46.73</v>
      </c>
      <c r="HW36" s="22">
        <f t="shared" si="32"/>
        <v>72</v>
      </c>
      <c r="HX36" s="22">
        <f>62</f>
        <v>62</v>
      </c>
      <c r="HY36" s="32">
        <f>31</f>
        <v>31</v>
      </c>
      <c r="HZ36" s="33">
        <f t="shared" si="114"/>
        <v>-1.3180000000000001</v>
      </c>
      <c r="IA36" s="34">
        <f t="shared" si="115"/>
        <v>0.73160000000000003</v>
      </c>
      <c r="IB36" s="24"/>
      <c r="IC36" s="25">
        <v>13</v>
      </c>
      <c r="ID36" s="23">
        <v>46.73</v>
      </c>
      <c r="IE36" s="22">
        <f t="shared" si="33"/>
        <v>72</v>
      </c>
      <c r="IF36" s="22">
        <f>64</f>
        <v>64</v>
      </c>
      <c r="IG36" s="32">
        <f>32</f>
        <v>32</v>
      </c>
      <c r="IH36" s="33">
        <f t="shared" si="116"/>
        <v>-1.2141999999999999</v>
      </c>
      <c r="II36" s="34">
        <f t="shared" si="117"/>
        <v>0.81130000000000002</v>
      </c>
      <c r="IJ36" s="24"/>
      <c r="IK36" s="25">
        <v>13</v>
      </c>
      <c r="IL36" s="23">
        <v>46.73</v>
      </c>
      <c r="IM36" s="22">
        <f t="shared" si="34"/>
        <v>72</v>
      </c>
      <c r="IN36" s="22">
        <f>66</f>
        <v>66</v>
      </c>
      <c r="IO36" s="37">
        <f>33</f>
        <v>33</v>
      </c>
      <c r="IP36" s="33">
        <f t="shared" si="118"/>
        <v>-1.1131</v>
      </c>
      <c r="IQ36" s="34">
        <f t="shared" si="119"/>
        <v>0.87539999999999996</v>
      </c>
      <c r="IR36" s="24"/>
      <c r="IS36" s="25">
        <v>13</v>
      </c>
      <c r="IT36" s="23">
        <v>46.73</v>
      </c>
      <c r="IU36" s="22">
        <f t="shared" si="35"/>
        <v>72</v>
      </c>
      <c r="IV36" s="22">
        <f>68</f>
        <v>68</v>
      </c>
      <c r="IW36" s="32">
        <f>34</f>
        <v>34</v>
      </c>
      <c r="IX36" s="33">
        <f t="shared" si="120"/>
        <v>-1.0157</v>
      </c>
      <c r="IY36" s="34">
        <f t="shared" si="121"/>
        <v>0.92589999999999995</v>
      </c>
      <c r="IZ36" s="24"/>
      <c r="JA36" s="25">
        <v>13</v>
      </c>
      <c r="JB36" s="23">
        <v>46.73</v>
      </c>
      <c r="JC36" s="22">
        <f t="shared" si="36"/>
        <v>72</v>
      </c>
      <c r="JD36" s="22">
        <f>70</f>
        <v>70</v>
      </c>
      <c r="JE36" s="32">
        <f>35</f>
        <v>35</v>
      </c>
      <c r="JF36" s="33">
        <f t="shared" si="122"/>
        <v>-0.92269999999999996</v>
      </c>
      <c r="JG36" s="34">
        <f t="shared" si="123"/>
        <v>0.96499999999999997</v>
      </c>
      <c r="JH36" s="24"/>
      <c r="JI36" s="25">
        <v>13</v>
      </c>
      <c r="JJ36" s="23">
        <v>46.73</v>
      </c>
      <c r="JK36" s="22">
        <f t="shared" si="37"/>
        <v>72</v>
      </c>
      <c r="JL36" s="22">
        <f t="shared" si="37"/>
        <v>72</v>
      </c>
      <c r="JM36" s="37">
        <f>36</f>
        <v>36</v>
      </c>
      <c r="JN36" s="33">
        <f t="shared" si="124"/>
        <v>-0.83440000000000003</v>
      </c>
      <c r="JO36" s="34">
        <f t="shared" si="125"/>
        <v>0.99439999999999995</v>
      </c>
    </row>
    <row r="37" spans="1:275">
      <c r="A37" s="22">
        <v>1853</v>
      </c>
      <c r="B37" s="23">
        <v>35.67</v>
      </c>
      <c r="C37" s="20"/>
      <c r="D37" s="24"/>
      <c r="E37" s="25">
        <v>14</v>
      </c>
      <c r="F37" s="23">
        <v>35.67</v>
      </c>
      <c r="G37" s="22">
        <f t="shared" si="0"/>
        <v>72</v>
      </c>
      <c r="H37" s="22">
        <f t="shared" si="0"/>
        <v>72</v>
      </c>
      <c r="I37" s="32">
        <f>3</f>
        <v>3</v>
      </c>
      <c r="J37" s="33">
        <f t="shared" si="38"/>
        <v>-0.49540000000000001</v>
      </c>
      <c r="K37" s="34">
        <f t="shared" si="39"/>
        <v>-0.85809999999999997</v>
      </c>
      <c r="L37" s="24"/>
      <c r="M37" s="25">
        <v>14</v>
      </c>
      <c r="N37" s="23">
        <v>35.67</v>
      </c>
      <c r="O37" s="22">
        <f t="shared" si="1"/>
        <v>72</v>
      </c>
      <c r="P37" s="22">
        <f t="shared" si="2"/>
        <v>72</v>
      </c>
      <c r="Q37" s="37">
        <f t="shared" si="127"/>
        <v>4</v>
      </c>
      <c r="R37" s="33">
        <f t="shared" si="41"/>
        <v>-0.99080000000000001</v>
      </c>
      <c r="S37" s="34">
        <f t="shared" si="42"/>
        <v>0</v>
      </c>
      <c r="T37" s="24"/>
      <c r="U37" s="25">
        <v>14</v>
      </c>
      <c r="V37" s="23">
        <v>35.67</v>
      </c>
      <c r="W37" s="22">
        <f t="shared" si="3"/>
        <v>72</v>
      </c>
      <c r="X37" s="22">
        <v>70</v>
      </c>
      <c r="Y37" s="32">
        <f>5</f>
        <v>5</v>
      </c>
      <c r="Z37" s="33">
        <f t="shared" si="43"/>
        <v>0.31490000000000001</v>
      </c>
      <c r="AA37" s="34">
        <f t="shared" si="44"/>
        <v>-0.96930000000000005</v>
      </c>
      <c r="AB37" s="24"/>
      <c r="AC37" s="25">
        <v>14</v>
      </c>
      <c r="AD37" s="23">
        <v>35.67</v>
      </c>
      <c r="AE37" s="22">
        <f t="shared" si="128"/>
        <v>72</v>
      </c>
      <c r="AF37" s="22">
        <f t="shared" si="4"/>
        <v>72</v>
      </c>
      <c r="AG37" s="37">
        <f t="shared" si="129"/>
        <v>6</v>
      </c>
      <c r="AH37" s="33">
        <f t="shared" si="47"/>
        <v>-0.49540000000000001</v>
      </c>
      <c r="AI37" s="34">
        <f t="shared" si="48"/>
        <v>0.85809999999999997</v>
      </c>
      <c r="AJ37" s="24"/>
      <c r="AK37" s="25">
        <v>14</v>
      </c>
      <c r="AL37" s="23">
        <v>35.67</v>
      </c>
      <c r="AM37" s="22">
        <f t="shared" si="5"/>
        <v>72</v>
      </c>
      <c r="AN37" s="22">
        <f t="shared" si="130"/>
        <v>70</v>
      </c>
      <c r="AO37" s="32">
        <f t="shared" si="131"/>
        <v>7</v>
      </c>
      <c r="AP37" s="33">
        <f t="shared" si="51"/>
        <v>1.0190999999999999</v>
      </c>
      <c r="AQ37" s="34">
        <f t="shared" si="52"/>
        <v>0</v>
      </c>
      <c r="AR37" s="24"/>
      <c r="AS37" s="25">
        <v>14</v>
      </c>
      <c r="AT37" s="23">
        <v>35.67</v>
      </c>
      <c r="AU37" s="22">
        <f t="shared" si="6"/>
        <v>72</v>
      </c>
      <c r="AV37" s="22">
        <f t="shared" si="132"/>
        <v>72</v>
      </c>
      <c r="AW37" s="37">
        <f t="shared" si="133"/>
        <v>8</v>
      </c>
      <c r="AX37" s="33">
        <f t="shared" si="55"/>
        <v>0</v>
      </c>
      <c r="AY37" s="34">
        <f t="shared" si="56"/>
        <v>-0.99080000000000001</v>
      </c>
      <c r="AZ37" s="24"/>
      <c r="BA37" s="25">
        <v>14</v>
      </c>
      <c r="BB37" s="23">
        <v>35.67</v>
      </c>
      <c r="BC37" s="22">
        <f t="shared" si="7"/>
        <v>72</v>
      </c>
      <c r="BD37" s="22">
        <f t="shared" si="8"/>
        <v>72</v>
      </c>
      <c r="BE37" s="37">
        <f t="shared" si="134"/>
        <v>9</v>
      </c>
      <c r="BF37" s="33">
        <f t="shared" si="58"/>
        <v>-0.93110000000000004</v>
      </c>
      <c r="BG37" s="34">
        <f t="shared" si="59"/>
        <v>-0.33889999999999998</v>
      </c>
      <c r="BH37" s="24"/>
      <c r="BI37" s="25">
        <v>14</v>
      </c>
      <c r="BJ37" s="23">
        <v>35.67</v>
      </c>
      <c r="BK37" s="22">
        <f t="shared" si="9"/>
        <v>72</v>
      </c>
      <c r="BL37" s="22">
        <f>70</f>
        <v>70</v>
      </c>
      <c r="BM37" s="32">
        <f>10</f>
        <v>10</v>
      </c>
      <c r="BN37" s="33">
        <f t="shared" si="60"/>
        <v>-0.82450000000000001</v>
      </c>
      <c r="BO37" s="34">
        <f t="shared" si="61"/>
        <v>0.59899999999999998</v>
      </c>
      <c r="BP37" s="24"/>
      <c r="BQ37" s="25">
        <v>14</v>
      </c>
      <c r="BR37" s="23">
        <v>35.67</v>
      </c>
      <c r="BS37" s="22">
        <f t="shared" si="10"/>
        <v>72</v>
      </c>
      <c r="BT37" s="22">
        <f t="shared" si="135"/>
        <v>66</v>
      </c>
      <c r="BU37" s="37">
        <f t="shared" si="136"/>
        <v>11</v>
      </c>
      <c r="BV37" s="33">
        <f t="shared" si="64"/>
        <v>-0.15379999999999999</v>
      </c>
      <c r="BW37" s="34">
        <f t="shared" si="65"/>
        <v>1.0699000000000001</v>
      </c>
      <c r="BX37" s="24"/>
      <c r="BY37" s="25">
        <v>14</v>
      </c>
      <c r="BZ37" s="23">
        <v>35.67</v>
      </c>
      <c r="CA37" s="22">
        <f t="shared" si="11"/>
        <v>72</v>
      </c>
      <c r="CB37" s="22">
        <f t="shared" si="12"/>
        <v>72</v>
      </c>
      <c r="CC37" s="37">
        <f t="shared" si="137"/>
        <v>12</v>
      </c>
      <c r="CD37" s="33">
        <f t="shared" si="67"/>
        <v>0.49540000000000001</v>
      </c>
      <c r="CE37" s="34">
        <f t="shared" si="68"/>
        <v>0.85809999999999997</v>
      </c>
      <c r="CF37" s="24"/>
      <c r="CG37" s="25">
        <v>14</v>
      </c>
      <c r="CH37" s="23">
        <v>35.67</v>
      </c>
      <c r="CI37" s="22">
        <f t="shared" si="13"/>
        <v>72</v>
      </c>
      <c r="CJ37" s="22">
        <f>65</f>
        <v>65</v>
      </c>
      <c r="CK37" s="32">
        <f>13</f>
        <v>13</v>
      </c>
      <c r="CL37" s="33">
        <f t="shared" si="69"/>
        <v>0.9718</v>
      </c>
      <c r="CM37" s="34">
        <f t="shared" si="70"/>
        <v>0.5101</v>
      </c>
      <c r="CN37" s="24"/>
      <c r="CO37" s="25">
        <v>14</v>
      </c>
      <c r="CP37" s="23">
        <v>35.67</v>
      </c>
      <c r="CQ37" s="22">
        <f t="shared" si="14"/>
        <v>72</v>
      </c>
      <c r="CR37" s="22">
        <f t="shared" si="138"/>
        <v>70</v>
      </c>
      <c r="CS37" s="32">
        <f t="shared" si="139"/>
        <v>14</v>
      </c>
      <c r="CT37" s="33">
        <f t="shared" si="73"/>
        <v>1.0190999999999999</v>
      </c>
      <c r="CU37" s="34">
        <f t="shared" si="74"/>
        <v>0</v>
      </c>
      <c r="CV37" s="24"/>
      <c r="CW37" s="25">
        <v>14</v>
      </c>
      <c r="CX37" s="23">
        <v>35.67</v>
      </c>
      <c r="CY37" s="22">
        <f t="shared" si="15"/>
        <v>72</v>
      </c>
      <c r="CZ37" s="22">
        <f t="shared" si="140"/>
        <v>60</v>
      </c>
      <c r="DA37" s="32">
        <f t="shared" si="141"/>
        <v>15</v>
      </c>
      <c r="DB37" s="33">
        <f t="shared" si="77"/>
        <v>1.0862000000000001</v>
      </c>
      <c r="DC37" s="34">
        <f t="shared" si="78"/>
        <v>-0.48359999999999997</v>
      </c>
      <c r="DD37" s="24"/>
      <c r="DE37" s="25">
        <v>14</v>
      </c>
      <c r="DF37" s="23">
        <v>35.67</v>
      </c>
      <c r="DG37" s="22">
        <f t="shared" si="16"/>
        <v>72</v>
      </c>
      <c r="DH37" s="22">
        <f t="shared" si="142"/>
        <v>64</v>
      </c>
      <c r="DI37" s="32">
        <f t="shared" si="143"/>
        <v>16</v>
      </c>
      <c r="DJ37" s="33">
        <f t="shared" si="81"/>
        <v>0.78820000000000001</v>
      </c>
      <c r="DK37" s="34">
        <f t="shared" si="82"/>
        <v>-0.78820000000000001</v>
      </c>
      <c r="DL37" s="24"/>
      <c r="DM37" s="25">
        <v>14</v>
      </c>
      <c r="DN37" s="23">
        <v>35.67</v>
      </c>
      <c r="DO37" s="22">
        <f t="shared" si="17"/>
        <v>72</v>
      </c>
      <c r="DP37" s="22">
        <f>68</f>
        <v>68</v>
      </c>
      <c r="DQ37" s="32">
        <f>17</f>
        <v>17</v>
      </c>
      <c r="DR37" s="33">
        <f t="shared" si="83"/>
        <v>0.46760000000000002</v>
      </c>
      <c r="DS37" s="34">
        <f t="shared" si="84"/>
        <v>-0.93910000000000005</v>
      </c>
      <c r="DT37" s="24"/>
      <c r="DU37" s="25">
        <v>14</v>
      </c>
      <c r="DV37" s="23">
        <v>35.67</v>
      </c>
      <c r="DW37" s="22">
        <f t="shared" si="18"/>
        <v>72</v>
      </c>
      <c r="DX37" s="22">
        <f t="shared" si="144"/>
        <v>72</v>
      </c>
      <c r="DY37" s="37">
        <f t="shared" si="145"/>
        <v>18</v>
      </c>
      <c r="DZ37" s="33">
        <f t="shared" si="87"/>
        <v>0.1721</v>
      </c>
      <c r="EA37" s="34">
        <f t="shared" si="88"/>
        <v>-0.9758</v>
      </c>
      <c r="EB37" s="24"/>
      <c r="EC37" s="25">
        <v>14</v>
      </c>
      <c r="ED37" s="23">
        <v>35.67</v>
      </c>
      <c r="EE37" s="22">
        <f t="shared" si="19"/>
        <v>72</v>
      </c>
      <c r="EF37" s="22">
        <f>57</f>
        <v>57</v>
      </c>
      <c r="EG37" s="32">
        <f>19</f>
        <v>19</v>
      </c>
      <c r="EH37" s="33">
        <f t="shared" si="89"/>
        <v>-0.10340000000000001</v>
      </c>
      <c r="EI37" s="34">
        <f t="shared" si="90"/>
        <v>-1.2473000000000001</v>
      </c>
      <c r="EJ37" s="24"/>
      <c r="EK37" s="25">
        <v>14</v>
      </c>
      <c r="EL37" s="23">
        <v>35.67</v>
      </c>
      <c r="EM37" s="22">
        <f t="shared" si="20"/>
        <v>72</v>
      </c>
      <c r="EN37" s="22">
        <f>60</f>
        <v>60</v>
      </c>
      <c r="EO37" s="32">
        <f>20</f>
        <v>20</v>
      </c>
      <c r="EP37" s="33">
        <f t="shared" si="91"/>
        <v>-0.3674</v>
      </c>
      <c r="EQ37" s="34">
        <f t="shared" si="92"/>
        <v>-1.1308</v>
      </c>
      <c r="ER37" s="24"/>
      <c r="ES37" s="25">
        <v>14</v>
      </c>
      <c r="ET37" s="23">
        <v>35.67</v>
      </c>
      <c r="EU37" s="22">
        <f t="shared" si="21"/>
        <v>72</v>
      </c>
      <c r="EV37" s="22">
        <f>63</f>
        <v>63</v>
      </c>
      <c r="EW37" s="37">
        <f>21</f>
        <v>21</v>
      </c>
      <c r="EX37" s="33">
        <f t="shared" si="93"/>
        <v>-0.56620000000000004</v>
      </c>
      <c r="EY37" s="34">
        <f t="shared" si="94"/>
        <v>-0.98070000000000002</v>
      </c>
      <c r="EZ37" s="24"/>
      <c r="FA37" s="25">
        <v>14</v>
      </c>
      <c r="FB37" s="23">
        <v>35.67</v>
      </c>
      <c r="FC37" s="22">
        <f t="shared" si="22"/>
        <v>72</v>
      </c>
      <c r="FD37" s="22">
        <f>66</f>
        <v>66</v>
      </c>
      <c r="FE37" s="37">
        <f>22</f>
        <v>22</v>
      </c>
      <c r="FF37" s="33">
        <f t="shared" si="95"/>
        <v>-0.70779999999999998</v>
      </c>
      <c r="FG37" s="34">
        <f t="shared" si="96"/>
        <v>-0.81689999999999996</v>
      </c>
      <c r="FH37" s="24"/>
      <c r="FI37" s="25">
        <v>14</v>
      </c>
      <c r="FJ37" s="23">
        <v>35.67</v>
      </c>
      <c r="FK37" s="22">
        <f t="shared" si="23"/>
        <v>72</v>
      </c>
      <c r="FL37" s="22">
        <f t="shared" si="146"/>
        <v>69</v>
      </c>
      <c r="FM37" s="37">
        <f t="shared" si="126"/>
        <v>23</v>
      </c>
      <c r="FN37" s="33">
        <f t="shared" si="98"/>
        <v>-0.80200000000000005</v>
      </c>
      <c r="FO37" s="34">
        <f t="shared" si="99"/>
        <v>-0.65249999999999997</v>
      </c>
      <c r="FP37" s="24"/>
      <c r="FQ37" s="25">
        <v>14</v>
      </c>
      <c r="FR37" s="23">
        <v>35.67</v>
      </c>
      <c r="FS37" s="22">
        <f t="shared" si="25"/>
        <v>72</v>
      </c>
      <c r="FT37" s="22">
        <f t="shared" si="25"/>
        <v>72</v>
      </c>
      <c r="FU37" s="37">
        <f>24</f>
        <v>24</v>
      </c>
      <c r="FV37" s="33">
        <f t="shared" si="100"/>
        <v>-0.85809999999999997</v>
      </c>
      <c r="FW37" s="34">
        <f t="shared" si="101"/>
        <v>-0.49540000000000001</v>
      </c>
      <c r="FX37" s="24"/>
      <c r="FY37" s="25">
        <v>14</v>
      </c>
      <c r="FZ37" s="23">
        <v>35.67</v>
      </c>
      <c r="GA37" s="22">
        <f t="shared" si="26"/>
        <v>72</v>
      </c>
      <c r="GB37" s="22">
        <f>50</f>
        <v>50</v>
      </c>
      <c r="GC37" s="32">
        <f>25</f>
        <v>25</v>
      </c>
      <c r="GD37" s="33">
        <f t="shared" si="102"/>
        <v>-1.3266</v>
      </c>
      <c r="GE37" s="34">
        <f t="shared" si="103"/>
        <v>-0.5252</v>
      </c>
      <c r="GF37" s="24"/>
      <c r="GG37" s="25">
        <v>14</v>
      </c>
      <c r="GH37" s="23">
        <v>35.67</v>
      </c>
      <c r="GI37" s="22">
        <f t="shared" si="27"/>
        <v>72</v>
      </c>
      <c r="GJ37" s="22">
        <f>52</f>
        <v>52</v>
      </c>
      <c r="GK37" s="32">
        <f>26</f>
        <v>26</v>
      </c>
      <c r="GL37" s="33">
        <f t="shared" si="104"/>
        <v>-1.3321000000000001</v>
      </c>
      <c r="GM37" s="34">
        <f t="shared" si="105"/>
        <v>-0.32829999999999998</v>
      </c>
      <c r="GN37" s="24"/>
      <c r="GO37" s="25">
        <v>14</v>
      </c>
      <c r="GP37" s="23">
        <v>35.67</v>
      </c>
      <c r="GQ37" s="22">
        <f t="shared" si="28"/>
        <v>72</v>
      </c>
      <c r="GR37" s="22">
        <f>54</f>
        <v>54</v>
      </c>
      <c r="GS37" s="37">
        <f>27</f>
        <v>27</v>
      </c>
      <c r="GT37" s="33">
        <f t="shared" si="106"/>
        <v>-1.3122</v>
      </c>
      <c r="GU37" s="34">
        <f t="shared" si="107"/>
        <v>-0.15340000000000001</v>
      </c>
      <c r="GV37" s="24"/>
      <c r="GW37" s="25">
        <v>14</v>
      </c>
      <c r="GX37" s="23">
        <v>35.67</v>
      </c>
      <c r="GY37" s="22">
        <f t="shared" si="29"/>
        <v>72</v>
      </c>
      <c r="GZ37" s="22">
        <f>56</f>
        <v>56</v>
      </c>
      <c r="HA37" s="32">
        <f>28</f>
        <v>28</v>
      </c>
      <c r="HB37" s="33">
        <f t="shared" si="108"/>
        <v>-1.2739</v>
      </c>
      <c r="HC37" s="34">
        <f t="shared" si="109"/>
        <v>0</v>
      </c>
      <c r="HD37" s="24"/>
      <c r="HE37" s="25">
        <v>14</v>
      </c>
      <c r="HF37" s="23">
        <v>35.67</v>
      </c>
      <c r="HG37" s="22">
        <f t="shared" si="30"/>
        <v>72</v>
      </c>
      <c r="HH37" s="22">
        <f>58</f>
        <v>58</v>
      </c>
      <c r="HI37" s="32">
        <f>29</f>
        <v>29</v>
      </c>
      <c r="HJ37" s="33">
        <f t="shared" si="110"/>
        <v>-1.2228000000000001</v>
      </c>
      <c r="HK37" s="34">
        <f t="shared" si="111"/>
        <v>0.13300000000000001</v>
      </c>
      <c r="HL37" s="24"/>
      <c r="HM37" s="25">
        <v>14</v>
      </c>
      <c r="HN37" s="23">
        <v>35.67</v>
      </c>
      <c r="HO37" s="22">
        <f t="shared" si="31"/>
        <v>72</v>
      </c>
      <c r="HP37" s="22">
        <f>60</f>
        <v>60</v>
      </c>
      <c r="HQ37" s="32">
        <f>30</f>
        <v>30</v>
      </c>
      <c r="HR37" s="33">
        <f t="shared" si="112"/>
        <v>-1.163</v>
      </c>
      <c r="HS37" s="34">
        <f t="shared" si="113"/>
        <v>0.2472</v>
      </c>
      <c r="HT37" s="24"/>
      <c r="HU37" s="25">
        <v>14</v>
      </c>
      <c r="HV37" s="23">
        <v>35.67</v>
      </c>
      <c r="HW37" s="22">
        <f t="shared" si="32"/>
        <v>72</v>
      </c>
      <c r="HX37" s="22">
        <f>62</f>
        <v>62</v>
      </c>
      <c r="HY37" s="32">
        <f>31</f>
        <v>31</v>
      </c>
      <c r="HZ37" s="33">
        <f t="shared" si="114"/>
        <v>-1.0979000000000001</v>
      </c>
      <c r="IA37" s="34">
        <f t="shared" si="115"/>
        <v>0.34449999999999997</v>
      </c>
      <c r="IB37" s="24"/>
      <c r="IC37" s="25">
        <v>14</v>
      </c>
      <c r="ID37" s="23">
        <v>35.67</v>
      </c>
      <c r="IE37" s="22">
        <f t="shared" si="33"/>
        <v>72</v>
      </c>
      <c r="IF37" s="22">
        <f>64</f>
        <v>64</v>
      </c>
      <c r="IG37" s="32">
        <f>32</f>
        <v>32</v>
      </c>
      <c r="IH37" s="33">
        <f t="shared" si="116"/>
        <v>-1.0298</v>
      </c>
      <c r="II37" s="34">
        <f t="shared" si="117"/>
        <v>0.42659999999999998</v>
      </c>
      <c r="IJ37" s="24"/>
      <c r="IK37" s="25">
        <v>14</v>
      </c>
      <c r="IL37" s="23">
        <v>35.67</v>
      </c>
      <c r="IM37" s="22">
        <f t="shared" si="34"/>
        <v>72</v>
      </c>
      <c r="IN37" s="22">
        <f>66</f>
        <v>66</v>
      </c>
      <c r="IO37" s="37">
        <f>33</f>
        <v>33</v>
      </c>
      <c r="IP37" s="33">
        <f t="shared" si="118"/>
        <v>-0.96079999999999999</v>
      </c>
      <c r="IQ37" s="34">
        <f t="shared" si="119"/>
        <v>0.49530000000000002</v>
      </c>
      <c r="IR37" s="24"/>
      <c r="IS37" s="25">
        <v>14</v>
      </c>
      <c r="IT37" s="23">
        <v>35.67</v>
      </c>
      <c r="IU37" s="22">
        <f t="shared" si="35"/>
        <v>72</v>
      </c>
      <c r="IV37" s="22">
        <f>68</f>
        <v>68</v>
      </c>
      <c r="IW37" s="32">
        <f>34</f>
        <v>34</v>
      </c>
      <c r="IX37" s="33">
        <f t="shared" si="120"/>
        <v>-0.89200000000000002</v>
      </c>
      <c r="IY37" s="34">
        <f t="shared" si="121"/>
        <v>0.55230000000000001</v>
      </c>
      <c r="IZ37" s="24"/>
      <c r="JA37" s="25">
        <v>14</v>
      </c>
      <c r="JB37" s="23">
        <v>35.67</v>
      </c>
      <c r="JC37" s="22">
        <f t="shared" si="36"/>
        <v>72</v>
      </c>
      <c r="JD37" s="22">
        <f>70</f>
        <v>70</v>
      </c>
      <c r="JE37" s="32">
        <f>35</f>
        <v>35</v>
      </c>
      <c r="JF37" s="33">
        <f t="shared" si="122"/>
        <v>-0.82450000000000001</v>
      </c>
      <c r="JG37" s="34">
        <f t="shared" si="123"/>
        <v>0.59899999999999998</v>
      </c>
      <c r="JH37" s="24"/>
      <c r="JI37" s="25">
        <v>14</v>
      </c>
      <c r="JJ37" s="23">
        <v>35.67</v>
      </c>
      <c r="JK37" s="22">
        <f t="shared" si="37"/>
        <v>72</v>
      </c>
      <c r="JL37" s="22">
        <f t="shared" si="37"/>
        <v>72</v>
      </c>
      <c r="JM37" s="37">
        <f>36</f>
        <v>36</v>
      </c>
      <c r="JN37" s="33">
        <f t="shared" si="124"/>
        <v>-0.75900000000000001</v>
      </c>
      <c r="JO37" s="34">
        <f t="shared" si="125"/>
        <v>0.63690000000000002</v>
      </c>
    </row>
    <row r="38" spans="1:275">
      <c r="A38" s="22">
        <v>1854</v>
      </c>
      <c r="B38" s="23">
        <v>40.299999999999997</v>
      </c>
      <c r="C38" s="20"/>
      <c r="D38" s="24"/>
      <c r="E38" s="25">
        <v>15</v>
      </c>
      <c r="F38" s="23">
        <v>40.299999999999997</v>
      </c>
      <c r="G38" s="22">
        <f t="shared" si="0"/>
        <v>72</v>
      </c>
      <c r="H38" s="22">
        <f t="shared" si="0"/>
        <v>72</v>
      </c>
      <c r="I38" s="32">
        <f>3</f>
        <v>3</v>
      </c>
      <c r="J38" s="33">
        <f t="shared" si="38"/>
        <v>1.1194</v>
      </c>
      <c r="K38" s="34">
        <f t="shared" si="39"/>
        <v>0</v>
      </c>
      <c r="L38" s="24"/>
      <c r="M38" s="25">
        <v>15</v>
      </c>
      <c r="N38" s="23">
        <v>40.299999999999997</v>
      </c>
      <c r="O38" s="22">
        <f t="shared" si="1"/>
        <v>72</v>
      </c>
      <c r="P38" s="22">
        <f t="shared" si="2"/>
        <v>72</v>
      </c>
      <c r="Q38" s="37">
        <f t="shared" si="127"/>
        <v>4</v>
      </c>
      <c r="R38" s="33">
        <f t="shared" si="41"/>
        <v>0</v>
      </c>
      <c r="S38" s="34">
        <f t="shared" si="42"/>
        <v>-1.1194</v>
      </c>
      <c r="T38" s="24"/>
      <c r="U38" s="25">
        <v>15</v>
      </c>
      <c r="V38" s="23">
        <v>40.299999999999997</v>
      </c>
      <c r="W38" s="22">
        <f t="shared" si="3"/>
        <v>72</v>
      </c>
      <c r="X38" s="22">
        <v>70</v>
      </c>
      <c r="Y38" s="32">
        <f>5</f>
        <v>5</v>
      </c>
      <c r="Z38" s="33">
        <f t="shared" si="43"/>
        <v>1.1514</v>
      </c>
      <c r="AA38" s="34">
        <f t="shared" si="44"/>
        <v>0</v>
      </c>
      <c r="AB38" s="24"/>
      <c r="AC38" s="25">
        <v>15</v>
      </c>
      <c r="AD38" s="23">
        <v>40.299999999999997</v>
      </c>
      <c r="AE38" s="22">
        <f t="shared" si="128"/>
        <v>72</v>
      </c>
      <c r="AF38" s="22">
        <f t="shared" si="4"/>
        <v>72</v>
      </c>
      <c r="AG38" s="37">
        <f t="shared" si="129"/>
        <v>6</v>
      </c>
      <c r="AH38" s="33">
        <f t="shared" si="47"/>
        <v>-1.1194</v>
      </c>
      <c r="AI38" s="34">
        <f t="shared" si="48"/>
        <v>0</v>
      </c>
      <c r="AJ38" s="24"/>
      <c r="AK38" s="25">
        <v>15</v>
      </c>
      <c r="AL38" s="23">
        <v>40.299999999999997</v>
      </c>
      <c r="AM38" s="22">
        <f t="shared" si="5"/>
        <v>72</v>
      </c>
      <c r="AN38" s="22">
        <f t="shared" si="130"/>
        <v>70</v>
      </c>
      <c r="AO38" s="32">
        <f t="shared" si="131"/>
        <v>7</v>
      </c>
      <c r="AP38" s="33">
        <f t="shared" si="51"/>
        <v>0.71789999999999998</v>
      </c>
      <c r="AQ38" s="34">
        <f t="shared" si="52"/>
        <v>0.9002</v>
      </c>
      <c r="AR38" s="24"/>
      <c r="AS38" s="25">
        <v>15</v>
      </c>
      <c r="AT38" s="23">
        <v>40.299999999999997</v>
      </c>
      <c r="AU38" s="22">
        <f t="shared" si="6"/>
        <v>72</v>
      </c>
      <c r="AV38" s="22">
        <f t="shared" si="132"/>
        <v>72</v>
      </c>
      <c r="AW38" s="37">
        <f t="shared" si="133"/>
        <v>8</v>
      </c>
      <c r="AX38" s="33">
        <f t="shared" si="55"/>
        <v>0.79159999999999997</v>
      </c>
      <c r="AY38" s="34">
        <f t="shared" si="56"/>
        <v>-0.79159999999999997</v>
      </c>
      <c r="AZ38" s="24"/>
      <c r="BA38" s="25">
        <v>15</v>
      </c>
      <c r="BB38" s="23">
        <v>40.299999999999997</v>
      </c>
      <c r="BC38" s="22">
        <f t="shared" si="7"/>
        <v>72</v>
      </c>
      <c r="BD38" s="22">
        <f t="shared" si="8"/>
        <v>72</v>
      </c>
      <c r="BE38" s="37">
        <f t="shared" si="134"/>
        <v>9</v>
      </c>
      <c r="BF38" s="33">
        <f t="shared" si="58"/>
        <v>-0.55969999999999998</v>
      </c>
      <c r="BG38" s="34">
        <f t="shared" si="59"/>
        <v>-0.96950000000000003</v>
      </c>
      <c r="BH38" s="24"/>
      <c r="BI38" s="25">
        <v>15</v>
      </c>
      <c r="BJ38" s="23">
        <v>40.299999999999997</v>
      </c>
      <c r="BK38" s="22">
        <f t="shared" si="9"/>
        <v>72</v>
      </c>
      <c r="BL38" s="22">
        <f>70</f>
        <v>70</v>
      </c>
      <c r="BM38" s="32">
        <f>10</f>
        <v>10</v>
      </c>
      <c r="BN38" s="33">
        <f t="shared" si="60"/>
        <v>-1.1514</v>
      </c>
      <c r="BO38" s="34">
        <f t="shared" si="61"/>
        <v>0</v>
      </c>
      <c r="BP38" s="24"/>
      <c r="BQ38" s="25">
        <v>15</v>
      </c>
      <c r="BR38" s="23">
        <v>40.299999999999997</v>
      </c>
      <c r="BS38" s="22">
        <f t="shared" si="10"/>
        <v>72</v>
      </c>
      <c r="BT38" s="22">
        <f t="shared" si="135"/>
        <v>66</v>
      </c>
      <c r="BU38" s="37">
        <f t="shared" si="136"/>
        <v>11</v>
      </c>
      <c r="BV38" s="33">
        <f t="shared" si="64"/>
        <v>-0.79969999999999997</v>
      </c>
      <c r="BW38" s="34">
        <f t="shared" si="65"/>
        <v>0.92290000000000005</v>
      </c>
      <c r="BX38" s="24"/>
      <c r="BY38" s="25">
        <v>15</v>
      </c>
      <c r="BZ38" s="23">
        <v>40.299999999999997</v>
      </c>
      <c r="CA38" s="22">
        <f t="shared" si="11"/>
        <v>72</v>
      </c>
      <c r="CB38" s="22">
        <f t="shared" si="12"/>
        <v>72</v>
      </c>
      <c r="CC38" s="37">
        <f t="shared" si="137"/>
        <v>12</v>
      </c>
      <c r="CD38" s="33">
        <f t="shared" si="67"/>
        <v>0</v>
      </c>
      <c r="CE38" s="34">
        <f t="shared" si="68"/>
        <v>1.1194</v>
      </c>
      <c r="CF38" s="24"/>
      <c r="CG38" s="25">
        <v>15</v>
      </c>
      <c r="CH38" s="23">
        <v>40.299999999999997</v>
      </c>
      <c r="CI38" s="22">
        <f t="shared" si="13"/>
        <v>72</v>
      </c>
      <c r="CJ38" s="22">
        <f>65</f>
        <v>65</v>
      </c>
      <c r="CK38" s="32">
        <f>13</f>
        <v>13</v>
      </c>
      <c r="CL38" s="33">
        <f t="shared" si="69"/>
        <v>0.70440000000000003</v>
      </c>
      <c r="CM38" s="34">
        <f t="shared" si="70"/>
        <v>1.0205</v>
      </c>
      <c r="CN38" s="24"/>
      <c r="CO38" s="25">
        <v>15</v>
      </c>
      <c r="CP38" s="23">
        <v>40.299999999999997</v>
      </c>
      <c r="CQ38" s="22">
        <f t="shared" si="14"/>
        <v>72</v>
      </c>
      <c r="CR38" s="22">
        <f t="shared" si="138"/>
        <v>70</v>
      </c>
      <c r="CS38" s="32">
        <f t="shared" si="139"/>
        <v>14</v>
      </c>
      <c r="CT38" s="33">
        <f t="shared" si="73"/>
        <v>1.0374000000000001</v>
      </c>
      <c r="CU38" s="34">
        <f t="shared" si="74"/>
        <v>0.49959999999999999</v>
      </c>
      <c r="CV38" s="24"/>
      <c r="CW38" s="25">
        <v>15</v>
      </c>
      <c r="CX38" s="23">
        <v>40.299999999999997</v>
      </c>
      <c r="CY38" s="22">
        <f t="shared" si="15"/>
        <v>72</v>
      </c>
      <c r="CZ38" s="22">
        <f t="shared" si="140"/>
        <v>60</v>
      </c>
      <c r="DA38" s="32">
        <f t="shared" si="141"/>
        <v>15</v>
      </c>
      <c r="DB38" s="33">
        <f t="shared" si="77"/>
        <v>1.3432999999999999</v>
      </c>
      <c r="DC38" s="34">
        <f t="shared" si="78"/>
        <v>0</v>
      </c>
      <c r="DD38" s="24"/>
      <c r="DE38" s="25">
        <v>15</v>
      </c>
      <c r="DF38" s="23">
        <v>40.299999999999997</v>
      </c>
      <c r="DG38" s="22">
        <f t="shared" si="16"/>
        <v>72</v>
      </c>
      <c r="DH38" s="22">
        <f t="shared" si="142"/>
        <v>64</v>
      </c>
      <c r="DI38" s="32">
        <f t="shared" si="143"/>
        <v>16</v>
      </c>
      <c r="DJ38" s="33">
        <f t="shared" si="81"/>
        <v>1.1635</v>
      </c>
      <c r="DK38" s="34">
        <f t="shared" si="82"/>
        <v>-0.4819</v>
      </c>
      <c r="DL38" s="24"/>
      <c r="DM38" s="25">
        <v>15</v>
      </c>
      <c r="DN38" s="23">
        <v>40.299999999999997</v>
      </c>
      <c r="DO38" s="22">
        <f t="shared" si="17"/>
        <v>72</v>
      </c>
      <c r="DP38" s="22">
        <f>68</f>
        <v>68</v>
      </c>
      <c r="DQ38" s="32">
        <f>17</f>
        <v>17</v>
      </c>
      <c r="DR38" s="33">
        <f t="shared" si="83"/>
        <v>0.87590000000000001</v>
      </c>
      <c r="DS38" s="34">
        <f t="shared" si="84"/>
        <v>-0.79849999999999999</v>
      </c>
      <c r="DT38" s="24"/>
      <c r="DU38" s="25">
        <v>15</v>
      </c>
      <c r="DV38" s="23">
        <v>40.299999999999997</v>
      </c>
      <c r="DW38" s="22">
        <f t="shared" si="18"/>
        <v>72</v>
      </c>
      <c r="DX38" s="22">
        <f t="shared" si="144"/>
        <v>72</v>
      </c>
      <c r="DY38" s="37">
        <f t="shared" si="145"/>
        <v>18</v>
      </c>
      <c r="DZ38" s="33">
        <f t="shared" si="87"/>
        <v>0.55969999999999998</v>
      </c>
      <c r="EA38" s="34">
        <f t="shared" si="88"/>
        <v>-0.96950000000000003</v>
      </c>
      <c r="EB38" s="24"/>
      <c r="EC38" s="25">
        <v>15</v>
      </c>
      <c r="ED38" s="23">
        <v>40.299999999999997</v>
      </c>
      <c r="EE38" s="22">
        <f t="shared" si="19"/>
        <v>72</v>
      </c>
      <c r="EF38" s="22">
        <f>57</f>
        <v>57</v>
      </c>
      <c r="EG38" s="32">
        <f>19</f>
        <v>19</v>
      </c>
      <c r="EH38" s="33">
        <f t="shared" si="89"/>
        <v>0.34710000000000002</v>
      </c>
      <c r="EI38" s="34">
        <f t="shared" si="90"/>
        <v>-1.3708</v>
      </c>
      <c r="EJ38" s="24"/>
      <c r="EK38" s="25">
        <v>15</v>
      </c>
      <c r="EL38" s="23">
        <v>40.299999999999997</v>
      </c>
      <c r="EM38" s="22">
        <f t="shared" si="20"/>
        <v>72</v>
      </c>
      <c r="EN38" s="22">
        <f>60</f>
        <v>60</v>
      </c>
      <c r="EO38" s="32">
        <f>20</f>
        <v>20</v>
      </c>
      <c r="EP38" s="33">
        <f t="shared" si="91"/>
        <v>0</v>
      </c>
      <c r="EQ38" s="34">
        <f t="shared" si="92"/>
        <v>-1.3432999999999999</v>
      </c>
      <c r="ER38" s="24"/>
      <c r="ES38" s="25">
        <v>15</v>
      </c>
      <c r="ET38" s="23">
        <v>40.299999999999997</v>
      </c>
      <c r="EU38" s="22">
        <f t="shared" si="21"/>
        <v>72</v>
      </c>
      <c r="EV38" s="22">
        <f>63</f>
        <v>63</v>
      </c>
      <c r="EW38" s="37">
        <f>21</f>
        <v>21</v>
      </c>
      <c r="EX38" s="33">
        <f t="shared" si="93"/>
        <v>-0.28470000000000001</v>
      </c>
      <c r="EY38" s="34">
        <f t="shared" si="94"/>
        <v>-1.2473000000000001</v>
      </c>
      <c r="EZ38" s="24"/>
      <c r="FA38" s="25">
        <v>15</v>
      </c>
      <c r="FB38" s="23">
        <v>40.299999999999997</v>
      </c>
      <c r="FC38" s="22">
        <f t="shared" si="22"/>
        <v>72</v>
      </c>
      <c r="FD38" s="22">
        <f>66</f>
        <v>66</v>
      </c>
      <c r="FE38" s="37">
        <f>22</f>
        <v>22</v>
      </c>
      <c r="FF38" s="33">
        <f t="shared" si="95"/>
        <v>-0.50729999999999997</v>
      </c>
      <c r="FG38" s="34">
        <f t="shared" si="96"/>
        <v>-1.1109</v>
      </c>
      <c r="FH38" s="24"/>
      <c r="FI38" s="25">
        <v>15</v>
      </c>
      <c r="FJ38" s="23">
        <v>40.299999999999997</v>
      </c>
      <c r="FK38" s="22">
        <f t="shared" si="23"/>
        <v>72</v>
      </c>
      <c r="FL38" s="22">
        <f t="shared" si="146"/>
        <v>69</v>
      </c>
      <c r="FM38" s="37">
        <f t="shared" si="126"/>
        <v>23</v>
      </c>
      <c r="FN38" s="33">
        <f t="shared" si="98"/>
        <v>-0.67359999999999998</v>
      </c>
      <c r="FO38" s="34">
        <f t="shared" si="99"/>
        <v>-0.95430000000000004</v>
      </c>
      <c r="FP38" s="24"/>
      <c r="FQ38" s="25">
        <v>15</v>
      </c>
      <c r="FR38" s="23">
        <v>40.299999999999997</v>
      </c>
      <c r="FS38" s="22">
        <f t="shared" si="25"/>
        <v>72</v>
      </c>
      <c r="FT38" s="22">
        <f t="shared" si="25"/>
        <v>72</v>
      </c>
      <c r="FU38" s="37">
        <f>24</f>
        <v>24</v>
      </c>
      <c r="FV38" s="33">
        <f t="shared" si="100"/>
        <v>-0.79159999999999997</v>
      </c>
      <c r="FW38" s="34">
        <f t="shared" si="101"/>
        <v>-0.79159999999999997</v>
      </c>
      <c r="FX38" s="24"/>
      <c r="FY38" s="25">
        <v>15</v>
      </c>
      <c r="FZ38" s="23">
        <v>40.299999999999997</v>
      </c>
      <c r="GA38" s="22">
        <f t="shared" si="26"/>
        <v>72</v>
      </c>
      <c r="GB38" s="22">
        <f>50</f>
        <v>50</v>
      </c>
      <c r="GC38" s="32">
        <f>25</f>
        <v>25</v>
      </c>
      <c r="GD38" s="33">
        <f t="shared" si="102"/>
        <v>-1.3041</v>
      </c>
      <c r="GE38" s="34">
        <f t="shared" si="103"/>
        <v>-0.94750000000000001</v>
      </c>
      <c r="GF38" s="24"/>
      <c r="GG38" s="25">
        <v>15</v>
      </c>
      <c r="GH38" s="23">
        <v>40.299999999999997</v>
      </c>
      <c r="GI38" s="22">
        <f t="shared" si="27"/>
        <v>72</v>
      </c>
      <c r="GJ38" s="22">
        <f>52</f>
        <v>52</v>
      </c>
      <c r="GK38" s="32">
        <f>26</f>
        <v>26</v>
      </c>
      <c r="GL38" s="33">
        <f t="shared" si="104"/>
        <v>-1.3725000000000001</v>
      </c>
      <c r="GM38" s="34">
        <f t="shared" si="105"/>
        <v>-0.72030000000000005</v>
      </c>
      <c r="GN38" s="24"/>
      <c r="GO38" s="25">
        <v>15</v>
      </c>
      <c r="GP38" s="23">
        <v>40.299999999999997</v>
      </c>
      <c r="GQ38" s="22">
        <f t="shared" si="28"/>
        <v>72</v>
      </c>
      <c r="GR38" s="22">
        <f>54</f>
        <v>54</v>
      </c>
      <c r="GS38" s="37">
        <f>27</f>
        <v>27</v>
      </c>
      <c r="GT38" s="33">
        <f t="shared" si="106"/>
        <v>-1.4026000000000001</v>
      </c>
      <c r="GU38" s="34">
        <f t="shared" si="107"/>
        <v>-0.51049999999999995</v>
      </c>
      <c r="GV38" s="24"/>
      <c r="GW38" s="25">
        <v>15</v>
      </c>
      <c r="GX38" s="23">
        <v>40.299999999999997</v>
      </c>
      <c r="GY38" s="22">
        <f t="shared" si="29"/>
        <v>72</v>
      </c>
      <c r="GZ38" s="22">
        <f>56</f>
        <v>56</v>
      </c>
      <c r="HA38" s="32">
        <f>28</f>
        <v>28</v>
      </c>
      <c r="HB38" s="33">
        <f t="shared" si="108"/>
        <v>-1.4032</v>
      </c>
      <c r="HC38" s="34">
        <f t="shared" si="109"/>
        <v>-0.32029999999999997</v>
      </c>
      <c r="HD38" s="24"/>
      <c r="HE38" s="25">
        <v>15</v>
      </c>
      <c r="HF38" s="23">
        <v>40.299999999999997</v>
      </c>
      <c r="HG38" s="22">
        <f t="shared" si="30"/>
        <v>72</v>
      </c>
      <c r="HH38" s="22">
        <f>58</f>
        <v>58</v>
      </c>
      <c r="HI38" s="32">
        <f>29</f>
        <v>29</v>
      </c>
      <c r="HJ38" s="33">
        <f t="shared" si="110"/>
        <v>-1.3815</v>
      </c>
      <c r="HK38" s="34">
        <f t="shared" si="111"/>
        <v>-0.1502</v>
      </c>
      <c r="HL38" s="24"/>
      <c r="HM38" s="25">
        <v>15</v>
      </c>
      <c r="HN38" s="23">
        <v>40.299999999999997</v>
      </c>
      <c r="HO38" s="22">
        <f t="shared" si="31"/>
        <v>72</v>
      </c>
      <c r="HP38" s="22">
        <f>60</f>
        <v>60</v>
      </c>
      <c r="HQ38" s="32">
        <f>30</f>
        <v>30</v>
      </c>
      <c r="HR38" s="33">
        <f t="shared" si="112"/>
        <v>-1.3432999999999999</v>
      </c>
      <c r="HS38" s="34">
        <f t="shared" si="113"/>
        <v>0</v>
      </c>
      <c r="HT38" s="24"/>
      <c r="HU38" s="25">
        <v>15</v>
      </c>
      <c r="HV38" s="23">
        <v>40.299999999999997</v>
      </c>
      <c r="HW38" s="22">
        <f t="shared" si="32"/>
        <v>72</v>
      </c>
      <c r="HX38" s="22">
        <f>62</f>
        <v>62</v>
      </c>
      <c r="HY38" s="32">
        <f>31</f>
        <v>31</v>
      </c>
      <c r="HZ38" s="33">
        <f t="shared" si="114"/>
        <v>-1.2932999999999999</v>
      </c>
      <c r="IA38" s="34">
        <f t="shared" si="115"/>
        <v>0.13150000000000001</v>
      </c>
      <c r="IB38" s="24"/>
      <c r="IC38" s="25">
        <v>15</v>
      </c>
      <c r="ID38" s="23">
        <v>40.299999999999997</v>
      </c>
      <c r="IE38" s="22">
        <f t="shared" si="33"/>
        <v>72</v>
      </c>
      <c r="IF38" s="22">
        <f>64</f>
        <v>64</v>
      </c>
      <c r="IG38" s="32">
        <f>32</f>
        <v>32</v>
      </c>
      <c r="IH38" s="33">
        <f t="shared" si="116"/>
        <v>-1.2352000000000001</v>
      </c>
      <c r="II38" s="34">
        <f t="shared" si="117"/>
        <v>0.2457</v>
      </c>
      <c r="IJ38" s="24"/>
      <c r="IK38" s="25">
        <v>15</v>
      </c>
      <c r="IL38" s="23">
        <v>40.299999999999997</v>
      </c>
      <c r="IM38" s="22">
        <f t="shared" si="34"/>
        <v>72</v>
      </c>
      <c r="IN38" s="22">
        <f>66</f>
        <v>66</v>
      </c>
      <c r="IO38" s="37">
        <f>33</f>
        <v>33</v>
      </c>
      <c r="IP38" s="33">
        <f t="shared" si="118"/>
        <v>-1.1717</v>
      </c>
      <c r="IQ38" s="34">
        <f t="shared" si="119"/>
        <v>0.34410000000000002</v>
      </c>
      <c r="IR38" s="24"/>
      <c r="IS38" s="25">
        <v>15</v>
      </c>
      <c r="IT38" s="23">
        <v>40.299999999999997</v>
      </c>
      <c r="IU38" s="22">
        <f t="shared" si="35"/>
        <v>72</v>
      </c>
      <c r="IV38" s="22">
        <f>68</f>
        <v>68</v>
      </c>
      <c r="IW38" s="32">
        <f>34</f>
        <v>34</v>
      </c>
      <c r="IX38" s="33">
        <f t="shared" si="120"/>
        <v>-1.1052999999999999</v>
      </c>
      <c r="IY38" s="34">
        <f t="shared" si="121"/>
        <v>0.42820000000000003</v>
      </c>
      <c r="IZ38" s="24"/>
      <c r="JA38" s="25">
        <v>15</v>
      </c>
      <c r="JB38" s="23">
        <v>40.299999999999997</v>
      </c>
      <c r="JC38" s="22">
        <f t="shared" si="36"/>
        <v>72</v>
      </c>
      <c r="JD38" s="22">
        <f>70</f>
        <v>70</v>
      </c>
      <c r="JE38" s="32">
        <f>35</f>
        <v>35</v>
      </c>
      <c r="JF38" s="33">
        <f t="shared" si="122"/>
        <v>-1.0374000000000001</v>
      </c>
      <c r="JG38" s="34">
        <f t="shared" si="123"/>
        <v>0.49959999999999999</v>
      </c>
      <c r="JH38" s="24"/>
      <c r="JI38" s="25">
        <v>15</v>
      </c>
      <c r="JJ38" s="23">
        <v>40.299999999999997</v>
      </c>
      <c r="JK38" s="22">
        <f t="shared" si="37"/>
        <v>72</v>
      </c>
      <c r="JL38" s="22">
        <f t="shared" si="37"/>
        <v>72</v>
      </c>
      <c r="JM38" s="37">
        <f>36</f>
        <v>36</v>
      </c>
      <c r="JN38" s="33">
        <f t="shared" si="124"/>
        <v>-0.96950000000000003</v>
      </c>
      <c r="JO38" s="34">
        <f t="shared" si="125"/>
        <v>0.55969999999999998</v>
      </c>
    </row>
    <row r="39" spans="1:275">
      <c r="A39" s="22">
        <v>1855</v>
      </c>
      <c r="B39" s="23">
        <v>47.89</v>
      </c>
      <c r="C39" s="20"/>
      <c r="D39" s="24"/>
      <c r="E39" s="25">
        <v>16</v>
      </c>
      <c r="F39" s="23">
        <v>47.89</v>
      </c>
      <c r="G39" s="22">
        <f t="shared" si="0"/>
        <v>72</v>
      </c>
      <c r="H39" s="22">
        <f t="shared" si="0"/>
        <v>72</v>
      </c>
      <c r="I39" s="32">
        <f>3</f>
        <v>3</v>
      </c>
      <c r="J39" s="33">
        <f t="shared" si="38"/>
        <v>-0.66510000000000002</v>
      </c>
      <c r="K39" s="34">
        <f t="shared" si="39"/>
        <v>1.1520999999999999</v>
      </c>
      <c r="L39" s="24"/>
      <c r="M39" s="25">
        <v>16</v>
      </c>
      <c r="N39" s="23">
        <v>47.89</v>
      </c>
      <c r="O39" s="22">
        <f t="shared" si="1"/>
        <v>72</v>
      </c>
      <c r="P39" s="22">
        <f t="shared" si="2"/>
        <v>72</v>
      </c>
      <c r="Q39" s="37">
        <f t="shared" si="127"/>
        <v>4</v>
      </c>
      <c r="R39" s="33">
        <f t="shared" si="41"/>
        <v>1.3303</v>
      </c>
      <c r="S39" s="34">
        <f t="shared" si="42"/>
        <v>0</v>
      </c>
      <c r="T39" s="24"/>
      <c r="U39" s="25">
        <v>16</v>
      </c>
      <c r="V39" s="23">
        <v>47.89</v>
      </c>
      <c r="W39" s="22">
        <f t="shared" si="3"/>
        <v>72</v>
      </c>
      <c r="X39" s="22">
        <v>70</v>
      </c>
      <c r="Y39" s="32">
        <f>5</f>
        <v>5</v>
      </c>
      <c r="Z39" s="33">
        <f t="shared" si="43"/>
        <v>0.42280000000000001</v>
      </c>
      <c r="AA39" s="34">
        <f t="shared" si="44"/>
        <v>1.3012999999999999</v>
      </c>
      <c r="AB39" s="24"/>
      <c r="AC39" s="25">
        <v>16</v>
      </c>
      <c r="AD39" s="23">
        <v>47.89</v>
      </c>
      <c r="AE39" s="22">
        <f t="shared" si="128"/>
        <v>72</v>
      </c>
      <c r="AF39" s="22">
        <f t="shared" si="4"/>
        <v>72</v>
      </c>
      <c r="AG39" s="37">
        <f t="shared" si="129"/>
        <v>6</v>
      </c>
      <c r="AH39" s="33">
        <f t="shared" si="47"/>
        <v>-0.66510000000000002</v>
      </c>
      <c r="AI39" s="34">
        <f t="shared" si="48"/>
        <v>-1.1520999999999999</v>
      </c>
      <c r="AJ39" s="24"/>
      <c r="AK39" s="25">
        <v>16</v>
      </c>
      <c r="AL39" s="23">
        <v>47.89</v>
      </c>
      <c r="AM39" s="22">
        <f t="shared" si="5"/>
        <v>72</v>
      </c>
      <c r="AN39" s="22">
        <f t="shared" si="130"/>
        <v>70</v>
      </c>
      <c r="AO39" s="32">
        <f t="shared" si="131"/>
        <v>7</v>
      </c>
      <c r="AP39" s="33">
        <f t="shared" si="51"/>
        <v>-0.30449999999999999</v>
      </c>
      <c r="AQ39" s="34">
        <f t="shared" si="52"/>
        <v>1.3340000000000001</v>
      </c>
      <c r="AR39" s="24"/>
      <c r="AS39" s="25">
        <v>16</v>
      </c>
      <c r="AT39" s="23">
        <v>47.89</v>
      </c>
      <c r="AU39" s="22">
        <f t="shared" si="6"/>
        <v>72</v>
      </c>
      <c r="AV39" s="22">
        <f t="shared" si="132"/>
        <v>72</v>
      </c>
      <c r="AW39" s="37">
        <f t="shared" si="133"/>
        <v>8</v>
      </c>
      <c r="AX39" s="33">
        <f t="shared" si="55"/>
        <v>1.3303</v>
      </c>
      <c r="AY39" s="34">
        <f t="shared" si="56"/>
        <v>0</v>
      </c>
      <c r="AZ39" s="24"/>
      <c r="BA39" s="25">
        <v>16</v>
      </c>
      <c r="BB39" s="23">
        <v>47.89</v>
      </c>
      <c r="BC39" s="22">
        <f t="shared" si="7"/>
        <v>72</v>
      </c>
      <c r="BD39" s="22">
        <f t="shared" si="8"/>
        <v>72</v>
      </c>
      <c r="BE39" s="37">
        <f t="shared" si="134"/>
        <v>9</v>
      </c>
      <c r="BF39" s="33">
        <f t="shared" si="58"/>
        <v>0.23100000000000001</v>
      </c>
      <c r="BG39" s="34">
        <f t="shared" si="59"/>
        <v>-1.3101</v>
      </c>
      <c r="BH39" s="24"/>
      <c r="BI39" s="25">
        <v>16</v>
      </c>
      <c r="BJ39" s="23">
        <v>47.89</v>
      </c>
      <c r="BK39" s="22">
        <f t="shared" si="9"/>
        <v>72</v>
      </c>
      <c r="BL39" s="22">
        <f>70</f>
        <v>70</v>
      </c>
      <c r="BM39" s="32">
        <f>10</f>
        <v>10</v>
      </c>
      <c r="BN39" s="33">
        <f t="shared" si="60"/>
        <v>-1.107</v>
      </c>
      <c r="BO39" s="34">
        <f t="shared" si="61"/>
        <v>-0.80430000000000001</v>
      </c>
      <c r="BP39" s="24"/>
      <c r="BQ39" s="25">
        <v>16</v>
      </c>
      <c r="BR39" s="23">
        <v>47.89</v>
      </c>
      <c r="BS39" s="22">
        <f t="shared" si="10"/>
        <v>72</v>
      </c>
      <c r="BT39" s="22">
        <f t="shared" si="135"/>
        <v>66</v>
      </c>
      <c r="BU39" s="37">
        <f t="shared" si="136"/>
        <v>11</v>
      </c>
      <c r="BV39" s="33">
        <f t="shared" si="64"/>
        <v>-1.3924000000000001</v>
      </c>
      <c r="BW39" s="34">
        <f t="shared" si="65"/>
        <v>0.40889999999999999</v>
      </c>
      <c r="BX39" s="24"/>
      <c r="BY39" s="25">
        <v>16</v>
      </c>
      <c r="BZ39" s="23">
        <v>47.89</v>
      </c>
      <c r="CA39" s="22">
        <f t="shared" si="11"/>
        <v>72</v>
      </c>
      <c r="CB39" s="22">
        <f t="shared" si="12"/>
        <v>72</v>
      </c>
      <c r="CC39" s="37">
        <f t="shared" si="137"/>
        <v>12</v>
      </c>
      <c r="CD39" s="33">
        <f t="shared" si="67"/>
        <v>-0.66510000000000002</v>
      </c>
      <c r="CE39" s="34">
        <f t="shared" si="68"/>
        <v>1.1520999999999999</v>
      </c>
      <c r="CF39" s="24"/>
      <c r="CG39" s="25">
        <v>16</v>
      </c>
      <c r="CH39" s="23">
        <v>47.89</v>
      </c>
      <c r="CI39" s="22">
        <f t="shared" si="13"/>
        <v>72</v>
      </c>
      <c r="CJ39" s="22">
        <f>65</f>
        <v>65</v>
      </c>
      <c r="CK39" s="32">
        <f>13</f>
        <v>13</v>
      </c>
      <c r="CL39" s="33">
        <f t="shared" si="69"/>
        <v>0.17760000000000001</v>
      </c>
      <c r="CM39" s="34">
        <f t="shared" si="70"/>
        <v>1.4628000000000001</v>
      </c>
      <c r="CN39" s="24"/>
      <c r="CO39" s="25">
        <v>16</v>
      </c>
      <c r="CP39" s="23">
        <v>47.89</v>
      </c>
      <c r="CQ39" s="22">
        <f t="shared" si="14"/>
        <v>72</v>
      </c>
      <c r="CR39" s="22">
        <f t="shared" si="138"/>
        <v>70</v>
      </c>
      <c r="CS39" s="32">
        <f t="shared" si="139"/>
        <v>14</v>
      </c>
      <c r="CT39" s="33">
        <f t="shared" si="73"/>
        <v>0.85309999999999997</v>
      </c>
      <c r="CU39" s="34">
        <f t="shared" si="74"/>
        <v>1.0698000000000001</v>
      </c>
      <c r="CV39" s="24"/>
      <c r="CW39" s="25">
        <v>16</v>
      </c>
      <c r="CX39" s="23">
        <v>47.89</v>
      </c>
      <c r="CY39" s="22">
        <f t="shared" si="15"/>
        <v>72</v>
      </c>
      <c r="CZ39" s="22">
        <f t="shared" si="140"/>
        <v>60</v>
      </c>
      <c r="DA39" s="32">
        <f t="shared" si="141"/>
        <v>15</v>
      </c>
      <c r="DB39" s="33">
        <f t="shared" si="77"/>
        <v>1.4582999999999999</v>
      </c>
      <c r="DC39" s="34">
        <f t="shared" si="78"/>
        <v>0.64929999999999999</v>
      </c>
      <c r="DD39" s="24"/>
      <c r="DE39" s="25">
        <v>16</v>
      </c>
      <c r="DF39" s="23">
        <v>47.89</v>
      </c>
      <c r="DG39" s="22">
        <f t="shared" si="16"/>
        <v>72</v>
      </c>
      <c r="DH39" s="22">
        <f t="shared" si="142"/>
        <v>64</v>
      </c>
      <c r="DI39" s="32">
        <f t="shared" si="143"/>
        <v>16</v>
      </c>
      <c r="DJ39" s="33">
        <f t="shared" si="81"/>
        <v>1.4965999999999999</v>
      </c>
      <c r="DK39" s="34">
        <f t="shared" si="82"/>
        <v>0</v>
      </c>
      <c r="DL39" s="24"/>
      <c r="DM39" s="25">
        <v>16</v>
      </c>
      <c r="DN39" s="23">
        <v>47.89</v>
      </c>
      <c r="DO39" s="22">
        <f t="shared" si="17"/>
        <v>72</v>
      </c>
      <c r="DP39" s="22">
        <f>68</f>
        <v>68</v>
      </c>
      <c r="DQ39" s="32">
        <f>17</f>
        <v>17</v>
      </c>
      <c r="DR39" s="33">
        <f t="shared" si="83"/>
        <v>1.3133999999999999</v>
      </c>
      <c r="DS39" s="34">
        <f t="shared" si="84"/>
        <v>-0.50880000000000003</v>
      </c>
      <c r="DT39" s="24"/>
      <c r="DU39" s="25">
        <v>16</v>
      </c>
      <c r="DV39" s="23">
        <v>47.89</v>
      </c>
      <c r="DW39" s="22">
        <f t="shared" si="18"/>
        <v>72</v>
      </c>
      <c r="DX39" s="22">
        <f t="shared" si="144"/>
        <v>72</v>
      </c>
      <c r="DY39" s="37">
        <f t="shared" si="145"/>
        <v>18</v>
      </c>
      <c r="DZ39" s="33">
        <f t="shared" si="87"/>
        <v>1.0190999999999999</v>
      </c>
      <c r="EA39" s="34">
        <f t="shared" si="88"/>
        <v>-0.85509999999999997</v>
      </c>
      <c r="EB39" s="24"/>
      <c r="EC39" s="25">
        <v>16</v>
      </c>
      <c r="ED39" s="23">
        <v>47.89</v>
      </c>
      <c r="EE39" s="22">
        <f t="shared" si="19"/>
        <v>72</v>
      </c>
      <c r="EF39" s="22">
        <f>57</f>
        <v>57</v>
      </c>
      <c r="EG39" s="32">
        <f>19</f>
        <v>19</v>
      </c>
      <c r="EH39" s="33">
        <f t="shared" si="89"/>
        <v>0.91910000000000003</v>
      </c>
      <c r="EI39" s="34">
        <f t="shared" si="90"/>
        <v>-1.4067000000000001</v>
      </c>
      <c r="EJ39" s="24"/>
      <c r="EK39" s="25">
        <v>16</v>
      </c>
      <c r="EL39" s="23">
        <v>47.89</v>
      </c>
      <c r="EM39" s="22">
        <f t="shared" si="20"/>
        <v>72</v>
      </c>
      <c r="EN39" s="22">
        <f>60</f>
        <v>60</v>
      </c>
      <c r="EO39" s="32">
        <f>20</f>
        <v>20</v>
      </c>
      <c r="EP39" s="33">
        <f t="shared" si="91"/>
        <v>0.49330000000000002</v>
      </c>
      <c r="EQ39" s="34">
        <f t="shared" si="92"/>
        <v>-1.5182</v>
      </c>
      <c r="ER39" s="24"/>
      <c r="ES39" s="25">
        <v>16</v>
      </c>
      <c r="ET39" s="23">
        <v>47.89</v>
      </c>
      <c r="EU39" s="22">
        <f t="shared" si="21"/>
        <v>72</v>
      </c>
      <c r="EV39" s="22">
        <f>63</f>
        <v>63</v>
      </c>
      <c r="EW39" s="37">
        <f>21</f>
        <v>21</v>
      </c>
      <c r="EX39" s="33">
        <f t="shared" si="93"/>
        <v>0.11360000000000001</v>
      </c>
      <c r="EY39" s="34">
        <f t="shared" si="94"/>
        <v>-1.5161</v>
      </c>
      <c r="EZ39" s="24"/>
      <c r="FA39" s="25">
        <v>16</v>
      </c>
      <c r="FB39" s="23">
        <v>47.89</v>
      </c>
      <c r="FC39" s="22">
        <f t="shared" si="22"/>
        <v>72</v>
      </c>
      <c r="FD39" s="22">
        <f>66</f>
        <v>66</v>
      </c>
      <c r="FE39" s="37">
        <f>22</f>
        <v>22</v>
      </c>
      <c r="FF39" s="33">
        <f t="shared" si="95"/>
        <v>-0.20649999999999999</v>
      </c>
      <c r="FG39" s="34">
        <f t="shared" si="96"/>
        <v>-1.4363999999999999</v>
      </c>
      <c r="FH39" s="24"/>
      <c r="FI39" s="25">
        <v>16</v>
      </c>
      <c r="FJ39" s="23">
        <v>47.89</v>
      </c>
      <c r="FK39" s="22">
        <f t="shared" si="23"/>
        <v>72</v>
      </c>
      <c r="FL39" s="22">
        <f t="shared" si="146"/>
        <v>69</v>
      </c>
      <c r="FM39" s="37">
        <f t="shared" ref="FM39:FM48" si="147">23</f>
        <v>23</v>
      </c>
      <c r="FN39" s="33">
        <f t="shared" si="98"/>
        <v>-0.46489999999999998</v>
      </c>
      <c r="FO39" s="34">
        <f t="shared" si="99"/>
        <v>-1.3080000000000001</v>
      </c>
      <c r="FP39" s="24"/>
      <c r="FQ39" s="25">
        <v>16</v>
      </c>
      <c r="FR39" s="23">
        <v>47.89</v>
      </c>
      <c r="FS39" s="22">
        <f t="shared" si="25"/>
        <v>72</v>
      </c>
      <c r="FT39" s="22">
        <f t="shared" si="25"/>
        <v>72</v>
      </c>
      <c r="FU39" s="37">
        <f>24</f>
        <v>24</v>
      </c>
      <c r="FV39" s="33">
        <f t="shared" si="100"/>
        <v>-0.66510000000000002</v>
      </c>
      <c r="FW39" s="34">
        <f t="shared" si="101"/>
        <v>-1.1520999999999999</v>
      </c>
      <c r="FX39" s="24"/>
      <c r="FY39" s="25">
        <v>16</v>
      </c>
      <c r="FZ39" s="23">
        <v>47.89</v>
      </c>
      <c r="GA39" s="22">
        <f t="shared" si="26"/>
        <v>72</v>
      </c>
      <c r="GB39" s="22">
        <f>50</f>
        <v>50</v>
      </c>
      <c r="GC39" s="32">
        <f>25</f>
        <v>25</v>
      </c>
      <c r="GD39" s="33">
        <f t="shared" si="102"/>
        <v>-1.2210000000000001</v>
      </c>
      <c r="GE39" s="34">
        <f t="shared" si="103"/>
        <v>-1.476</v>
      </c>
      <c r="GF39" s="24"/>
      <c r="GG39" s="25">
        <v>16</v>
      </c>
      <c r="GH39" s="23">
        <v>47.89</v>
      </c>
      <c r="GI39" s="22">
        <f t="shared" si="27"/>
        <v>72</v>
      </c>
      <c r="GJ39" s="22">
        <f>52</f>
        <v>52</v>
      </c>
      <c r="GK39" s="32">
        <f>26</f>
        <v>26</v>
      </c>
      <c r="GL39" s="33">
        <f t="shared" si="104"/>
        <v>-1.3787</v>
      </c>
      <c r="GM39" s="34">
        <f t="shared" si="105"/>
        <v>-1.2214</v>
      </c>
      <c r="GN39" s="24"/>
      <c r="GO39" s="25">
        <v>16</v>
      </c>
      <c r="GP39" s="23">
        <v>47.89</v>
      </c>
      <c r="GQ39" s="22">
        <f t="shared" si="28"/>
        <v>72</v>
      </c>
      <c r="GR39" s="22">
        <f>54</f>
        <v>54</v>
      </c>
      <c r="GS39" s="37">
        <f>27</f>
        <v>27</v>
      </c>
      <c r="GT39" s="33">
        <f t="shared" si="106"/>
        <v>-1.4819</v>
      </c>
      <c r="GU39" s="34">
        <f t="shared" si="107"/>
        <v>-0.97470000000000001</v>
      </c>
      <c r="GV39" s="24"/>
      <c r="GW39" s="25">
        <v>16</v>
      </c>
      <c r="GX39" s="23">
        <v>47.89</v>
      </c>
      <c r="GY39" s="22">
        <f t="shared" si="29"/>
        <v>72</v>
      </c>
      <c r="GZ39" s="22">
        <f>56</f>
        <v>56</v>
      </c>
      <c r="HA39" s="32">
        <f>28</f>
        <v>28</v>
      </c>
      <c r="HB39" s="33">
        <f t="shared" si="108"/>
        <v>-1.5409999999999999</v>
      </c>
      <c r="HC39" s="34">
        <f t="shared" si="109"/>
        <v>-0.74209999999999998</v>
      </c>
      <c r="HD39" s="24"/>
      <c r="HE39" s="25">
        <v>16</v>
      </c>
      <c r="HF39" s="23">
        <v>47.89</v>
      </c>
      <c r="HG39" s="22">
        <f t="shared" si="30"/>
        <v>72</v>
      </c>
      <c r="HH39" s="22">
        <f>58</f>
        <v>58</v>
      </c>
      <c r="HI39" s="32">
        <f>29</f>
        <v>29</v>
      </c>
      <c r="HJ39" s="33">
        <f t="shared" si="110"/>
        <v>-1.5649</v>
      </c>
      <c r="HK39" s="34">
        <f t="shared" si="111"/>
        <v>-0.52729999999999999</v>
      </c>
      <c r="HL39" s="24"/>
      <c r="HM39" s="25">
        <v>16</v>
      </c>
      <c r="HN39" s="23">
        <v>47.89</v>
      </c>
      <c r="HO39" s="22">
        <f t="shared" si="31"/>
        <v>72</v>
      </c>
      <c r="HP39" s="22">
        <f>60</f>
        <v>60</v>
      </c>
      <c r="HQ39" s="32">
        <f>30</f>
        <v>30</v>
      </c>
      <c r="HR39" s="33">
        <f t="shared" si="112"/>
        <v>-1.5613999999999999</v>
      </c>
      <c r="HS39" s="34">
        <f t="shared" si="113"/>
        <v>-0.33189999999999997</v>
      </c>
      <c r="HT39" s="24"/>
      <c r="HU39" s="25">
        <v>16</v>
      </c>
      <c r="HV39" s="23">
        <v>47.89</v>
      </c>
      <c r="HW39" s="22">
        <f t="shared" si="32"/>
        <v>72</v>
      </c>
      <c r="HX39" s="22">
        <f>62</f>
        <v>62</v>
      </c>
      <c r="HY39" s="32">
        <f>31</f>
        <v>31</v>
      </c>
      <c r="HZ39" s="33">
        <f t="shared" si="114"/>
        <v>-1.5368999999999999</v>
      </c>
      <c r="IA39" s="34">
        <f t="shared" si="115"/>
        <v>-0.15629999999999999</v>
      </c>
      <c r="IB39" s="24"/>
      <c r="IC39" s="25">
        <v>16</v>
      </c>
      <c r="ID39" s="23">
        <v>47.89</v>
      </c>
      <c r="IE39" s="22">
        <f t="shared" si="33"/>
        <v>72</v>
      </c>
      <c r="IF39" s="22">
        <f>64</f>
        <v>64</v>
      </c>
      <c r="IG39" s="32">
        <f>32</f>
        <v>32</v>
      </c>
      <c r="IH39" s="33">
        <f t="shared" si="116"/>
        <v>-1.4965999999999999</v>
      </c>
      <c r="II39" s="34">
        <f t="shared" si="117"/>
        <v>0</v>
      </c>
      <c r="IJ39" s="24"/>
      <c r="IK39" s="25">
        <v>16</v>
      </c>
      <c r="IL39" s="23">
        <v>47.89</v>
      </c>
      <c r="IM39" s="22">
        <f t="shared" si="34"/>
        <v>72</v>
      </c>
      <c r="IN39" s="22">
        <f>66</f>
        <v>66</v>
      </c>
      <c r="IO39" s="37">
        <f>33</f>
        <v>33</v>
      </c>
      <c r="IP39" s="33">
        <f t="shared" si="118"/>
        <v>-1.4446000000000001</v>
      </c>
      <c r="IQ39" s="34">
        <f t="shared" si="119"/>
        <v>0.13789999999999999</v>
      </c>
      <c r="IR39" s="24"/>
      <c r="IS39" s="25">
        <v>16</v>
      </c>
      <c r="IT39" s="23">
        <v>47.89</v>
      </c>
      <c r="IU39" s="22">
        <f t="shared" si="35"/>
        <v>72</v>
      </c>
      <c r="IV39" s="22">
        <f>68</f>
        <v>68</v>
      </c>
      <c r="IW39" s="32">
        <f>34</f>
        <v>34</v>
      </c>
      <c r="IX39" s="33">
        <f t="shared" si="120"/>
        <v>-1.3845000000000001</v>
      </c>
      <c r="IY39" s="34">
        <f t="shared" si="121"/>
        <v>0.25879999999999997</v>
      </c>
      <c r="IZ39" s="24"/>
      <c r="JA39" s="25">
        <v>16</v>
      </c>
      <c r="JB39" s="23">
        <v>47.89</v>
      </c>
      <c r="JC39" s="22">
        <f t="shared" si="36"/>
        <v>72</v>
      </c>
      <c r="JD39" s="22">
        <f>70</f>
        <v>70</v>
      </c>
      <c r="JE39" s="32">
        <f>35</f>
        <v>35</v>
      </c>
      <c r="JF39" s="33">
        <f t="shared" si="122"/>
        <v>-1.319</v>
      </c>
      <c r="JG39" s="34">
        <f t="shared" si="123"/>
        <v>0.36399999999999999</v>
      </c>
      <c r="JH39" s="24"/>
      <c r="JI39" s="25">
        <v>16</v>
      </c>
      <c r="JJ39" s="23">
        <v>47.89</v>
      </c>
      <c r="JK39" s="22">
        <f t="shared" si="37"/>
        <v>72</v>
      </c>
      <c r="JL39" s="22">
        <f t="shared" si="37"/>
        <v>72</v>
      </c>
      <c r="JM39" s="37">
        <f>36</f>
        <v>36</v>
      </c>
      <c r="JN39" s="33">
        <f t="shared" si="124"/>
        <v>-1.2501</v>
      </c>
      <c r="JO39" s="34">
        <f t="shared" si="125"/>
        <v>0.45500000000000002</v>
      </c>
    </row>
    <row r="40" spans="1:275">
      <c r="A40" s="22">
        <v>1856</v>
      </c>
      <c r="B40" s="23">
        <v>28.98</v>
      </c>
      <c r="C40" s="20"/>
      <c r="D40" s="24"/>
      <c r="E40" s="25">
        <v>17</v>
      </c>
      <c r="F40" s="23">
        <v>28.98</v>
      </c>
      <c r="G40" s="22">
        <f t="shared" si="0"/>
        <v>72</v>
      </c>
      <c r="H40" s="22">
        <f t="shared" si="0"/>
        <v>72</v>
      </c>
      <c r="I40" s="32">
        <f>3</f>
        <v>3</v>
      </c>
      <c r="J40" s="33">
        <f t="shared" si="38"/>
        <v>-0.40250000000000002</v>
      </c>
      <c r="K40" s="34">
        <f t="shared" si="39"/>
        <v>-0.69720000000000004</v>
      </c>
      <c r="L40" s="24"/>
      <c r="M40" s="25">
        <v>17</v>
      </c>
      <c r="N40" s="23">
        <v>28.98</v>
      </c>
      <c r="O40" s="22">
        <f t="shared" si="1"/>
        <v>72</v>
      </c>
      <c r="P40" s="22">
        <f t="shared" si="2"/>
        <v>72</v>
      </c>
      <c r="Q40" s="37">
        <f t="shared" si="127"/>
        <v>4</v>
      </c>
      <c r="R40" s="33">
        <f t="shared" si="41"/>
        <v>0</v>
      </c>
      <c r="S40" s="34">
        <f t="shared" si="42"/>
        <v>0.80500000000000005</v>
      </c>
      <c r="T40" s="24"/>
      <c r="U40" s="25">
        <v>17</v>
      </c>
      <c r="V40" s="23">
        <v>28.98</v>
      </c>
      <c r="W40" s="22">
        <f t="shared" si="3"/>
        <v>72</v>
      </c>
      <c r="X40" s="22">
        <v>70</v>
      </c>
      <c r="Y40" s="32">
        <f>5</f>
        <v>5</v>
      </c>
      <c r="Z40" s="33">
        <f t="shared" si="43"/>
        <v>-0.66990000000000005</v>
      </c>
      <c r="AA40" s="34">
        <f t="shared" si="44"/>
        <v>0.48670000000000002</v>
      </c>
      <c r="AB40" s="24"/>
      <c r="AC40" s="25">
        <v>17</v>
      </c>
      <c r="AD40" s="23">
        <v>28.98</v>
      </c>
      <c r="AE40" s="22">
        <f t="shared" si="128"/>
        <v>72</v>
      </c>
      <c r="AF40" s="22">
        <f t="shared" si="4"/>
        <v>72</v>
      </c>
      <c r="AG40" s="37">
        <f t="shared" si="129"/>
        <v>6</v>
      </c>
      <c r="AH40" s="33">
        <f t="shared" si="47"/>
        <v>0.40250000000000002</v>
      </c>
      <c r="AI40" s="34">
        <f t="shared" si="48"/>
        <v>-0.69720000000000004</v>
      </c>
      <c r="AJ40" s="24"/>
      <c r="AK40" s="25">
        <v>17</v>
      </c>
      <c r="AL40" s="23">
        <v>28.98</v>
      </c>
      <c r="AM40" s="22">
        <f t="shared" si="5"/>
        <v>72</v>
      </c>
      <c r="AN40" s="22">
        <f t="shared" si="130"/>
        <v>70</v>
      </c>
      <c r="AO40" s="32">
        <f t="shared" si="131"/>
        <v>7</v>
      </c>
      <c r="AP40" s="33">
        <f t="shared" si="51"/>
        <v>-0.746</v>
      </c>
      <c r="AQ40" s="34">
        <f t="shared" si="52"/>
        <v>0.35930000000000001</v>
      </c>
      <c r="AR40" s="24"/>
      <c r="AS40" s="25">
        <v>17</v>
      </c>
      <c r="AT40" s="23">
        <v>28.98</v>
      </c>
      <c r="AU40" s="22">
        <f t="shared" si="6"/>
        <v>72</v>
      </c>
      <c r="AV40" s="22">
        <f t="shared" si="132"/>
        <v>72</v>
      </c>
      <c r="AW40" s="37">
        <f t="shared" si="133"/>
        <v>8</v>
      </c>
      <c r="AX40" s="33">
        <f t="shared" si="55"/>
        <v>0.56920000000000004</v>
      </c>
      <c r="AY40" s="34">
        <f t="shared" si="56"/>
        <v>0.56920000000000004</v>
      </c>
      <c r="AZ40" s="24"/>
      <c r="BA40" s="25">
        <v>17</v>
      </c>
      <c r="BB40" s="23">
        <v>28.98</v>
      </c>
      <c r="BC40" s="22">
        <f t="shared" si="7"/>
        <v>72</v>
      </c>
      <c r="BD40" s="22">
        <f t="shared" si="8"/>
        <v>72</v>
      </c>
      <c r="BE40" s="37">
        <f t="shared" si="134"/>
        <v>9</v>
      </c>
      <c r="BF40" s="33">
        <f t="shared" si="58"/>
        <v>0.61670000000000003</v>
      </c>
      <c r="BG40" s="34">
        <f t="shared" si="59"/>
        <v>-0.51739999999999997</v>
      </c>
      <c r="BH40" s="24"/>
      <c r="BI40" s="25">
        <v>17</v>
      </c>
      <c r="BJ40" s="23">
        <v>28.98</v>
      </c>
      <c r="BK40" s="22">
        <f t="shared" si="9"/>
        <v>72</v>
      </c>
      <c r="BL40" s="22">
        <f>70</f>
        <v>70</v>
      </c>
      <c r="BM40" s="32">
        <f>10</f>
        <v>10</v>
      </c>
      <c r="BN40" s="33">
        <f t="shared" si="60"/>
        <v>-0.25590000000000002</v>
      </c>
      <c r="BO40" s="34">
        <f t="shared" si="61"/>
        <v>-0.78749999999999998</v>
      </c>
      <c r="BP40" s="24"/>
      <c r="BQ40" s="25">
        <v>17</v>
      </c>
      <c r="BR40" s="23">
        <v>28.98</v>
      </c>
      <c r="BS40" s="22">
        <f t="shared" si="10"/>
        <v>72</v>
      </c>
      <c r="BT40" s="22">
        <f t="shared" si="135"/>
        <v>66</v>
      </c>
      <c r="BU40" s="37">
        <f t="shared" si="136"/>
        <v>11</v>
      </c>
      <c r="BV40" s="33">
        <f t="shared" si="64"/>
        <v>-0.84260000000000002</v>
      </c>
      <c r="BW40" s="34">
        <f t="shared" si="65"/>
        <v>-0.24740000000000001</v>
      </c>
      <c r="BX40" s="24"/>
      <c r="BY40" s="25">
        <v>17</v>
      </c>
      <c r="BZ40" s="23">
        <v>28.98</v>
      </c>
      <c r="CA40" s="22">
        <f t="shared" si="11"/>
        <v>72</v>
      </c>
      <c r="CB40" s="22">
        <f t="shared" si="12"/>
        <v>72</v>
      </c>
      <c r="CC40" s="37">
        <f t="shared" si="137"/>
        <v>12</v>
      </c>
      <c r="CD40" s="33">
        <f t="shared" si="67"/>
        <v>-0.69720000000000004</v>
      </c>
      <c r="CE40" s="34">
        <f t="shared" si="68"/>
        <v>0.40250000000000002</v>
      </c>
      <c r="CF40" s="24"/>
      <c r="CG40" s="25">
        <v>17</v>
      </c>
      <c r="CH40" s="23">
        <v>28.98</v>
      </c>
      <c r="CI40" s="22">
        <f t="shared" si="13"/>
        <v>72</v>
      </c>
      <c r="CJ40" s="22">
        <f>65</f>
        <v>65</v>
      </c>
      <c r="CK40" s="32">
        <f>13</f>
        <v>13</v>
      </c>
      <c r="CL40" s="33">
        <f t="shared" si="69"/>
        <v>-0.31619999999999998</v>
      </c>
      <c r="CM40" s="34">
        <f t="shared" si="70"/>
        <v>0.8337</v>
      </c>
      <c r="CN40" s="24"/>
      <c r="CO40" s="25">
        <v>17</v>
      </c>
      <c r="CP40" s="23">
        <v>28.98</v>
      </c>
      <c r="CQ40" s="22">
        <f t="shared" si="14"/>
        <v>72</v>
      </c>
      <c r="CR40" s="22">
        <f t="shared" si="138"/>
        <v>70</v>
      </c>
      <c r="CS40" s="32">
        <f t="shared" si="139"/>
        <v>14</v>
      </c>
      <c r="CT40" s="33">
        <f t="shared" si="73"/>
        <v>0.1842</v>
      </c>
      <c r="CU40" s="34">
        <f t="shared" si="74"/>
        <v>0.80720000000000003</v>
      </c>
      <c r="CV40" s="24"/>
      <c r="CW40" s="25">
        <v>17</v>
      </c>
      <c r="CX40" s="23">
        <v>28.98</v>
      </c>
      <c r="CY40" s="22">
        <f t="shared" si="15"/>
        <v>72</v>
      </c>
      <c r="CZ40" s="22">
        <f t="shared" si="140"/>
        <v>60</v>
      </c>
      <c r="DA40" s="32">
        <f t="shared" si="141"/>
        <v>15</v>
      </c>
      <c r="DB40" s="33">
        <f t="shared" si="77"/>
        <v>0.64639999999999997</v>
      </c>
      <c r="DC40" s="34">
        <f t="shared" si="78"/>
        <v>0.71789999999999998</v>
      </c>
      <c r="DD40" s="24"/>
      <c r="DE40" s="25">
        <v>17</v>
      </c>
      <c r="DF40" s="23">
        <v>28.98</v>
      </c>
      <c r="DG40" s="22">
        <f t="shared" si="16"/>
        <v>72</v>
      </c>
      <c r="DH40" s="22">
        <f t="shared" si="142"/>
        <v>64</v>
      </c>
      <c r="DI40" s="32">
        <f t="shared" si="143"/>
        <v>16</v>
      </c>
      <c r="DJ40" s="33">
        <f t="shared" si="81"/>
        <v>0.8367</v>
      </c>
      <c r="DK40" s="34">
        <f t="shared" si="82"/>
        <v>0.34660000000000002</v>
      </c>
      <c r="DL40" s="24"/>
      <c r="DM40" s="25">
        <v>17</v>
      </c>
      <c r="DN40" s="23">
        <v>28.98</v>
      </c>
      <c r="DO40" s="22">
        <f t="shared" si="17"/>
        <v>72</v>
      </c>
      <c r="DP40" s="22">
        <f>68</f>
        <v>68</v>
      </c>
      <c r="DQ40" s="32">
        <f>17</f>
        <v>17</v>
      </c>
      <c r="DR40" s="33">
        <f t="shared" si="83"/>
        <v>0.85240000000000005</v>
      </c>
      <c r="DS40" s="34">
        <f t="shared" si="84"/>
        <v>0</v>
      </c>
      <c r="DT40" s="24"/>
      <c r="DU40" s="25">
        <v>17</v>
      </c>
      <c r="DV40" s="23">
        <v>28.98</v>
      </c>
      <c r="DW40" s="22">
        <f t="shared" si="18"/>
        <v>72</v>
      </c>
      <c r="DX40" s="22">
        <f t="shared" si="144"/>
        <v>72</v>
      </c>
      <c r="DY40" s="37">
        <f t="shared" si="145"/>
        <v>18</v>
      </c>
      <c r="DZ40" s="33">
        <f t="shared" si="87"/>
        <v>0.75649999999999995</v>
      </c>
      <c r="EA40" s="34">
        <f t="shared" si="88"/>
        <v>-0.27529999999999999</v>
      </c>
      <c r="EB40" s="24"/>
      <c r="EC40" s="25">
        <v>17</v>
      </c>
      <c r="ED40" s="23">
        <v>28.98</v>
      </c>
      <c r="EE40" s="22">
        <f t="shared" si="19"/>
        <v>72</v>
      </c>
      <c r="EF40" s="22">
        <f>57</f>
        <v>57</v>
      </c>
      <c r="EG40" s="32">
        <f>19</f>
        <v>19</v>
      </c>
      <c r="EH40" s="33">
        <f t="shared" si="89"/>
        <v>0.8024</v>
      </c>
      <c r="EI40" s="34">
        <f t="shared" si="90"/>
        <v>-0.62460000000000004</v>
      </c>
      <c r="EJ40" s="24"/>
      <c r="EK40" s="25">
        <v>17</v>
      </c>
      <c r="EL40" s="23">
        <v>28.98</v>
      </c>
      <c r="EM40" s="22">
        <f t="shared" si="20"/>
        <v>72</v>
      </c>
      <c r="EN40" s="22">
        <f>60</f>
        <v>60</v>
      </c>
      <c r="EO40" s="32">
        <f>20</f>
        <v>20</v>
      </c>
      <c r="EP40" s="33">
        <f t="shared" si="91"/>
        <v>0.56779999999999997</v>
      </c>
      <c r="EQ40" s="34">
        <f t="shared" si="92"/>
        <v>-0.78149999999999997</v>
      </c>
      <c r="ER40" s="24"/>
      <c r="ES40" s="25">
        <v>17</v>
      </c>
      <c r="ET40" s="23">
        <v>28.98</v>
      </c>
      <c r="EU40" s="22">
        <f t="shared" si="21"/>
        <v>72</v>
      </c>
      <c r="EV40" s="22">
        <f>63</f>
        <v>63</v>
      </c>
      <c r="EW40" s="37">
        <f>21</f>
        <v>21</v>
      </c>
      <c r="EX40" s="33">
        <f t="shared" si="93"/>
        <v>0.33610000000000001</v>
      </c>
      <c r="EY40" s="34">
        <f t="shared" si="94"/>
        <v>-0.85640000000000005</v>
      </c>
      <c r="EZ40" s="24"/>
      <c r="FA40" s="25">
        <v>17</v>
      </c>
      <c r="FB40" s="23">
        <v>28.98</v>
      </c>
      <c r="FC40" s="22">
        <f t="shared" si="22"/>
        <v>72</v>
      </c>
      <c r="FD40" s="22">
        <f>66</f>
        <v>66</v>
      </c>
      <c r="FE40" s="37">
        <f>22</f>
        <v>22</v>
      </c>
      <c r="FF40" s="33">
        <f t="shared" si="95"/>
        <v>0.125</v>
      </c>
      <c r="FG40" s="34">
        <f t="shared" si="96"/>
        <v>-0.86919999999999997</v>
      </c>
      <c r="FH40" s="24"/>
      <c r="FI40" s="25">
        <v>17</v>
      </c>
      <c r="FJ40" s="23">
        <v>28.98</v>
      </c>
      <c r="FK40" s="22">
        <f t="shared" si="23"/>
        <v>72</v>
      </c>
      <c r="FL40" s="22">
        <f t="shared" si="146"/>
        <v>69</v>
      </c>
      <c r="FM40" s="37">
        <f t="shared" si="147"/>
        <v>23</v>
      </c>
      <c r="FN40" s="33">
        <f t="shared" si="98"/>
        <v>-5.7299999999999997E-2</v>
      </c>
      <c r="FO40" s="34">
        <f t="shared" si="99"/>
        <v>-0.83799999999999997</v>
      </c>
      <c r="FP40" s="24"/>
      <c r="FQ40" s="25">
        <v>17</v>
      </c>
      <c r="FR40" s="23">
        <v>28.98</v>
      </c>
      <c r="FS40" s="22">
        <f t="shared" si="25"/>
        <v>72</v>
      </c>
      <c r="FT40" s="22">
        <f t="shared" si="25"/>
        <v>72</v>
      </c>
      <c r="FU40" s="37">
        <f>24</f>
        <v>24</v>
      </c>
      <c r="FV40" s="33">
        <f t="shared" si="100"/>
        <v>-0.20830000000000001</v>
      </c>
      <c r="FW40" s="34">
        <f t="shared" si="101"/>
        <v>-0.77759999999999996</v>
      </c>
      <c r="FX40" s="24"/>
      <c r="FY40" s="25">
        <v>17</v>
      </c>
      <c r="FZ40" s="23">
        <v>28.98</v>
      </c>
      <c r="GA40" s="22">
        <f t="shared" si="26"/>
        <v>72</v>
      </c>
      <c r="GB40" s="22">
        <f>50</f>
        <v>50</v>
      </c>
      <c r="GC40" s="32">
        <f>25</f>
        <v>25</v>
      </c>
      <c r="GD40" s="33">
        <f t="shared" si="102"/>
        <v>-0.49359999999999998</v>
      </c>
      <c r="GE40" s="34">
        <f t="shared" si="103"/>
        <v>-1.0488999999999999</v>
      </c>
      <c r="GF40" s="24"/>
      <c r="GG40" s="25">
        <v>17</v>
      </c>
      <c r="GH40" s="23">
        <v>28.98</v>
      </c>
      <c r="GI40" s="22">
        <f t="shared" si="27"/>
        <v>72</v>
      </c>
      <c r="GJ40" s="22">
        <f>52</f>
        <v>52</v>
      </c>
      <c r="GK40" s="32">
        <f>26</f>
        <v>26</v>
      </c>
      <c r="GL40" s="33">
        <f t="shared" si="104"/>
        <v>-0.63319999999999999</v>
      </c>
      <c r="GM40" s="34">
        <f t="shared" si="105"/>
        <v>-0.9173</v>
      </c>
      <c r="GN40" s="24"/>
      <c r="GO40" s="25">
        <v>17</v>
      </c>
      <c r="GP40" s="23">
        <v>28.98</v>
      </c>
      <c r="GQ40" s="22">
        <f t="shared" si="28"/>
        <v>72</v>
      </c>
      <c r="GR40" s="22">
        <f>54</f>
        <v>54</v>
      </c>
      <c r="GS40" s="37">
        <f>27</f>
        <v>27</v>
      </c>
      <c r="GT40" s="33">
        <f t="shared" si="106"/>
        <v>-0.73660000000000003</v>
      </c>
      <c r="GU40" s="34">
        <f t="shared" si="107"/>
        <v>-0.78069999999999995</v>
      </c>
      <c r="GV40" s="24"/>
      <c r="GW40" s="25">
        <v>17</v>
      </c>
      <c r="GX40" s="23">
        <v>28.98</v>
      </c>
      <c r="GY40" s="22">
        <f t="shared" si="29"/>
        <v>72</v>
      </c>
      <c r="GZ40" s="22">
        <f>56</f>
        <v>56</v>
      </c>
      <c r="HA40" s="32">
        <f>28</f>
        <v>28</v>
      </c>
      <c r="HB40" s="33">
        <f t="shared" si="108"/>
        <v>-0.80920000000000003</v>
      </c>
      <c r="HC40" s="34">
        <f t="shared" si="109"/>
        <v>-0.64529999999999998</v>
      </c>
      <c r="HD40" s="24"/>
      <c r="HE40" s="25">
        <v>17</v>
      </c>
      <c r="HF40" s="23">
        <v>28.98</v>
      </c>
      <c r="HG40" s="22">
        <f t="shared" si="30"/>
        <v>72</v>
      </c>
      <c r="HH40" s="22">
        <f>58</f>
        <v>58</v>
      </c>
      <c r="HI40" s="32">
        <f>29</f>
        <v>29</v>
      </c>
      <c r="HJ40" s="33">
        <f t="shared" si="110"/>
        <v>-0.85629999999999995</v>
      </c>
      <c r="HK40" s="34">
        <f t="shared" si="111"/>
        <v>-0.51519999999999999</v>
      </c>
      <c r="HL40" s="24"/>
      <c r="HM40" s="25">
        <v>17</v>
      </c>
      <c r="HN40" s="23">
        <v>28.98</v>
      </c>
      <c r="HO40" s="22">
        <f t="shared" si="31"/>
        <v>72</v>
      </c>
      <c r="HP40" s="22">
        <f>60</f>
        <v>60</v>
      </c>
      <c r="HQ40" s="32">
        <f>30</f>
        <v>30</v>
      </c>
      <c r="HR40" s="33">
        <f t="shared" si="112"/>
        <v>-0.88249999999999995</v>
      </c>
      <c r="HS40" s="34">
        <f t="shared" si="113"/>
        <v>-0.39290000000000003</v>
      </c>
      <c r="HT40" s="24"/>
      <c r="HU40" s="25">
        <v>17</v>
      </c>
      <c r="HV40" s="23">
        <v>28.98</v>
      </c>
      <c r="HW40" s="22">
        <f t="shared" si="32"/>
        <v>72</v>
      </c>
      <c r="HX40" s="22">
        <f>62</f>
        <v>62</v>
      </c>
      <c r="HY40" s="32">
        <f>31</f>
        <v>31</v>
      </c>
      <c r="HZ40" s="33">
        <f t="shared" si="114"/>
        <v>-0.89200000000000002</v>
      </c>
      <c r="IA40" s="34">
        <f t="shared" si="115"/>
        <v>-0.27989999999999998</v>
      </c>
      <c r="IB40" s="24"/>
      <c r="IC40" s="25">
        <v>17</v>
      </c>
      <c r="ID40" s="23">
        <v>28.98</v>
      </c>
      <c r="IE40" s="22">
        <f t="shared" si="33"/>
        <v>72</v>
      </c>
      <c r="IF40" s="22">
        <f>64</f>
        <v>64</v>
      </c>
      <c r="IG40" s="32">
        <f>32</f>
        <v>32</v>
      </c>
      <c r="IH40" s="33">
        <f t="shared" si="116"/>
        <v>-0.88819999999999999</v>
      </c>
      <c r="II40" s="34">
        <f t="shared" si="117"/>
        <v>-0.1767</v>
      </c>
      <c r="IJ40" s="24"/>
      <c r="IK40" s="25">
        <v>17</v>
      </c>
      <c r="IL40" s="23">
        <v>28.98</v>
      </c>
      <c r="IM40" s="22">
        <f t="shared" si="34"/>
        <v>72</v>
      </c>
      <c r="IN40" s="22">
        <f>66</f>
        <v>66</v>
      </c>
      <c r="IO40" s="37">
        <f>33</f>
        <v>33</v>
      </c>
      <c r="IP40" s="33">
        <f t="shared" si="118"/>
        <v>-0.87419999999999998</v>
      </c>
      <c r="IQ40" s="34">
        <f t="shared" si="119"/>
        <v>-8.3500000000000005E-2</v>
      </c>
      <c r="IR40" s="24"/>
      <c r="IS40" s="25">
        <v>17</v>
      </c>
      <c r="IT40" s="23">
        <v>28.98</v>
      </c>
      <c r="IU40" s="22">
        <f t="shared" si="35"/>
        <v>72</v>
      </c>
      <c r="IV40" s="22">
        <f>68</f>
        <v>68</v>
      </c>
      <c r="IW40" s="32">
        <f>34</f>
        <v>34</v>
      </c>
      <c r="IX40" s="33">
        <f t="shared" si="120"/>
        <v>-0.85240000000000005</v>
      </c>
      <c r="IY40" s="34">
        <f t="shared" si="121"/>
        <v>0</v>
      </c>
      <c r="IZ40" s="24"/>
      <c r="JA40" s="25">
        <v>17</v>
      </c>
      <c r="JB40" s="23">
        <v>28.98</v>
      </c>
      <c r="JC40" s="22">
        <f t="shared" si="36"/>
        <v>72</v>
      </c>
      <c r="JD40" s="22">
        <f>70</f>
        <v>70</v>
      </c>
      <c r="JE40" s="32">
        <f>35</f>
        <v>35</v>
      </c>
      <c r="JF40" s="33">
        <f t="shared" si="122"/>
        <v>-0.82469999999999999</v>
      </c>
      <c r="JG40" s="34">
        <f t="shared" si="123"/>
        <v>7.4200000000000002E-2</v>
      </c>
      <c r="JH40" s="24"/>
      <c r="JI40" s="25">
        <v>17</v>
      </c>
      <c r="JJ40" s="23">
        <v>28.98</v>
      </c>
      <c r="JK40" s="22">
        <f t="shared" si="37"/>
        <v>72</v>
      </c>
      <c r="JL40" s="22">
        <f t="shared" si="37"/>
        <v>72</v>
      </c>
      <c r="JM40" s="37">
        <f>36</f>
        <v>36</v>
      </c>
      <c r="JN40" s="33">
        <f t="shared" si="124"/>
        <v>-0.79279999999999995</v>
      </c>
      <c r="JO40" s="34">
        <f t="shared" si="125"/>
        <v>0.13980000000000001</v>
      </c>
    </row>
    <row r="41" spans="1:275">
      <c r="A41" s="22">
        <v>1857</v>
      </c>
      <c r="B41" s="23">
        <v>37.950000000000003</v>
      </c>
      <c r="C41" s="20"/>
      <c r="D41" s="24"/>
      <c r="E41" s="25">
        <v>18</v>
      </c>
      <c r="F41" s="23">
        <v>37.950000000000003</v>
      </c>
      <c r="G41" s="22">
        <f t="shared" si="0"/>
        <v>72</v>
      </c>
      <c r="H41" s="22">
        <f t="shared" si="0"/>
        <v>72</v>
      </c>
      <c r="I41" s="32">
        <f>3</f>
        <v>3</v>
      </c>
      <c r="J41" s="33">
        <f t="shared" si="38"/>
        <v>1.0542</v>
      </c>
      <c r="K41" s="34">
        <f t="shared" si="39"/>
        <v>0</v>
      </c>
      <c r="L41" s="24"/>
      <c r="M41" s="25">
        <v>18</v>
      </c>
      <c r="N41" s="23">
        <v>37.950000000000003</v>
      </c>
      <c r="O41" s="22">
        <f t="shared" si="1"/>
        <v>72</v>
      </c>
      <c r="P41" s="22">
        <f t="shared" si="2"/>
        <v>72</v>
      </c>
      <c r="Q41" s="37">
        <f t="shared" si="127"/>
        <v>4</v>
      </c>
      <c r="R41" s="33">
        <f t="shared" si="41"/>
        <v>-1.0542</v>
      </c>
      <c r="S41" s="34">
        <f t="shared" si="42"/>
        <v>0</v>
      </c>
      <c r="T41" s="24"/>
      <c r="U41" s="25">
        <v>18</v>
      </c>
      <c r="V41" s="23">
        <v>37.950000000000003</v>
      </c>
      <c r="W41" s="22">
        <f t="shared" si="3"/>
        <v>72</v>
      </c>
      <c r="X41" s="22">
        <v>70</v>
      </c>
      <c r="Y41" s="32">
        <f>5</f>
        <v>5</v>
      </c>
      <c r="Z41" s="33">
        <f t="shared" si="43"/>
        <v>-0.87719999999999998</v>
      </c>
      <c r="AA41" s="34">
        <f t="shared" si="44"/>
        <v>-0.63729999999999998</v>
      </c>
      <c r="AB41" s="24"/>
      <c r="AC41" s="25">
        <v>18</v>
      </c>
      <c r="AD41" s="23">
        <v>37.950000000000003</v>
      </c>
      <c r="AE41" s="22">
        <f t="shared" si="128"/>
        <v>72</v>
      </c>
      <c r="AF41" s="22">
        <f t="shared" si="4"/>
        <v>72</v>
      </c>
      <c r="AG41" s="37">
        <f t="shared" si="129"/>
        <v>6</v>
      </c>
      <c r="AH41" s="33">
        <f t="shared" si="47"/>
        <v>1.0542</v>
      </c>
      <c r="AI41" s="34">
        <f t="shared" si="48"/>
        <v>0</v>
      </c>
      <c r="AJ41" s="24"/>
      <c r="AK41" s="25">
        <v>18</v>
      </c>
      <c r="AL41" s="23">
        <v>37.950000000000003</v>
      </c>
      <c r="AM41" s="22">
        <f t="shared" si="5"/>
        <v>72</v>
      </c>
      <c r="AN41" s="22">
        <f t="shared" si="130"/>
        <v>70</v>
      </c>
      <c r="AO41" s="32">
        <f t="shared" si="131"/>
        <v>7</v>
      </c>
      <c r="AP41" s="33">
        <f t="shared" si="51"/>
        <v>-0.97689999999999999</v>
      </c>
      <c r="AQ41" s="34">
        <f t="shared" si="52"/>
        <v>-0.47049999999999997</v>
      </c>
      <c r="AR41" s="24"/>
      <c r="AS41" s="25">
        <v>18</v>
      </c>
      <c r="AT41" s="23">
        <v>37.950000000000003</v>
      </c>
      <c r="AU41" s="22">
        <f t="shared" si="6"/>
        <v>72</v>
      </c>
      <c r="AV41" s="22">
        <f t="shared" si="132"/>
        <v>72</v>
      </c>
      <c r="AW41" s="37">
        <f t="shared" si="133"/>
        <v>8</v>
      </c>
      <c r="AX41" s="33">
        <f t="shared" si="55"/>
        <v>0</v>
      </c>
      <c r="AY41" s="34">
        <f t="shared" si="56"/>
        <v>1.0542</v>
      </c>
      <c r="AZ41" s="24"/>
      <c r="BA41" s="25">
        <v>18</v>
      </c>
      <c r="BB41" s="23">
        <v>37.950000000000003</v>
      </c>
      <c r="BC41" s="22">
        <f t="shared" si="7"/>
        <v>72</v>
      </c>
      <c r="BD41" s="22">
        <f t="shared" si="8"/>
        <v>72</v>
      </c>
      <c r="BE41" s="37">
        <f t="shared" si="134"/>
        <v>9</v>
      </c>
      <c r="BF41" s="33">
        <f t="shared" si="58"/>
        <v>1.0542</v>
      </c>
      <c r="BG41" s="34">
        <f t="shared" si="59"/>
        <v>0</v>
      </c>
      <c r="BH41" s="24"/>
      <c r="BI41" s="25">
        <v>18</v>
      </c>
      <c r="BJ41" s="23">
        <v>37.950000000000003</v>
      </c>
      <c r="BK41" s="22">
        <f t="shared" si="9"/>
        <v>72</v>
      </c>
      <c r="BL41" s="22">
        <f>70</f>
        <v>70</v>
      </c>
      <c r="BM41" s="32">
        <f>10</f>
        <v>10</v>
      </c>
      <c r="BN41" s="33">
        <f t="shared" si="60"/>
        <v>0.33510000000000001</v>
      </c>
      <c r="BO41" s="34">
        <f t="shared" si="61"/>
        <v>-1.0311999999999999</v>
      </c>
      <c r="BP41" s="24"/>
      <c r="BQ41" s="25">
        <v>18</v>
      </c>
      <c r="BR41" s="23">
        <v>37.950000000000003</v>
      </c>
      <c r="BS41" s="22">
        <f t="shared" si="10"/>
        <v>72</v>
      </c>
      <c r="BT41" s="22">
        <f t="shared" si="135"/>
        <v>66</v>
      </c>
      <c r="BU41" s="37">
        <f t="shared" si="136"/>
        <v>11</v>
      </c>
      <c r="BV41" s="33">
        <f t="shared" si="64"/>
        <v>-0.75309999999999999</v>
      </c>
      <c r="BW41" s="34">
        <f t="shared" si="65"/>
        <v>-0.86909999999999998</v>
      </c>
      <c r="BX41" s="24"/>
      <c r="BY41" s="25">
        <v>18</v>
      </c>
      <c r="BZ41" s="23">
        <v>37.950000000000003</v>
      </c>
      <c r="CA41" s="22">
        <f t="shared" si="11"/>
        <v>72</v>
      </c>
      <c r="CB41" s="22">
        <f t="shared" si="12"/>
        <v>72</v>
      </c>
      <c r="CC41" s="37">
        <f t="shared" si="137"/>
        <v>12</v>
      </c>
      <c r="CD41" s="33">
        <f t="shared" si="67"/>
        <v>-1.0542</v>
      </c>
      <c r="CE41" s="34">
        <f t="shared" si="68"/>
        <v>0</v>
      </c>
      <c r="CF41" s="24"/>
      <c r="CG41" s="25">
        <v>18</v>
      </c>
      <c r="CH41" s="23">
        <v>37.950000000000003</v>
      </c>
      <c r="CI41" s="22">
        <f t="shared" si="13"/>
        <v>72</v>
      </c>
      <c r="CJ41" s="22">
        <f>65</f>
        <v>65</v>
      </c>
      <c r="CK41" s="32">
        <f>13</f>
        <v>13</v>
      </c>
      <c r="CL41" s="33">
        <f t="shared" si="69"/>
        <v>-0.874</v>
      </c>
      <c r="CM41" s="34">
        <f t="shared" si="70"/>
        <v>0.77429999999999999</v>
      </c>
      <c r="CN41" s="24"/>
      <c r="CO41" s="25">
        <v>18</v>
      </c>
      <c r="CP41" s="23">
        <v>37.950000000000003</v>
      </c>
      <c r="CQ41" s="22">
        <f t="shared" si="14"/>
        <v>72</v>
      </c>
      <c r="CR41" s="22">
        <f t="shared" si="138"/>
        <v>70</v>
      </c>
      <c r="CS41" s="32">
        <f t="shared" si="139"/>
        <v>14</v>
      </c>
      <c r="CT41" s="33">
        <f t="shared" si="73"/>
        <v>-0.24129999999999999</v>
      </c>
      <c r="CU41" s="34">
        <f t="shared" si="74"/>
        <v>1.0570999999999999</v>
      </c>
      <c r="CV41" s="24"/>
      <c r="CW41" s="25">
        <v>18</v>
      </c>
      <c r="CX41" s="23">
        <v>37.950000000000003</v>
      </c>
      <c r="CY41" s="22">
        <f t="shared" si="15"/>
        <v>72</v>
      </c>
      <c r="CZ41" s="22">
        <f t="shared" si="140"/>
        <v>60</v>
      </c>
      <c r="DA41" s="32">
        <f t="shared" si="141"/>
        <v>15</v>
      </c>
      <c r="DB41" s="33">
        <f t="shared" si="77"/>
        <v>0.39090000000000003</v>
      </c>
      <c r="DC41" s="34">
        <f t="shared" si="78"/>
        <v>1.2031000000000001</v>
      </c>
      <c r="DD41" s="24"/>
      <c r="DE41" s="25">
        <v>18</v>
      </c>
      <c r="DF41" s="23">
        <v>37.950000000000003</v>
      </c>
      <c r="DG41" s="22">
        <f t="shared" si="16"/>
        <v>72</v>
      </c>
      <c r="DH41" s="22">
        <f t="shared" si="142"/>
        <v>64</v>
      </c>
      <c r="DI41" s="32">
        <f t="shared" si="143"/>
        <v>16</v>
      </c>
      <c r="DJ41" s="33">
        <f t="shared" si="81"/>
        <v>0.83860000000000001</v>
      </c>
      <c r="DK41" s="34">
        <f t="shared" si="82"/>
        <v>0.83860000000000001</v>
      </c>
      <c r="DL41" s="24"/>
      <c r="DM41" s="25">
        <v>18</v>
      </c>
      <c r="DN41" s="23">
        <v>37.950000000000003</v>
      </c>
      <c r="DO41" s="22">
        <f t="shared" si="17"/>
        <v>72</v>
      </c>
      <c r="DP41" s="22">
        <f>68</f>
        <v>68</v>
      </c>
      <c r="DQ41" s="32">
        <f>17</f>
        <v>17</v>
      </c>
      <c r="DR41" s="33">
        <f t="shared" si="83"/>
        <v>1.0407999999999999</v>
      </c>
      <c r="DS41" s="34">
        <f t="shared" si="84"/>
        <v>0.4032</v>
      </c>
      <c r="DT41" s="24"/>
      <c r="DU41" s="25">
        <v>18</v>
      </c>
      <c r="DV41" s="23">
        <v>37.950000000000003</v>
      </c>
      <c r="DW41" s="22">
        <f t="shared" si="18"/>
        <v>72</v>
      </c>
      <c r="DX41" s="22">
        <f t="shared" si="144"/>
        <v>72</v>
      </c>
      <c r="DY41" s="37">
        <f t="shared" si="145"/>
        <v>18</v>
      </c>
      <c r="DZ41" s="33">
        <f t="shared" si="87"/>
        <v>1.0542</v>
      </c>
      <c r="EA41" s="34">
        <f t="shared" si="88"/>
        <v>0</v>
      </c>
      <c r="EB41" s="24"/>
      <c r="EC41" s="25">
        <v>18</v>
      </c>
      <c r="ED41" s="23">
        <v>37.950000000000003</v>
      </c>
      <c r="EE41" s="22">
        <f t="shared" si="19"/>
        <v>72</v>
      </c>
      <c r="EF41" s="22">
        <f>57</f>
        <v>57</v>
      </c>
      <c r="EG41" s="32">
        <f>19</f>
        <v>19</v>
      </c>
      <c r="EH41" s="33">
        <f t="shared" si="89"/>
        <v>1.2594000000000001</v>
      </c>
      <c r="EI41" s="34">
        <f t="shared" si="90"/>
        <v>-0.43240000000000001</v>
      </c>
      <c r="EJ41" s="24"/>
      <c r="EK41" s="25">
        <v>18</v>
      </c>
      <c r="EL41" s="23">
        <v>37.950000000000003</v>
      </c>
      <c r="EM41" s="22">
        <f t="shared" si="20"/>
        <v>72</v>
      </c>
      <c r="EN41" s="22">
        <f>60</f>
        <v>60</v>
      </c>
      <c r="EO41" s="32">
        <f>20</f>
        <v>20</v>
      </c>
      <c r="EP41" s="33">
        <f t="shared" si="91"/>
        <v>1.0234000000000001</v>
      </c>
      <c r="EQ41" s="34">
        <f t="shared" si="92"/>
        <v>-0.74350000000000005</v>
      </c>
      <c r="ER41" s="24"/>
      <c r="ES41" s="25">
        <v>18</v>
      </c>
      <c r="ET41" s="23">
        <v>37.950000000000003</v>
      </c>
      <c r="EU41" s="22">
        <f t="shared" si="21"/>
        <v>72</v>
      </c>
      <c r="EV41" s="22">
        <f>63</f>
        <v>63</v>
      </c>
      <c r="EW41" s="37">
        <f>21</f>
        <v>21</v>
      </c>
      <c r="EX41" s="33">
        <f t="shared" si="93"/>
        <v>0.75119999999999998</v>
      </c>
      <c r="EY41" s="34">
        <f t="shared" si="94"/>
        <v>-0.94189999999999996</v>
      </c>
      <c r="EZ41" s="24"/>
      <c r="FA41" s="25">
        <v>18</v>
      </c>
      <c r="FB41" s="23">
        <v>37.950000000000003</v>
      </c>
      <c r="FC41" s="22">
        <f t="shared" si="22"/>
        <v>72</v>
      </c>
      <c r="FD41" s="22">
        <f>66</f>
        <v>66</v>
      </c>
      <c r="FE41" s="37">
        <f>22</f>
        <v>22</v>
      </c>
      <c r="FF41" s="33">
        <f t="shared" si="95"/>
        <v>0.47770000000000001</v>
      </c>
      <c r="FG41" s="34">
        <f t="shared" si="96"/>
        <v>-1.0461</v>
      </c>
      <c r="FH41" s="24"/>
      <c r="FI41" s="25">
        <v>18</v>
      </c>
      <c r="FJ41" s="23">
        <v>37.950000000000003</v>
      </c>
      <c r="FK41" s="22">
        <f t="shared" si="23"/>
        <v>72</v>
      </c>
      <c r="FL41" s="22">
        <f t="shared" si="146"/>
        <v>69</v>
      </c>
      <c r="FM41" s="37">
        <f t="shared" si="147"/>
        <v>23</v>
      </c>
      <c r="FN41" s="33">
        <f t="shared" si="98"/>
        <v>0.2238</v>
      </c>
      <c r="FO41" s="34">
        <f t="shared" si="99"/>
        <v>-1.077</v>
      </c>
      <c r="FP41" s="24"/>
      <c r="FQ41" s="25">
        <v>18</v>
      </c>
      <c r="FR41" s="23">
        <v>37.950000000000003</v>
      </c>
      <c r="FS41" s="22">
        <f t="shared" si="25"/>
        <v>72</v>
      </c>
      <c r="FT41" s="22">
        <f t="shared" si="25"/>
        <v>72</v>
      </c>
      <c r="FU41" s="37">
        <f>24</f>
        <v>24</v>
      </c>
      <c r="FV41" s="33">
        <f t="shared" si="100"/>
        <v>0</v>
      </c>
      <c r="FW41" s="34">
        <f t="shared" si="101"/>
        <v>-1.0542</v>
      </c>
      <c r="FX41" s="24"/>
      <c r="FY41" s="25">
        <v>18</v>
      </c>
      <c r="FZ41" s="23">
        <v>37.950000000000003</v>
      </c>
      <c r="GA41" s="22">
        <f t="shared" si="26"/>
        <v>72</v>
      </c>
      <c r="GB41" s="22">
        <f>50</f>
        <v>50</v>
      </c>
      <c r="GC41" s="32">
        <f>25</f>
        <v>25</v>
      </c>
      <c r="GD41" s="33">
        <f t="shared" si="102"/>
        <v>-0.28439999999999999</v>
      </c>
      <c r="GE41" s="34">
        <f t="shared" si="103"/>
        <v>-1.4911000000000001</v>
      </c>
      <c r="GF41" s="24"/>
      <c r="GG41" s="25">
        <v>18</v>
      </c>
      <c r="GH41" s="23">
        <v>37.950000000000003</v>
      </c>
      <c r="GI41" s="22">
        <f t="shared" si="27"/>
        <v>72</v>
      </c>
      <c r="GJ41" s="22">
        <f>52</f>
        <v>52</v>
      </c>
      <c r="GK41" s="32">
        <f>26</f>
        <v>26</v>
      </c>
      <c r="GL41" s="33">
        <f t="shared" si="104"/>
        <v>-0.51759999999999995</v>
      </c>
      <c r="GM41" s="34">
        <f t="shared" si="105"/>
        <v>-1.3648</v>
      </c>
      <c r="GN41" s="24"/>
      <c r="GO41" s="25">
        <v>18</v>
      </c>
      <c r="GP41" s="23">
        <v>37.950000000000003</v>
      </c>
      <c r="GQ41" s="22">
        <f t="shared" si="28"/>
        <v>72</v>
      </c>
      <c r="GR41" s="22">
        <f>54</f>
        <v>54</v>
      </c>
      <c r="GS41" s="37">
        <f>27</f>
        <v>27</v>
      </c>
      <c r="GT41" s="33">
        <f t="shared" si="106"/>
        <v>-0.70279999999999998</v>
      </c>
      <c r="GU41" s="34">
        <f t="shared" si="107"/>
        <v>-1.2172000000000001</v>
      </c>
      <c r="GV41" s="24"/>
      <c r="GW41" s="25">
        <v>18</v>
      </c>
      <c r="GX41" s="23">
        <v>37.950000000000003</v>
      </c>
      <c r="GY41" s="22">
        <f t="shared" si="29"/>
        <v>72</v>
      </c>
      <c r="GZ41" s="22">
        <f>56</f>
        <v>56</v>
      </c>
      <c r="HA41" s="32">
        <f>28</f>
        <v>28</v>
      </c>
      <c r="HB41" s="33">
        <f t="shared" si="108"/>
        <v>-0.84509999999999996</v>
      </c>
      <c r="HC41" s="34">
        <f t="shared" si="109"/>
        <v>-1.0597000000000001</v>
      </c>
      <c r="HD41" s="24"/>
      <c r="HE41" s="25">
        <v>18</v>
      </c>
      <c r="HF41" s="23">
        <v>37.950000000000003</v>
      </c>
      <c r="HG41" s="22">
        <f t="shared" si="30"/>
        <v>72</v>
      </c>
      <c r="HH41" s="22">
        <f>58</f>
        <v>58</v>
      </c>
      <c r="HI41" s="32">
        <f>29</f>
        <v>29</v>
      </c>
      <c r="HJ41" s="33">
        <f t="shared" si="110"/>
        <v>-0.95009999999999994</v>
      </c>
      <c r="HK41" s="34">
        <f t="shared" si="111"/>
        <v>-0.89990000000000003</v>
      </c>
      <c r="HL41" s="24"/>
      <c r="HM41" s="25">
        <v>18</v>
      </c>
      <c r="HN41" s="23">
        <v>37.950000000000003</v>
      </c>
      <c r="HO41" s="22">
        <f t="shared" si="31"/>
        <v>72</v>
      </c>
      <c r="HP41" s="22">
        <f>60</f>
        <v>60</v>
      </c>
      <c r="HQ41" s="32">
        <f>30</f>
        <v>30</v>
      </c>
      <c r="HR41" s="33">
        <f t="shared" si="112"/>
        <v>-1.0234000000000001</v>
      </c>
      <c r="HS41" s="34">
        <f t="shared" si="113"/>
        <v>-0.74350000000000005</v>
      </c>
      <c r="HT41" s="24"/>
      <c r="HU41" s="25">
        <v>18</v>
      </c>
      <c r="HV41" s="23">
        <v>37.950000000000003</v>
      </c>
      <c r="HW41" s="22">
        <f t="shared" si="32"/>
        <v>72</v>
      </c>
      <c r="HX41" s="22">
        <f>62</f>
        <v>62</v>
      </c>
      <c r="HY41" s="32">
        <f>31</f>
        <v>31</v>
      </c>
      <c r="HZ41" s="33">
        <f t="shared" si="114"/>
        <v>-1.0704</v>
      </c>
      <c r="IA41" s="34">
        <f t="shared" si="115"/>
        <v>-0.59409999999999996</v>
      </c>
      <c r="IB41" s="24"/>
      <c r="IC41" s="25">
        <v>18</v>
      </c>
      <c r="ID41" s="23">
        <v>37.950000000000003</v>
      </c>
      <c r="IE41" s="22">
        <f t="shared" si="33"/>
        <v>72</v>
      </c>
      <c r="IF41" s="22">
        <f>64</f>
        <v>64</v>
      </c>
      <c r="IG41" s="32">
        <f>32</f>
        <v>32</v>
      </c>
      <c r="IH41" s="33">
        <f t="shared" si="116"/>
        <v>-1.0956999999999999</v>
      </c>
      <c r="II41" s="34">
        <f t="shared" si="117"/>
        <v>-0.45379999999999998</v>
      </c>
      <c r="IJ41" s="24"/>
      <c r="IK41" s="25">
        <v>18</v>
      </c>
      <c r="IL41" s="23">
        <v>37.950000000000003</v>
      </c>
      <c r="IM41" s="22">
        <f t="shared" si="34"/>
        <v>72</v>
      </c>
      <c r="IN41" s="22">
        <f>66</f>
        <v>66</v>
      </c>
      <c r="IO41" s="37">
        <f>33</f>
        <v>33</v>
      </c>
      <c r="IP41" s="33">
        <f t="shared" si="118"/>
        <v>-1.1033999999999999</v>
      </c>
      <c r="IQ41" s="34">
        <f t="shared" si="119"/>
        <v>-0.32400000000000001</v>
      </c>
      <c r="IR41" s="24"/>
      <c r="IS41" s="25">
        <v>18</v>
      </c>
      <c r="IT41" s="23">
        <v>37.950000000000003</v>
      </c>
      <c r="IU41" s="22">
        <f t="shared" si="35"/>
        <v>72</v>
      </c>
      <c r="IV41" s="22">
        <f>68</f>
        <v>68</v>
      </c>
      <c r="IW41" s="32">
        <f>34</f>
        <v>34</v>
      </c>
      <c r="IX41" s="33">
        <f t="shared" si="120"/>
        <v>-1.0972</v>
      </c>
      <c r="IY41" s="34">
        <f t="shared" si="121"/>
        <v>-0.2051</v>
      </c>
      <c r="IZ41" s="24"/>
      <c r="JA41" s="25">
        <v>18</v>
      </c>
      <c r="JB41" s="23">
        <v>37.950000000000003</v>
      </c>
      <c r="JC41" s="22">
        <f t="shared" si="36"/>
        <v>72</v>
      </c>
      <c r="JD41" s="22">
        <f>70</f>
        <v>70</v>
      </c>
      <c r="JE41" s="32">
        <f>35</f>
        <v>35</v>
      </c>
      <c r="JF41" s="33">
        <f t="shared" si="122"/>
        <v>-1.0799000000000001</v>
      </c>
      <c r="JG41" s="34">
        <f t="shared" si="123"/>
        <v>-9.7199999999999995E-2</v>
      </c>
      <c r="JH41" s="24"/>
      <c r="JI41" s="25">
        <v>18</v>
      </c>
      <c r="JJ41" s="23">
        <v>37.950000000000003</v>
      </c>
      <c r="JK41" s="22">
        <f t="shared" si="37"/>
        <v>72</v>
      </c>
      <c r="JL41" s="22">
        <f t="shared" si="37"/>
        <v>72</v>
      </c>
      <c r="JM41" s="37">
        <f>36</f>
        <v>36</v>
      </c>
      <c r="JN41" s="33">
        <f t="shared" si="124"/>
        <v>-1.0542</v>
      </c>
      <c r="JO41" s="34">
        <f t="shared" si="125"/>
        <v>0</v>
      </c>
    </row>
    <row r="42" spans="1:275">
      <c r="A42" s="22">
        <v>1858</v>
      </c>
      <c r="B42" s="23">
        <v>55.48</v>
      </c>
      <c r="C42" s="20"/>
      <c r="D42" s="24"/>
      <c r="E42" s="25">
        <v>19</v>
      </c>
      <c r="F42" s="23">
        <v>55.48</v>
      </c>
      <c r="G42" s="22">
        <f t="shared" si="0"/>
        <v>72</v>
      </c>
      <c r="H42" s="22">
        <f t="shared" si="0"/>
        <v>72</v>
      </c>
      <c r="I42" s="32">
        <f>3</f>
        <v>3</v>
      </c>
      <c r="J42" s="33">
        <f t="shared" si="38"/>
        <v>-0.77059999999999995</v>
      </c>
      <c r="K42" s="34">
        <f t="shared" si="39"/>
        <v>1.3346</v>
      </c>
      <c r="L42" s="24"/>
      <c r="M42" s="25">
        <v>19</v>
      </c>
      <c r="N42" s="23">
        <v>55.48</v>
      </c>
      <c r="O42" s="22">
        <f t="shared" si="1"/>
        <v>72</v>
      </c>
      <c r="P42" s="22">
        <f t="shared" si="2"/>
        <v>72</v>
      </c>
      <c r="Q42" s="37">
        <f t="shared" si="127"/>
        <v>4</v>
      </c>
      <c r="R42" s="33">
        <f t="shared" si="41"/>
        <v>0</v>
      </c>
      <c r="S42" s="34">
        <f t="shared" si="42"/>
        <v>-1.5410999999999999</v>
      </c>
      <c r="T42" s="24"/>
      <c r="U42" s="25">
        <v>19</v>
      </c>
      <c r="V42" s="23">
        <v>55.48</v>
      </c>
      <c r="W42" s="22">
        <f t="shared" si="3"/>
        <v>72</v>
      </c>
      <c r="X42" s="22">
        <v>70</v>
      </c>
      <c r="Y42" s="32">
        <f>5</f>
        <v>5</v>
      </c>
      <c r="Z42" s="33">
        <f t="shared" si="43"/>
        <v>0.48980000000000001</v>
      </c>
      <c r="AA42" s="34">
        <f t="shared" si="44"/>
        <v>-1.5076000000000001</v>
      </c>
      <c r="AB42" s="24"/>
      <c r="AC42" s="25">
        <v>19</v>
      </c>
      <c r="AD42" s="23">
        <v>55.48</v>
      </c>
      <c r="AE42" s="22">
        <f t="shared" si="128"/>
        <v>72</v>
      </c>
      <c r="AF42" s="22">
        <f t="shared" si="4"/>
        <v>72</v>
      </c>
      <c r="AG42" s="37">
        <f t="shared" si="129"/>
        <v>6</v>
      </c>
      <c r="AH42" s="33">
        <f t="shared" si="47"/>
        <v>0.77059999999999995</v>
      </c>
      <c r="AI42" s="34">
        <f t="shared" si="48"/>
        <v>1.3346</v>
      </c>
      <c r="AJ42" s="24"/>
      <c r="AK42" s="25">
        <v>19</v>
      </c>
      <c r="AL42" s="23">
        <v>55.48</v>
      </c>
      <c r="AM42" s="22">
        <f t="shared" si="5"/>
        <v>72</v>
      </c>
      <c r="AN42" s="22">
        <f t="shared" si="130"/>
        <v>70</v>
      </c>
      <c r="AO42" s="32">
        <f t="shared" si="131"/>
        <v>7</v>
      </c>
      <c r="AP42" s="33">
        <f t="shared" si="51"/>
        <v>-0.35270000000000001</v>
      </c>
      <c r="AQ42" s="34">
        <f t="shared" si="52"/>
        <v>-1.5454000000000001</v>
      </c>
      <c r="AR42" s="24"/>
      <c r="AS42" s="25">
        <v>19</v>
      </c>
      <c r="AT42" s="23">
        <v>55.48</v>
      </c>
      <c r="AU42" s="22">
        <f t="shared" si="6"/>
        <v>72</v>
      </c>
      <c r="AV42" s="22">
        <f t="shared" si="132"/>
        <v>72</v>
      </c>
      <c r="AW42" s="37">
        <f t="shared" si="133"/>
        <v>8</v>
      </c>
      <c r="AX42" s="33">
        <f t="shared" si="55"/>
        <v>-1.0896999999999999</v>
      </c>
      <c r="AY42" s="34">
        <f t="shared" si="56"/>
        <v>1.0896999999999999</v>
      </c>
      <c r="AZ42" s="24"/>
      <c r="BA42" s="25">
        <v>19</v>
      </c>
      <c r="BB42" s="23">
        <v>55.48</v>
      </c>
      <c r="BC42" s="22">
        <f t="shared" si="7"/>
        <v>72</v>
      </c>
      <c r="BD42" s="22">
        <f t="shared" si="8"/>
        <v>72</v>
      </c>
      <c r="BE42" s="37">
        <f t="shared" si="134"/>
        <v>9</v>
      </c>
      <c r="BF42" s="33">
        <f t="shared" si="58"/>
        <v>1.1806000000000001</v>
      </c>
      <c r="BG42" s="34">
        <f t="shared" si="59"/>
        <v>0.99060000000000004</v>
      </c>
      <c r="BH42" s="24"/>
      <c r="BI42" s="25">
        <v>19</v>
      </c>
      <c r="BJ42" s="23">
        <v>55.48</v>
      </c>
      <c r="BK42" s="22">
        <f t="shared" si="9"/>
        <v>72</v>
      </c>
      <c r="BL42" s="22">
        <f>70</f>
        <v>70</v>
      </c>
      <c r="BM42" s="32">
        <f>10</f>
        <v>10</v>
      </c>
      <c r="BN42" s="33">
        <f t="shared" si="60"/>
        <v>1.2824</v>
      </c>
      <c r="BO42" s="34">
        <f t="shared" si="61"/>
        <v>-0.93169999999999997</v>
      </c>
      <c r="BP42" s="24"/>
      <c r="BQ42" s="25">
        <v>19</v>
      </c>
      <c r="BR42" s="23">
        <v>55.48</v>
      </c>
      <c r="BS42" s="22">
        <f t="shared" si="10"/>
        <v>72</v>
      </c>
      <c r="BT42" s="22">
        <f t="shared" si="135"/>
        <v>66</v>
      </c>
      <c r="BU42" s="37">
        <f t="shared" si="136"/>
        <v>11</v>
      </c>
      <c r="BV42" s="33">
        <f t="shared" si="64"/>
        <v>-0.23930000000000001</v>
      </c>
      <c r="BW42" s="34">
        <f t="shared" si="65"/>
        <v>-1.6640999999999999</v>
      </c>
      <c r="BX42" s="24"/>
      <c r="BY42" s="25">
        <v>19</v>
      </c>
      <c r="BZ42" s="23">
        <v>55.48</v>
      </c>
      <c r="CA42" s="22">
        <f t="shared" si="11"/>
        <v>72</v>
      </c>
      <c r="CB42" s="22">
        <f t="shared" si="12"/>
        <v>72</v>
      </c>
      <c r="CC42" s="37">
        <f t="shared" si="137"/>
        <v>12</v>
      </c>
      <c r="CD42" s="33">
        <f t="shared" si="67"/>
        <v>-1.3346</v>
      </c>
      <c r="CE42" s="34">
        <f t="shared" si="68"/>
        <v>-0.77059999999999995</v>
      </c>
      <c r="CF42" s="24"/>
      <c r="CG42" s="25">
        <v>19</v>
      </c>
      <c r="CH42" s="23">
        <v>55.48</v>
      </c>
      <c r="CI42" s="22">
        <f t="shared" si="13"/>
        <v>72</v>
      </c>
      <c r="CJ42" s="22">
        <f>65</f>
        <v>65</v>
      </c>
      <c r="CK42" s="32">
        <f>13</f>
        <v>13</v>
      </c>
      <c r="CL42" s="33">
        <f t="shared" si="69"/>
        <v>-1.6575</v>
      </c>
      <c r="CM42" s="34">
        <f t="shared" si="70"/>
        <v>0.40849999999999997</v>
      </c>
      <c r="CN42" s="24"/>
      <c r="CO42" s="25">
        <v>19</v>
      </c>
      <c r="CP42" s="23">
        <v>55.48</v>
      </c>
      <c r="CQ42" s="22">
        <f t="shared" si="14"/>
        <v>72</v>
      </c>
      <c r="CR42" s="22">
        <f t="shared" si="138"/>
        <v>70</v>
      </c>
      <c r="CS42" s="32">
        <f t="shared" si="139"/>
        <v>14</v>
      </c>
      <c r="CT42" s="33">
        <f t="shared" si="73"/>
        <v>-0.98829999999999996</v>
      </c>
      <c r="CU42" s="34">
        <f t="shared" si="74"/>
        <v>1.2393000000000001</v>
      </c>
      <c r="CV42" s="24"/>
      <c r="CW42" s="25">
        <v>19</v>
      </c>
      <c r="CX42" s="23">
        <v>55.48</v>
      </c>
      <c r="CY42" s="22">
        <f t="shared" si="15"/>
        <v>72</v>
      </c>
      <c r="CZ42" s="22">
        <f t="shared" si="140"/>
        <v>60</v>
      </c>
      <c r="DA42" s="32">
        <f t="shared" si="141"/>
        <v>15</v>
      </c>
      <c r="DB42" s="33">
        <f t="shared" si="77"/>
        <v>-0.1933</v>
      </c>
      <c r="DC42" s="34">
        <f t="shared" si="78"/>
        <v>1.8391999999999999</v>
      </c>
      <c r="DD42" s="24"/>
      <c r="DE42" s="25">
        <v>19</v>
      </c>
      <c r="DF42" s="23">
        <v>55.48</v>
      </c>
      <c r="DG42" s="22">
        <f t="shared" si="16"/>
        <v>72</v>
      </c>
      <c r="DH42" s="22">
        <f t="shared" si="142"/>
        <v>64</v>
      </c>
      <c r="DI42" s="32">
        <f t="shared" si="143"/>
        <v>16</v>
      </c>
      <c r="DJ42" s="33">
        <f t="shared" si="81"/>
        <v>0.66349999999999998</v>
      </c>
      <c r="DK42" s="34">
        <f t="shared" si="82"/>
        <v>1.6017999999999999</v>
      </c>
      <c r="DL42" s="24"/>
      <c r="DM42" s="25">
        <v>19</v>
      </c>
      <c r="DN42" s="23">
        <v>55.48</v>
      </c>
      <c r="DO42" s="22">
        <f t="shared" si="17"/>
        <v>72</v>
      </c>
      <c r="DP42" s="22">
        <f>68</f>
        <v>68</v>
      </c>
      <c r="DQ42" s="32">
        <f>17</f>
        <v>17</v>
      </c>
      <c r="DR42" s="33">
        <f t="shared" si="83"/>
        <v>1.2059</v>
      </c>
      <c r="DS42" s="34">
        <f t="shared" si="84"/>
        <v>1.0992999999999999</v>
      </c>
      <c r="DT42" s="24"/>
      <c r="DU42" s="25">
        <v>19</v>
      </c>
      <c r="DV42" s="23">
        <v>55.48</v>
      </c>
      <c r="DW42" s="22">
        <f t="shared" si="18"/>
        <v>72</v>
      </c>
      <c r="DX42" s="22">
        <f t="shared" si="144"/>
        <v>72</v>
      </c>
      <c r="DY42" s="37">
        <f t="shared" si="145"/>
        <v>18</v>
      </c>
      <c r="DZ42" s="33">
        <f t="shared" si="87"/>
        <v>1.4481999999999999</v>
      </c>
      <c r="EA42" s="34">
        <f t="shared" si="88"/>
        <v>0.52710000000000001</v>
      </c>
      <c r="EB42" s="24"/>
      <c r="EC42" s="25">
        <v>19</v>
      </c>
      <c r="ED42" s="23">
        <v>55.48</v>
      </c>
      <c r="EE42" s="22">
        <f t="shared" si="19"/>
        <v>72</v>
      </c>
      <c r="EF42" s="22">
        <f>57</f>
        <v>57</v>
      </c>
      <c r="EG42" s="32">
        <f>19</f>
        <v>19</v>
      </c>
      <c r="EH42" s="33">
        <f t="shared" si="89"/>
        <v>1.9467000000000001</v>
      </c>
      <c r="EI42" s="34">
        <f t="shared" si="90"/>
        <v>0</v>
      </c>
      <c r="EJ42" s="24"/>
      <c r="EK42" s="25">
        <v>19</v>
      </c>
      <c r="EL42" s="23">
        <v>55.48</v>
      </c>
      <c r="EM42" s="22">
        <f t="shared" si="20"/>
        <v>72</v>
      </c>
      <c r="EN42" s="22">
        <f>60</f>
        <v>60</v>
      </c>
      <c r="EO42" s="32">
        <f>20</f>
        <v>20</v>
      </c>
      <c r="EP42" s="33">
        <f t="shared" si="91"/>
        <v>1.7587999999999999</v>
      </c>
      <c r="EQ42" s="34">
        <f t="shared" si="92"/>
        <v>-0.57150000000000001</v>
      </c>
      <c r="ER42" s="24"/>
      <c r="ES42" s="25">
        <v>19</v>
      </c>
      <c r="ET42" s="23">
        <v>55.48</v>
      </c>
      <c r="EU42" s="22">
        <f t="shared" si="21"/>
        <v>72</v>
      </c>
      <c r="EV42" s="22">
        <f>63</f>
        <v>63</v>
      </c>
      <c r="EW42" s="37">
        <f>21</f>
        <v>21</v>
      </c>
      <c r="EX42" s="33">
        <f t="shared" si="93"/>
        <v>1.4552</v>
      </c>
      <c r="EY42" s="34">
        <f t="shared" si="94"/>
        <v>-0.99219999999999997</v>
      </c>
      <c r="EZ42" s="24"/>
      <c r="FA42" s="25">
        <v>19</v>
      </c>
      <c r="FB42" s="23">
        <v>55.48</v>
      </c>
      <c r="FC42" s="22">
        <f t="shared" si="22"/>
        <v>72</v>
      </c>
      <c r="FD42" s="22">
        <f>66</f>
        <v>66</v>
      </c>
      <c r="FE42" s="37">
        <f>22</f>
        <v>22</v>
      </c>
      <c r="FF42" s="33">
        <f t="shared" si="95"/>
        <v>1.101</v>
      </c>
      <c r="FG42" s="34">
        <f t="shared" si="96"/>
        <v>-1.2706</v>
      </c>
      <c r="FH42" s="24"/>
      <c r="FI42" s="25">
        <v>19</v>
      </c>
      <c r="FJ42" s="23">
        <v>55.48</v>
      </c>
      <c r="FK42" s="22">
        <f t="shared" si="23"/>
        <v>72</v>
      </c>
      <c r="FL42" s="22">
        <f t="shared" si="146"/>
        <v>69</v>
      </c>
      <c r="FM42" s="37">
        <f t="shared" si="147"/>
        <v>23</v>
      </c>
      <c r="FN42" s="33">
        <f t="shared" si="98"/>
        <v>0.73980000000000001</v>
      </c>
      <c r="FO42" s="34">
        <f t="shared" si="99"/>
        <v>-1.4278</v>
      </c>
      <c r="FP42" s="24"/>
      <c r="FQ42" s="25">
        <v>19</v>
      </c>
      <c r="FR42" s="23">
        <v>55.48</v>
      </c>
      <c r="FS42" s="22">
        <f t="shared" si="25"/>
        <v>72</v>
      </c>
      <c r="FT42" s="22">
        <f t="shared" si="25"/>
        <v>72</v>
      </c>
      <c r="FU42" s="37">
        <f>24</f>
        <v>24</v>
      </c>
      <c r="FV42" s="33">
        <f t="shared" si="100"/>
        <v>0.39889999999999998</v>
      </c>
      <c r="FW42" s="34">
        <f t="shared" si="101"/>
        <v>-1.4885999999999999</v>
      </c>
      <c r="FX42" s="24"/>
      <c r="FY42" s="25">
        <v>19</v>
      </c>
      <c r="FZ42" s="23">
        <v>55.48</v>
      </c>
      <c r="GA42" s="22">
        <f t="shared" si="26"/>
        <v>72</v>
      </c>
      <c r="GB42" s="22">
        <f>50</f>
        <v>50</v>
      </c>
      <c r="GC42" s="32">
        <f>25</f>
        <v>25</v>
      </c>
      <c r="GD42" s="33">
        <f t="shared" si="102"/>
        <v>0.13930000000000001</v>
      </c>
      <c r="GE42" s="34">
        <f t="shared" si="103"/>
        <v>-2.2147999999999999</v>
      </c>
      <c r="GF42" s="24"/>
      <c r="GG42" s="25">
        <v>19</v>
      </c>
      <c r="GH42" s="23">
        <v>55.48</v>
      </c>
      <c r="GI42" s="22">
        <f t="shared" si="27"/>
        <v>72</v>
      </c>
      <c r="GJ42" s="22">
        <f>52</f>
        <v>52</v>
      </c>
      <c r="GK42" s="32">
        <f>26</f>
        <v>26</v>
      </c>
      <c r="GL42" s="33">
        <f t="shared" si="104"/>
        <v>-0.25719999999999998</v>
      </c>
      <c r="GM42" s="34">
        <f t="shared" si="105"/>
        <v>-2.1183000000000001</v>
      </c>
      <c r="GN42" s="24"/>
      <c r="GO42" s="25">
        <v>19</v>
      </c>
      <c r="GP42" s="23">
        <v>55.48</v>
      </c>
      <c r="GQ42" s="22">
        <f t="shared" si="28"/>
        <v>72</v>
      </c>
      <c r="GR42" s="22">
        <f>54</f>
        <v>54</v>
      </c>
      <c r="GS42" s="37">
        <f>27</f>
        <v>27</v>
      </c>
      <c r="GT42" s="33">
        <f t="shared" si="106"/>
        <v>-0.58930000000000005</v>
      </c>
      <c r="GU42" s="34">
        <f t="shared" si="107"/>
        <v>-1.9684999999999999</v>
      </c>
      <c r="GV42" s="24"/>
      <c r="GW42" s="25">
        <v>19</v>
      </c>
      <c r="GX42" s="23">
        <v>55.48</v>
      </c>
      <c r="GY42" s="22">
        <f t="shared" si="29"/>
        <v>72</v>
      </c>
      <c r="GZ42" s="22">
        <f>56</f>
        <v>56</v>
      </c>
      <c r="HA42" s="32">
        <f>28</f>
        <v>28</v>
      </c>
      <c r="HB42" s="33">
        <f t="shared" si="108"/>
        <v>-0.85970000000000002</v>
      </c>
      <c r="HC42" s="34">
        <f t="shared" si="109"/>
        <v>-1.7851999999999999</v>
      </c>
      <c r="HD42" s="24"/>
      <c r="HE42" s="25">
        <v>19</v>
      </c>
      <c r="HF42" s="23">
        <v>55.48</v>
      </c>
      <c r="HG42" s="22">
        <f t="shared" si="30"/>
        <v>72</v>
      </c>
      <c r="HH42" s="22">
        <f>58</f>
        <v>58</v>
      </c>
      <c r="HI42" s="32">
        <f>29</f>
        <v>29</v>
      </c>
      <c r="HJ42" s="33">
        <f t="shared" si="110"/>
        <v>-1.0736000000000001</v>
      </c>
      <c r="HK42" s="34">
        <f t="shared" si="111"/>
        <v>-1.5834999999999999</v>
      </c>
      <c r="HL42" s="24"/>
      <c r="HM42" s="25">
        <v>19</v>
      </c>
      <c r="HN42" s="23">
        <v>55.48</v>
      </c>
      <c r="HO42" s="22">
        <f t="shared" si="31"/>
        <v>72</v>
      </c>
      <c r="HP42" s="22">
        <f>60</f>
        <v>60</v>
      </c>
      <c r="HQ42" s="32">
        <f>30</f>
        <v>30</v>
      </c>
      <c r="HR42" s="33">
        <f t="shared" si="112"/>
        <v>-1.2374000000000001</v>
      </c>
      <c r="HS42" s="34">
        <f t="shared" si="113"/>
        <v>-1.3743000000000001</v>
      </c>
      <c r="HT42" s="24"/>
      <c r="HU42" s="25">
        <v>19</v>
      </c>
      <c r="HV42" s="23">
        <v>55.48</v>
      </c>
      <c r="HW42" s="22">
        <f t="shared" si="32"/>
        <v>72</v>
      </c>
      <c r="HX42" s="22">
        <f>62</f>
        <v>62</v>
      </c>
      <c r="HY42" s="32">
        <f>31</f>
        <v>31</v>
      </c>
      <c r="HZ42" s="33">
        <f t="shared" si="114"/>
        <v>-1.3579000000000001</v>
      </c>
      <c r="IA42" s="34">
        <f t="shared" si="115"/>
        <v>-1.1657</v>
      </c>
      <c r="IB42" s="24"/>
      <c r="IC42" s="25">
        <v>19</v>
      </c>
      <c r="ID42" s="23">
        <v>55.48</v>
      </c>
      <c r="IE42" s="22">
        <f t="shared" si="33"/>
        <v>72</v>
      </c>
      <c r="IF42" s="22">
        <f>64</f>
        <v>64</v>
      </c>
      <c r="IG42" s="32">
        <f>32</f>
        <v>32</v>
      </c>
      <c r="IH42" s="33">
        <f t="shared" si="116"/>
        <v>-1.4416</v>
      </c>
      <c r="II42" s="34">
        <f t="shared" si="117"/>
        <v>-0.96319999999999995</v>
      </c>
      <c r="IJ42" s="24"/>
      <c r="IK42" s="25">
        <v>19</v>
      </c>
      <c r="IL42" s="23">
        <v>55.48</v>
      </c>
      <c r="IM42" s="22">
        <f t="shared" si="34"/>
        <v>72</v>
      </c>
      <c r="IN42" s="22">
        <f>66</f>
        <v>66</v>
      </c>
      <c r="IO42" s="37">
        <f>33</f>
        <v>33</v>
      </c>
      <c r="IP42" s="33">
        <f t="shared" si="118"/>
        <v>-1.4943</v>
      </c>
      <c r="IQ42" s="34">
        <f t="shared" si="119"/>
        <v>-0.77039999999999997</v>
      </c>
      <c r="IR42" s="24"/>
      <c r="IS42" s="25">
        <v>19</v>
      </c>
      <c r="IT42" s="23">
        <v>55.48</v>
      </c>
      <c r="IU42" s="22">
        <f t="shared" si="35"/>
        <v>72</v>
      </c>
      <c r="IV42" s="22">
        <f>68</f>
        <v>68</v>
      </c>
      <c r="IW42" s="32">
        <f>34</f>
        <v>34</v>
      </c>
      <c r="IX42" s="33">
        <f t="shared" si="120"/>
        <v>-1.5216000000000001</v>
      </c>
      <c r="IY42" s="34">
        <f t="shared" si="121"/>
        <v>-0.58950000000000002</v>
      </c>
      <c r="IZ42" s="24"/>
      <c r="JA42" s="25">
        <v>19</v>
      </c>
      <c r="JB42" s="23">
        <v>55.48</v>
      </c>
      <c r="JC42" s="22">
        <f t="shared" si="36"/>
        <v>72</v>
      </c>
      <c r="JD42" s="22">
        <f>70</f>
        <v>70</v>
      </c>
      <c r="JE42" s="32">
        <f>35</f>
        <v>35</v>
      </c>
      <c r="JF42" s="33">
        <f t="shared" si="122"/>
        <v>-1.528</v>
      </c>
      <c r="JG42" s="34">
        <f t="shared" si="123"/>
        <v>-0.42170000000000002</v>
      </c>
      <c r="JH42" s="24"/>
      <c r="JI42" s="25">
        <v>19</v>
      </c>
      <c r="JJ42" s="23">
        <v>55.48</v>
      </c>
      <c r="JK42" s="22">
        <f t="shared" si="37"/>
        <v>72</v>
      </c>
      <c r="JL42" s="22">
        <f t="shared" si="37"/>
        <v>72</v>
      </c>
      <c r="JM42" s="37">
        <f>36</f>
        <v>36</v>
      </c>
      <c r="JN42" s="33">
        <f t="shared" si="124"/>
        <v>-1.5177</v>
      </c>
      <c r="JO42" s="34">
        <f t="shared" si="125"/>
        <v>-0.2676</v>
      </c>
    </row>
    <row r="43" spans="1:275">
      <c r="A43" s="22">
        <v>1859</v>
      </c>
      <c r="B43" s="23">
        <v>46.68</v>
      </c>
      <c r="C43" s="20"/>
      <c r="D43" s="24"/>
      <c r="E43" s="25">
        <v>20</v>
      </c>
      <c r="F43" s="23">
        <v>46.68</v>
      </c>
      <c r="G43" s="22">
        <f t="shared" si="0"/>
        <v>72</v>
      </c>
      <c r="H43" s="22">
        <f t="shared" si="0"/>
        <v>72</v>
      </c>
      <c r="I43" s="32">
        <f>3</f>
        <v>3</v>
      </c>
      <c r="J43" s="33">
        <f t="shared" si="38"/>
        <v>-0.64829999999999999</v>
      </c>
      <c r="K43" s="34">
        <f t="shared" si="39"/>
        <v>-1.1229</v>
      </c>
      <c r="L43" s="24"/>
      <c r="M43" s="25">
        <v>20</v>
      </c>
      <c r="N43" s="23">
        <v>46.68</v>
      </c>
      <c r="O43" s="22">
        <f t="shared" si="1"/>
        <v>72</v>
      </c>
      <c r="P43" s="22">
        <f t="shared" si="2"/>
        <v>72</v>
      </c>
      <c r="Q43" s="37">
        <f t="shared" si="127"/>
        <v>4</v>
      </c>
      <c r="R43" s="33">
        <f t="shared" si="41"/>
        <v>1.2967</v>
      </c>
      <c r="S43" s="34">
        <f t="shared" si="42"/>
        <v>0</v>
      </c>
      <c r="T43" s="24"/>
      <c r="U43" s="25">
        <v>20</v>
      </c>
      <c r="V43" s="23">
        <v>46.68</v>
      </c>
      <c r="W43" s="22">
        <f t="shared" si="3"/>
        <v>72</v>
      </c>
      <c r="X43" s="22">
        <v>70</v>
      </c>
      <c r="Y43" s="32">
        <f>5</f>
        <v>5</v>
      </c>
      <c r="Z43" s="33">
        <f t="shared" si="43"/>
        <v>1.3337000000000001</v>
      </c>
      <c r="AA43" s="34">
        <f t="shared" si="44"/>
        <v>0</v>
      </c>
      <c r="AB43" s="24"/>
      <c r="AC43" s="25">
        <v>20</v>
      </c>
      <c r="AD43" s="23">
        <v>46.68</v>
      </c>
      <c r="AE43" s="22">
        <f t="shared" si="128"/>
        <v>72</v>
      </c>
      <c r="AF43" s="22">
        <f t="shared" si="4"/>
        <v>72</v>
      </c>
      <c r="AG43" s="37">
        <f t="shared" si="129"/>
        <v>6</v>
      </c>
      <c r="AH43" s="33">
        <f t="shared" si="47"/>
        <v>-0.64829999999999999</v>
      </c>
      <c r="AI43" s="34">
        <f t="shared" si="48"/>
        <v>1.1229</v>
      </c>
      <c r="AJ43" s="24"/>
      <c r="AK43" s="25">
        <v>20</v>
      </c>
      <c r="AL43" s="23">
        <v>46.68</v>
      </c>
      <c r="AM43" s="22">
        <f t="shared" si="5"/>
        <v>72</v>
      </c>
      <c r="AN43" s="22">
        <f t="shared" si="130"/>
        <v>70</v>
      </c>
      <c r="AO43" s="32">
        <f t="shared" si="131"/>
        <v>7</v>
      </c>
      <c r="AP43" s="33">
        <f t="shared" si="51"/>
        <v>0.83160000000000001</v>
      </c>
      <c r="AQ43" s="34">
        <f t="shared" si="52"/>
        <v>-1.0427</v>
      </c>
      <c r="AR43" s="24"/>
      <c r="AS43" s="25">
        <v>20</v>
      </c>
      <c r="AT43" s="23">
        <v>46.68</v>
      </c>
      <c r="AU43" s="22">
        <f t="shared" si="6"/>
        <v>72</v>
      </c>
      <c r="AV43" s="22">
        <f t="shared" si="132"/>
        <v>72</v>
      </c>
      <c r="AW43" s="37">
        <f t="shared" si="133"/>
        <v>8</v>
      </c>
      <c r="AX43" s="33">
        <f t="shared" si="55"/>
        <v>-1.2967</v>
      </c>
      <c r="AY43" s="34">
        <f t="shared" si="56"/>
        <v>0</v>
      </c>
      <c r="AZ43" s="24"/>
      <c r="BA43" s="25">
        <v>20</v>
      </c>
      <c r="BB43" s="23">
        <v>46.68</v>
      </c>
      <c r="BC43" s="22">
        <f t="shared" si="7"/>
        <v>72</v>
      </c>
      <c r="BD43" s="22">
        <f t="shared" si="8"/>
        <v>72</v>
      </c>
      <c r="BE43" s="37">
        <f t="shared" si="134"/>
        <v>9</v>
      </c>
      <c r="BF43" s="33">
        <f t="shared" si="58"/>
        <v>0.22520000000000001</v>
      </c>
      <c r="BG43" s="34">
        <f t="shared" si="59"/>
        <v>1.2769999999999999</v>
      </c>
      <c r="BH43" s="24"/>
      <c r="BI43" s="25">
        <v>20</v>
      </c>
      <c r="BJ43" s="23">
        <v>46.68</v>
      </c>
      <c r="BK43" s="22">
        <f t="shared" si="9"/>
        <v>72</v>
      </c>
      <c r="BL43" s="22">
        <f>70</f>
        <v>70</v>
      </c>
      <c r="BM43" s="32">
        <f>10</f>
        <v>10</v>
      </c>
      <c r="BN43" s="33">
        <f t="shared" si="60"/>
        <v>1.3337000000000001</v>
      </c>
      <c r="BO43" s="34">
        <f t="shared" si="61"/>
        <v>0</v>
      </c>
      <c r="BP43" s="24"/>
      <c r="BQ43" s="25">
        <v>20</v>
      </c>
      <c r="BR43" s="23">
        <v>46.68</v>
      </c>
      <c r="BS43" s="22">
        <f t="shared" si="10"/>
        <v>72</v>
      </c>
      <c r="BT43" s="22">
        <f t="shared" si="135"/>
        <v>66</v>
      </c>
      <c r="BU43" s="37">
        <f t="shared" si="136"/>
        <v>11</v>
      </c>
      <c r="BV43" s="33">
        <f t="shared" si="64"/>
        <v>0.58760000000000001</v>
      </c>
      <c r="BW43" s="34">
        <f t="shared" si="65"/>
        <v>-1.2867</v>
      </c>
      <c r="BX43" s="24"/>
      <c r="BY43" s="25">
        <v>20</v>
      </c>
      <c r="BZ43" s="23">
        <v>46.68</v>
      </c>
      <c r="CA43" s="22">
        <f t="shared" si="11"/>
        <v>72</v>
      </c>
      <c r="CB43" s="22">
        <f t="shared" si="12"/>
        <v>72</v>
      </c>
      <c r="CC43" s="37">
        <f t="shared" si="137"/>
        <v>12</v>
      </c>
      <c r="CD43" s="33">
        <f t="shared" si="67"/>
        <v>-0.64829999999999999</v>
      </c>
      <c r="CE43" s="34">
        <f t="shared" si="68"/>
        <v>-1.1229</v>
      </c>
      <c r="CF43" s="24"/>
      <c r="CG43" s="25">
        <v>20</v>
      </c>
      <c r="CH43" s="23">
        <v>46.68</v>
      </c>
      <c r="CI43" s="22">
        <f t="shared" si="13"/>
        <v>72</v>
      </c>
      <c r="CJ43" s="22">
        <f>65</f>
        <v>65</v>
      </c>
      <c r="CK43" s="32">
        <f>13</f>
        <v>13</v>
      </c>
      <c r="CL43" s="33">
        <f t="shared" si="69"/>
        <v>-1.3946000000000001</v>
      </c>
      <c r="CM43" s="34">
        <f t="shared" si="70"/>
        <v>-0.34370000000000001</v>
      </c>
      <c r="CN43" s="24"/>
      <c r="CO43" s="25">
        <v>20</v>
      </c>
      <c r="CP43" s="23">
        <v>46.68</v>
      </c>
      <c r="CQ43" s="22">
        <f t="shared" si="14"/>
        <v>72</v>
      </c>
      <c r="CR43" s="22">
        <f t="shared" si="138"/>
        <v>70</v>
      </c>
      <c r="CS43" s="32">
        <f t="shared" si="139"/>
        <v>14</v>
      </c>
      <c r="CT43" s="33">
        <f t="shared" si="73"/>
        <v>-1.2016</v>
      </c>
      <c r="CU43" s="34">
        <f t="shared" si="74"/>
        <v>0.57869999999999999</v>
      </c>
      <c r="CV43" s="24"/>
      <c r="CW43" s="25">
        <v>20</v>
      </c>
      <c r="CX43" s="23">
        <v>46.68</v>
      </c>
      <c r="CY43" s="22">
        <f t="shared" si="15"/>
        <v>72</v>
      </c>
      <c r="CZ43" s="22">
        <f t="shared" si="140"/>
        <v>60</v>
      </c>
      <c r="DA43" s="32">
        <f t="shared" si="141"/>
        <v>15</v>
      </c>
      <c r="DB43" s="33">
        <f t="shared" si="77"/>
        <v>-0.77800000000000002</v>
      </c>
      <c r="DC43" s="34">
        <f t="shared" si="78"/>
        <v>1.3474999999999999</v>
      </c>
      <c r="DD43" s="24"/>
      <c r="DE43" s="25">
        <v>20</v>
      </c>
      <c r="DF43" s="23">
        <v>46.68</v>
      </c>
      <c r="DG43" s="22">
        <f t="shared" si="16"/>
        <v>72</v>
      </c>
      <c r="DH43" s="22">
        <f t="shared" si="142"/>
        <v>64</v>
      </c>
      <c r="DI43" s="32">
        <f t="shared" si="143"/>
        <v>16</v>
      </c>
      <c r="DJ43" s="33">
        <f t="shared" si="81"/>
        <v>0</v>
      </c>
      <c r="DK43" s="34">
        <f t="shared" si="82"/>
        <v>1.4587000000000001</v>
      </c>
      <c r="DL43" s="24"/>
      <c r="DM43" s="25">
        <v>20</v>
      </c>
      <c r="DN43" s="23">
        <v>46.68</v>
      </c>
      <c r="DO43" s="22">
        <f t="shared" si="17"/>
        <v>72</v>
      </c>
      <c r="DP43" s="22">
        <f>68</f>
        <v>68</v>
      </c>
      <c r="DQ43" s="32">
        <f>17</f>
        <v>17</v>
      </c>
      <c r="DR43" s="33">
        <f t="shared" si="83"/>
        <v>0.61199999999999999</v>
      </c>
      <c r="DS43" s="34">
        <f t="shared" si="84"/>
        <v>1.2290000000000001</v>
      </c>
      <c r="DT43" s="24"/>
      <c r="DU43" s="25">
        <v>20</v>
      </c>
      <c r="DV43" s="23">
        <v>46.68</v>
      </c>
      <c r="DW43" s="22">
        <f t="shared" si="18"/>
        <v>72</v>
      </c>
      <c r="DX43" s="22">
        <f t="shared" si="144"/>
        <v>72</v>
      </c>
      <c r="DY43" s="37">
        <f t="shared" si="145"/>
        <v>18</v>
      </c>
      <c r="DZ43" s="33">
        <f t="shared" si="87"/>
        <v>0.99329999999999996</v>
      </c>
      <c r="EA43" s="34">
        <f t="shared" si="88"/>
        <v>0.83350000000000002</v>
      </c>
      <c r="EB43" s="24"/>
      <c r="EC43" s="25">
        <v>20</v>
      </c>
      <c r="ED43" s="23">
        <v>46.68</v>
      </c>
      <c r="EE43" s="22">
        <f t="shared" si="19"/>
        <v>72</v>
      </c>
      <c r="EF43" s="22">
        <f>57</f>
        <v>57</v>
      </c>
      <c r="EG43" s="32">
        <f>19</f>
        <v>19</v>
      </c>
      <c r="EH43" s="33">
        <f t="shared" si="89"/>
        <v>1.5490999999999999</v>
      </c>
      <c r="EI43" s="34">
        <f t="shared" si="90"/>
        <v>0.53180000000000005</v>
      </c>
      <c r="EJ43" s="24"/>
      <c r="EK43" s="25">
        <v>20</v>
      </c>
      <c r="EL43" s="23">
        <v>46.68</v>
      </c>
      <c r="EM43" s="22">
        <f t="shared" si="20"/>
        <v>72</v>
      </c>
      <c r="EN43" s="22">
        <f>60</f>
        <v>60</v>
      </c>
      <c r="EO43" s="32">
        <f>20</f>
        <v>20</v>
      </c>
      <c r="EP43" s="33">
        <f t="shared" si="91"/>
        <v>1.556</v>
      </c>
      <c r="EQ43" s="34">
        <f t="shared" si="92"/>
        <v>0</v>
      </c>
      <c r="ER43" s="24"/>
      <c r="ES43" s="25">
        <v>20</v>
      </c>
      <c r="ET43" s="23">
        <v>46.68</v>
      </c>
      <c r="EU43" s="22">
        <f t="shared" si="21"/>
        <v>72</v>
      </c>
      <c r="EV43" s="22">
        <f>63</f>
        <v>63</v>
      </c>
      <c r="EW43" s="37">
        <f>21</f>
        <v>21</v>
      </c>
      <c r="EX43" s="33">
        <f t="shared" si="93"/>
        <v>1.4160999999999999</v>
      </c>
      <c r="EY43" s="34">
        <f t="shared" si="94"/>
        <v>-0.43680000000000002</v>
      </c>
      <c r="EZ43" s="24"/>
      <c r="FA43" s="25">
        <v>20</v>
      </c>
      <c r="FB43" s="23">
        <v>46.68</v>
      </c>
      <c r="FC43" s="22">
        <f t="shared" si="22"/>
        <v>72</v>
      </c>
      <c r="FD43" s="22">
        <f>66</f>
        <v>66</v>
      </c>
      <c r="FE43" s="37">
        <f>22</f>
        <v>22</v>
      </c>
      <c r="FF43" s="33">
        <f t="shared" si="95"/>
        <v>1.19</v>
      </c>
      <c r="FG43" s="34">
        <f t="shared" si="96"/>
        <v>-0.76480000000000004</v>
      </c>
      <c r="FH43" s="24"/>
      <c r="FI43" s="25">
        <v>20</v>
      </c>
      <c r="FJ43" s="23">
        <v>46.68</v>
      </c>
      <c r="FK43" s="22">
        <f t="shared" si="23"/>
        <v>72</v>
      </c>
      <c r="FL43" s="22">
        <f t="shared" si="146"/>
        <v>69</v>
      </c>
      <c r="FM43" s="37">
        <f t="shared" si="147"/>
        <v>23</v>
      </c>
      <c r="FN43" s="33">
        <f t="shared" si="98"/>
        <v>0.92349999999999999</v>
      </c>
      <c r="FO43" s="34">
        <f t="shared" si="99"/>
        <v>-0.9889</v>
      </c>
      <c r="FP43" s="24"/>
      <c r="FQ43" s="25">
        <v>20</v>
      </c>
      <c r="FR43" s="23">
        <v>46.68</v>
      </c>
      <c r="FS43" s="22">
        <f t="shared" si="25"/>
        <v>72</v>
      </c>
      <c r="FT43" s="22">
        <f t="shared" si="25"/>
        <v>72</v>
      </c>
      <c r="FU43" s="37">
        <f>24</f>
        <v>24</v>
      </c>
      <c r="FV43" s="33">
        <f t="shared" si="100"/>
        <v>0.64829999999999999</v>
      </c>
      <c r="FW43" s="34">
        <f t="shared" si="101"/>
        <v>-1.1229</v>
      </c>
      <c r="FX43" s="24"/>
      <c r="FY43" s="25">
        <v>20</v>
      </c>
      <c r="FZ43" s="23">
        <v>46.68</v>
      </c>
      <c r="GA43" s="22">
        <f t="shared" si="26"/>
        <v>72</v>
      </c>
      <c r="GB43" s="22">
        <f>50</f>
        <v>50</v>
      </c>
      <c r="GC43" s="32">
        <f>25</f>
        <v>25</v>
      </c>
      <c r="GD43" s="33">
        <f t="shared" si="102"/>
        <v>0.57699999999999996</v>
      </c>
      <c r="GE43" s="34">
        <f t="shared" si="103"/>
        <v>-1.7758</v>
      </c>
      <c r="GF43" s="24"/>
      <c r="GG43" s="25">
        <v>20</v>
      </c>
      <c r="GH43" s="23">
        <v>46.68</v>
      </c>
      <c r="GI43" s="22">
        <f t="shared" si="27"/>
        <v>72</v>
      </c>
      <c r="GJ43" s="22">
        <f>52</f>
        <v>52</v>
      </c>
      <c r="GK43" s="32">
        <f>26</f>
        <v>26</v>
      </c>
      <c r="GL43" s="33">
        <f t="shared" si="104"/>
        <v>0.21640000000000001</v>
      </c>
      <c r="GM43" s="34">
        <f t="shared" si="105"/>
        <v>-1.7823</v>
      </c>
      <c r="GN43" s="24"/>
      <c r="GO43" s="25">
        <v>20</v>
      </c>
      <c r="GP43" s="23">
        <v>46.68</v>
      </c>
      <c r="GQ43" s="22">
        <f t="shared" si="28"/>
        <v>72</v>
      </c>
      <c r="GR43" s="22">
        <f>54</f>
        <v>54</v>
      </c>
      <c r="GS43" s="37">
        <f>27</f>
        <v>27</v>
      </c>
      <c r="GT43" s="33">
        <f t="shared" si="106"/>
        <v>-0.10050000000000001</v>
      </c>
      <c r="GU43" s="34">
        <f t="shared" si="107"/>
        <v>-1.726</v>
      </c>
      <c r="GV43" s="24"/>
      <c r="GW43" s="25">
        <v>20</v>
      </c>
      <c r="GX43" s="23">
        <v>46.68</v>
      </c>
      <c r="GY43" s="22">
        <f t="shared" si="29"/>
        <v>72</v>
      </c>
      <c r="GZ43" s="22">
        <f>56</f>
        <v>56</v>
      </c>
      <c r="HA43" s="32">
        <f>28</f>
        <v>28</v>
      </c>
      <c r="HB43" s="33">
        <f t="shared" si="108"/>
        <v>-0.371</v>
      </c>
      <c r="HC43" s="34">
        <f t="shared" si="109"/>
        <v>-1.6253</v>
      </c>
      <c r="HD43" s="24"/>
      <c r="HE43" s="25">
        <v>20</v>
      </c>
      <c r="HF43" s="23">
        <v>46.68</v>
      </c>
      <c r="HG43" s="22">
        <f t="shared" si="30"/>
        <v>72</v>
      </c>
      <c r="HH43" s="22">
        <f>58</f>
        <v>58</v>
      </c>
      <c r="HI43" s="32">
        <f>29</f>
        <v>29</v>
      </c>
      <c r="HJ43" s="33">
        <f t="shared" si="110"/>
        <v>-0.5958</v>
      </c>
      <c r="HK43" s="34">
        <f t="shared" si="111"/>
        <v>-1.4953000000000001</v>
      </c>
      <c r="HL43" s="24"/>
      <c r="HM43" s="25">
        <v>20</v>
      </c>
      <c r="HN43" s="23">
        <v>46.68</v>
      </c>
      <c r="HO43" s="22">
        <f t="shared" si="31"/>
        <v>72</v>
      </c>
      <c r="HP43" s="22">
        <f>60</f>
        <v>60</v>
      </c>
      <c r="HQ43" s="32">
        <f>30</f>
        <v>30</v>
      </c>
      <c r="HR43" s="33">
        <f t="shared" si="112"/>
        <v>-0.77800000000000002</v>
      </c>
      <c r="HS43" s="34">
        <f t="shared" si="113"/>
        <v>-1.3474999999999999</v>
      </c>
      <c r="HT43" s="24"/>
      <c r="HU43" s="25">
        <v>20</v>
      </c>
      <c r="HV43" s="23">
        <v>46.68</v>
      </c>
      <c r="HW43" s="22">
        <f t="shared" si="32"/>
        <v>72</v>
      </c>
      <c r="HX43" s="22">
        <f>62</f>
        <v>62</v>
      </c>
      <c r="HY43" s="32">
        <f>31</f>
        <v>31</v>
      </c>
      <c r="HZ43" s="33">
        <f t="shared" si="114"/>
        <v>-0.92169999999999996</v>
      </c>
      <c r="IA43" s="34">
        <f t="shared" si="115"/>
        <v>-1.1908000000000001</v>
      </c>
      <c r="IB43" s="24"/>
      <c r="IC43" s="25">
        <v>20</v>
      </c>
      <c r="ID43" s="23">
        <v>46.68</v>
      </c>
      <c r="IE43" s="22">
        <f t="shared" si="33"/>
        <v>72</v>
      </c>
      <c r="IF43" s="22">
        <f>64</f>
        <v>64</v>
      </c>
      <c r="IG43" s="32">
        <f>32</f>
        <v>32</v>
      </c>
      <c r="IH43" s="33">
        <f t="shared" si="116"/>
        <v>-1.0315000000000001</v>
      </c>
      <c r="II43" s="34">
        <f t="shared" si="117"/>
        <v>-1.0315000000000001</v>
      </c>
      <c r="IJ43" s="24"/>
      <c r="IK43" s="25">
        <v>20</v>
      </c>
      <c r="IL43" s="23">
        <v>46.68</v>
      </c>
      <c r="IM43" s="22">
        <f t="shared" si="34"/>
        <v>72</v>
      </c>
      <c r="IN43" s="22">
        <f>66</f>
        <v>66</v>
      </c>
      <c r="IO43" s="37">
        <f>33</f>
        <v>33</v>
      </c>
      <c r="IP43" s="33">
        <f t="shared" si="118"/>
        <v>-1.1119000000000001</v>
      </c>
      <c r="IQ43" s="34">
        <f t="shared" si="119"/>
        <v>-0.87439999999999996</v>
      </c>
      <c r="IR43" s="24"/>
      <c r="IS43" s="25">
        <v>20</v>
      </c>
      <c r="IT43" s="23">
        <v>46.68</v>
      </c>
      <c r="IU43" s="22">
        <f t="shared" si="35"/>
        <v>72</v>
      </c>
      <c r="IV43" s="22">
        <f>68</f>
        <v>68</v>
      </c>
      <c r="IW43" s="32">
        <f>34</f>
        <v>34</v>
      </c>
      <c r="IX43" s="33">
        <f t="shared" si="120"/>
        <v>-1.1673</v>
      </c>
      <c r="IY43" s="34">
        <f t="shared" si="121"/>
        <v>-0.7228</v>
      </c>
      <c r="IZ43" s="24"/>
      <c r="JA43" s="25">
        <v>20</v>
      </c>
      <c r="JB43" s="23">
        <v>46.68</v>
      </c>
      <c r="JC43" s="22">
        <f t="shared" si="36"/>
        <v>72</v>
      </c>
      <c r="JD43" s="22">
        <f>70</f>
        <v>70</v>
      </c>
      <c r="JE43" s="32">
        <f>35</f>
        <v>35</v>
      </c>
      <c r="JF43" s="33">
        <f t="shared" si="122"/>
        <v>-1.2016</v>
      </c>
      <c r="JG43" s="34">
        <f t="shared" si="123"/>
        <v>-0.57869999999999999</v>
      </c>
      <c r="JH43" s="24"/>
      <c r="JI43" s="25">
        <v>20</v>
      </c>
      <c r="JJ43" s="23">
        <v>46.68</v>
      </c>
      <c r="JK43" s="22">
        <f t="shared" si="37"/>
        <v>72</v>
      </c>
      <c r="JL43" s="22">
        <f t="shared" si="37"/>
        <v>72</v>
      </c>
      <c r="JM43" s="37">
        <f>36</f>
        <v>36</v>
      </c>
      <c r="JN43" s="33">
        <f t="shared" si="124"/>
        <v>-1.2184999999999999</v>
      </c>
      <c r="JO43" s="34">
        <f t="shared" si="125"/>
        <v>-0.44350000000000001</v>
      </c>
    </row>
    <row r="44" spans="1:275">
      <c r="A44" s="22">
        <v>1860</v>
      </c>
      <c r="B44" s="23">
        <v>36</v>
      </c>
      <c r="C44" s="20"/>
      <c r="D44" s="24"/>
      <c r="E44" s="25">
        <v>21</v>
      </c>
      <c r="F44" s="23">
        <v>36</v>
      </c>
      <c r="G44" s="22">
        <f t="shared" si="0"/>
        <v>72</v>
      </c>
      <c r="H44" s="22">
        <f t="shared" si="0"/>
        <v>72</v>
      </c>
      <c r="I44" s="32">
        <f>3</f>
        <v>3</v>
      </c>
      <c r="J44" s="33">
        <f t="shared" si="38"/>
        <v>1</v>
      </c>
      <c r="K44" s="34">
        <f t="shared" si="39"/>
        <v>0</v>
      </c>
      <c r="L44" s="24"/>
      <c r="M44" s="25">
        <v>21</v>
      </c>
      <c r="N44" s="23">
        <v>36</v>
      </c>
      <c r="O44" s="22">
        <f t="shared" si="1"/>
        <v>72</v>
      </c>
      <c r="P44" s="22">
        <f t="shared" si="2"/>
        <v>72</v>
      </c>
      <c r="Q44" s="37">
        <f t="shared" ref="Q44:Q53" si="148">4</f>
        <v>4</v>
      </c>
      <c r="R44" s="33">
        <f t="shared" si="41"/>
        <v>0</v>
      </c>
      <c r="S44" s="34">
        <f t="shared" si="42"/>
        <v>1</v>
      </c>
      <c r="T44" s="24"/>
      <c r="U44" s="25">
        <v>21</v>
      </c>
      <c r="V44" s="23">
        <v>36</v>
      </c>
      <c r="W44" s="22">
        <f t="shared" si="3"/>
        <v>72</v>
      </c>
      <c r="X44" s="22">
        <v>70</v>
      </c>
      <c r="Y44" s="32">
        <f>5</f>
        <v>5</v>
      </c>
      <c r="Z44" s="33">
        <f t="shared" si="43"/>
        <v>0.31780000000000003</v>
      </c>
      <c r="AA44" s="34">
        <f t="shared" si="44"/>
        <v>0.97819999999999996</v>
      </c>
      <c r="AB44" s="24"/>
      <c r="AC44" s="25">
        <v>21</v>
      </c>
      <c r="AD44" s="23">
        <v>36</v>
      </c>
      <c r="AE44" s="22">
        <f t="shared" ref="AE44:AE53" si="149">72</f>
        <v>72</v>
      </c>
      <c r="AF44" s="22">
        <f t="shared" si="4"/>
        <v>72</v>
      </c>
      <c r="AG44" s="37">
        <f t="shared" ref="AG44:AG53" si="150">6</f>
        <v>6</v>
      </c>
      <c r="AH44" s="33">
        <f t="shared" si="47"/>
        <v>-1</v>
      </c>
      <c r="AI44" s="34">
        <f t="shared" si="48"/>
        <v>0</v>
      </c>
      <c r="AJ44" s="24"/>
      <c r="AK44" s="25">
        <v>21</v>
      </c>
      <c r="AL44" s="23">
        <v>36</v>
      </c>
      <c r="AM44" s="22">
        <f t="shared" si="5"/>
        <v>72</v>
      </c>
      <c r="AN44" s="22">
        <f t="shared" ref="AN44:AN53" si="151">70</f>
        <v>70</v>
      </c>
      <c r="AO44" s="32">
        <f t="shared" ref="AO44:AO53" si="152">7</f>
        <v>7</v>
      </c>
      <c r="AP44" s="33">
        <f t="shared" si="51"/>
        <v>1.0286</v>
      </c>
      <c r="AQ44" s="34">
        <f t="shared" si="52"/>
        <v>0</v>
      </c>
      <c r="AR44" s="24"/>
      <c r="AS44" s="25">
        <v>21</v>
      </c>
      <c r="AT44" s="23">
        <v>36</v>
      </c>
      <c r="AU44" s="22">
        <f t="shared" si="6"/>
        <v>72</v>
      </c>
      <c r="AV44" s="22">
        <f t="shared" ref="AV44:AV53" si="153">72</f>
        <v>72</v>
      </c>
      <c r="AW44" s="37">
        <f t="shared" ref="AW44:AW53" si="154">8</f>
        <v>8</v>
      </c>
      <c r="AX44" s="33">
        <f t="shared" si="55"/>
        <v>-0.70709999999999995</v>
      </c>
      <c r="AY44" s="34">
        <f t="shared" si="56"/>
        <v>-0.70709999999999995</v>
      </c>
      <c r="AZ44" s="24"/>
      <c r="BA44" s="25">
        <v>21</v>
      </c>
      <c r="BB44" s="23">
        <v>36</v>
      </c>
      <c r="BC44" s="22">
        <f t="shared" si="7"/>
        <v>72</v>
      </c>
      <c r="BD44" s="22">
        <f t="shared" si="8"/>
        <v>72</v>
      </c>
      <c r="BE44" s="37">
        <f t="shared" ref="BE44:BE53" si="155">9</f>
        <v>9</v>
      </c>
      <c r="BF44" s="33">
        <f t="shared" si="58"/>
        <v>-0.5</v>
      </c>
      <c r="BG44" s="34">
        <f t="shared" si="59"/>
        <v>0.86599999999999999</v>
      </c>
      <c r="BH44" s="24"/>
      <c r="BI44" s="25">
        <v>21</v>
      </c>
      <c r="BJ44" s="23">
        <v>36</v>
      </c>
      <c r="BK44" s="22">
        <f t="shared" si="9"/>
        <v>72</v>
      </c>
      <c r="BL44" s="22">
        <f>70</f>
        <v>70</v>
      </c>
      <c r="BM44" s="32">
        <f>10</f>
        <v>10</v>
      </c>
      <c r="BN44" s="33">
        <f t="shared" si="60"/>
        <v>0.83209999999999995</v>
      </c>
      <c r="BO44" s="34">
        <f t="shared" si="61"/>
        <v>0.60460000000000003</v>
      </c>
      <c r="BP44" s="24"/>
      <c r="BQ44" s="25">
        <v>21</v>
      </c>
      <c r="BR44" s="23">
        <v>36</v>
      </c>
      <c r="BS44" s="22">
        <f t="shared" si="10"/>
        <v>72</v>
      </c>
      <c r="BT44" s="22">
        <f t="shared" ref="BT44:BT53" si="156">66</f>
        <v>66</v>
      </c>
      <c r="BU44" s="37">
        <f t="shared" ref="BU44:BU53" si="157">11</f>
        <v>11</v>
      </c>
      <c r="BV44" s="33">
        <f t="shared" si="64"/>
        <v>0.91769999999999996</v>
      </c>
      <c r="BW44" s="34">
        <f t="shared" si="65"/>
        <v>-0.58979999999999999</v>
      </c>
      <c r="BX44" s="24"/>
      <c r="BY44" s="25">
        <v>21</v>
      </c>
      <c r="BZ44" s="23">
        <v>36</v>
      </c>
      <c r="CA44" s="22">
        <f t="shared" si="11"/>
        <v>72</v>
      </c>
      <c r="CB44" s="22">
        <f t="shared" si="12"/>
        <v>72</v>
      </c>
      <c r="CC44" s="37">
        <f t="shared" ref="CC44:CC53" si="158">12</f>
        <v>12</v>
      </c>
      <c r="CD44" s="33">
        <f t="shared" si="67"/>
        <v>0</v>
      </c>
      <c r="CE44" s="34">
        <f t="shared" si="68"/>
        <v>-1</v>
      </c>
      <c r="CF44" s="24"/>
      <c r="CG44" s="25">
        <v>21</v>
      </c>
      <c r="CH44" s="23">
        <v>36</v>
      </c>
      <c r="CI44" s="22">
        <f t="shared" si="13"/>
        <v>72</v>
      </c>
      <c r="CJ44" s="22">
        <f>65</f>
        <v>65</v>
      </c>
      <c r="CK44" s="32">
        <f>13</f>
        <v>13</v>
      </c>
      <c r="CL44" s="33">
        <f t="shared" si="69"/>
        <v>-0.82909999999999995</v>
      </c>
      <c r="CM44" s="34">
        <f t="shared" si="70"/>
        <v>-0.73450000000000004</v>
      </c>
      <c r="CN44" s="24"/>
      <c r="CO44" s="25">
        <v>21</v>
      </c>
      <c r="CP44" s="23">
        <v>36</v>
      </c>
      <c r="CQ44" s="22">
        <f t="shared" si="14"/>
        <v>72</v>
      </c>
      <c r="CR44" s="22">
        <f t="shared" ref="CR44:CR53" si="159">70</f>
        <v>70</v>
      </c>
      <c r="CS44" s="32">
        <f t="shared" ref="CS44:CS53" si="160">14</f>
        <v>14</v>
      </c>
      <c r="CT44" s="33">
        <f t="shared" si="73"/>
        <v>-1.0286</v>
      </c>
      <c r="CU44" s="34">
        <f t="shared" si="74"/>
        <v>0</v>
      </c>
      <c r="CV44" s="24"/>
      <c r="CW44" s="25">
        <v>21</v>
      </c>
      <c r="CX44" s="23">
        <v>36</v>
      </c>
      <c r="CY44" s="22">
        <f t="shared" si="15"/>
        <v>72</v>
      </c>
      <c r="CZ44" s="22">
        <f t="shared" ref="CZ44:CZ53" si="161">60</f>
        <v>60</v>
      </c>
      <c r="DA44" s="32">
        <f t="shared" ref="DA44:DA53" si="162">15</f>
        <v>15</v>
      </c>
      <c r="DB44" s="33">
        <f t="shared" si="77"/>
        <v>-0.9708</v>
      </c>
      <c r="DC44" s="34">
        <f t="shared" si="78"/>
        <v>0.70530000000000004</v>
      </c>
      <c r="DD44" s="24"/>
      <c r="DE44" s="25">
        <v>21</v>
      </c>
      <c r="DF44" s="23">
        <v>36</v>
      </c>
      <c r="DG44" s="22">
        <f t="shared" si="16"/>
        <v>72</v>
      </c>
      <c r="DH44" s="22">
        <f t="shared" ref="DH44:DH53" si="163">64</f>
        <v>64</v>
      </c>
      <c r="DI44" s="32">
        <f t="shared" ref="DI44:DI53" si="164">16</f>
        <v>16</v>
      </c>
      <c r="DJ44" s="33">
        <f t="shared" si="81"/>
        <v>-0.43049999999999999</v>
      </c>
      <c r="DK44" s="34">
        <f t="shared" si="82"/>
        <v>1.0394000000000001</v>
      </c>
      <c r="DL44" s="24"/>
      <c r="DM44" s="25">
        <v>21</v>
      </c>
      <c r="DN44" s="23">
        <v>36</v>
      </c>
      <c r="DO44" s="22">
        <f t="shared" si="17"/>
        <v>72</v>
      </c>
      <c r="DP44" s="22">
        <f>68</f>
        <v>68</v>
      </c>
      <c r="DQ44" s="32">
        <f>17</f>
        <v>17</v>
      </c>
      <c r="DR44" s="33">
        <f t="shared" si="83"/>
        <v>9.7699999999999995E-2</v>
      </c>
      <c r="DS44" s="34">
        <f t="shared" si="84"/>
        <v>1.0543</v>
      </c>
      <c r="DT44" s="24"/>
      <c r="DU44" s="25">
        <v>21</v>
      </c>
      <c r="DV44" s="23">
        <v>36</v>
      </c>
      <c r="DW44" s="22">
        <f t="shared" si="18"/>
        <v>72</v>
      </c>
      <c r="DX44" s="22">
        <f t="shared" ref="DX44:DX53" si="165">72</f>
        <v>72</v>
      </c>
      <c r="DY44" s="37">
        <f t="shared" ref="DY44:DY53" si="166">18</f>
        <v>18</v>
      </c>
      <c r="DZ44" s="33">
        <f t="shared" si="87"/>
        <v>0.5</v>
      </c>
      <c r="EA44" s="34">
        <f t="shared" si="88"/>
        <v>0.86599999999999999</v>
      </c>
      <c r="EB44" s="24"/>
      <c r="EC44" s="25">
        <v>21</v>
      </c>
      <c r="ED44" s="23">
        <v>36</v>
      </c>
      <c r="EE44" s="22">
        <f t="shared" si="19"/>
        <v>72</v>
      </c>
      <c r="EF44" s="22">
        <f>57</f>
        <v>57</v>
      </c>
      <c r="EG44" s="32">
        <f>19</f>
        <v>19</v>
      </c>
      <c r="EH44" s="33">
        <f t="shared" si="89"/>
        <v>0.99680000000000002</v>
      </c>
      <c r="EI44" s="34">
        <f t="shared" si="90"/>
        <v>0.77580000000000005</v>
      </c>
      <c r="EJ44" s="24"/>
      <c r="EK44" s="25">
        <v>21</v>
      </c>
      <c r="EL44" s="23">
        <v>36</v>
      </c>
      <c r="EM44" s="22">
        <f t="shared" si="20"/>
        <v>72</v>
      </c>
      <c r="EN44" s="22">
        <f>60</f>
        <v>60</v>
      </c>
      <c r="EO44" s="32">
        <f>20</f>
        <v>20</v>
      </c>
      <c r="EP44" s="33">
        <f t="shared" si="91"/>
        <v>1.1413</v>
      </c>
      <c r="EQ44" s="34">
        <f t="shared" si="92"/>
        <v>0.37080000000000002</v>
      </c>
      <c r="ER44" s="24"/>
      <c r="ES44" s="25">
        <v>21</v>
      </c>
      <c r="ET44" s="23">
        <v>36</v>
      </c>
      <c r="EU44" s="22">
        <f t="shared" si="21"/>
        <v>72</v>
      </c>
      <c r="EV44" s="22">
        <f>63</f>
        <v>63</v>
      </c>
      <c r="EW44" s="37">
        <f>21</f>
        <v>21</v>
      </c>
      <c r="EX44" s="33">
        <f t="shared" si="93"/>
        <v>1.1429</v>
      </c>
      <c r="EY44" s="34">
        <f t="shared" si="94"/>
        <v>0</v>
      </c>
      <c r="EZ44" s="24"/>
      <c r="FA44" s="25">
        <v>21</v>
      </c>
      <c r="FB44" s="23">
        <v>36</v>
      </c>
      <c r="FC44" s="22">
        <f t="shared" si="22"/>
        <v>72</v>
      </c>
      <c r="FD44" s="22">
        <f>66</f>
        <v>66</v>
      </c>
      <c r="FE44" s="37">
        <f>22</f>
        <v>22</v>
      </c>
      <c r="FF44" s="33">
        <f t="shared" si="95"/>
        <v>1.0467</v>
      </c>
      <c r="FG44" s="34">
        <f t="shared" si="96"/>
        <v>-0.30730000000000002</v>
      </c>
      <c r="FH44" s="24"/>
      <c r="FI44" s="25">
        <v>21</v>
      </c>
      <c r="FJ44" s="23">
        <v>36</v>
      </c>
      <c r="FK44" s="22">
        <f t="shared" si="23"/>
        <v>72</v>
      </c>
      <c r="FL44" s="22">
        <f t="shared" ref="FL44:FL53" si="167">69</f>
        <v>69</v>
      </c>
      <c r="FM44" s="37">
        <f t="shared" si="147"/>
        <v>23</v>
      </c>
      <c r="FN44" s="33">
        <f t="shared" si="98"/>
        <v>0.89159999999999995</v>
      </c>
      <c r="FO44" s="34">
        <f t="shared" si="99"/>
        <v>-0.54220000000000002</v>
      </c>
      <c r="FP44" s="24"/>
      <c r="FQ44" s="25">
        <v>21</v>
      </c>
      <c r="FR44" s="23">
        <v>36</v>
      </c>
      <c r="FS44" s="22">
        <f t="shared" si="25"/>
        <v>72</v>
      </c>
      <c r="FT44" s="22">
        <f t="shared" si="25"/>
        <v>72</v>
      </c>
      <c r="FU44" s="37">
        <f>24</f>
        <v>24</v>
      </c>
      <c r="FV44" s="33">
        <f t="shared" si="100"/>
        <v>0.70709999999999995</v>
      </c>
      <c r="FW44" s="34">
        <f t="shared" si="101"/>
        <v>-0.70709999999999995</v>
      </c>
      <c r="FX44" s="24"/>
      <c r="FY44" s="25">
        <v>21</v>
      </c>
      <c r="FZ44" s="23">
        <v>36</v>
      </c>
      <c r="GA44" s="22">
        <f t="shared" si="26"/>
        <v>72</v>
      </c>
      <c r="GB44" s="22">
        <f>50</f>
        <v>50</v>
      </c>
      <c r="GC44" s="32">
        <f>25</f>
        <v>25</v>
      </c>
      <c r="GD44" s="33">
        <f t="shared" si="102"/>
        <v>0.77159999999999995</v>
      </c>
      <c r="GE44" s="34">
        <f t="shared" si="103"/>
        <v>-1.2158</v>
      </c>
      <c r="GF44" s="24"/>
      <c r="GG44" s="25">
        <v>21</v>
      </c>
      <c r="GH44" s="23">
        <v>36</v>
      </c>
      <c r="GI44" s="22">
        <f t="shared" si="27"/>
        <v>72</v>
      </c>
      <c r="GJ44" s="22">
        <f>52</f>
        <v>52</v>
      </c>
      <c r="GK44" s="32">
        <f>26</f>
        <v>26</v>
      </c>
      <c r="GL44" s="33">
        <f t="shared" si="104"/>
        <v>0.49099999999999999</v>
      </c>
      <c r="GM44" s="34">
        <f t="shared" si="105"/>
        <v>-1.2946</v>
      </c>
      <c r="GN44" s="24"/>
      <c r="GO44" s="25">
        <v>21</v>
      </c>
      <c r="GP44" s="23">
        <v>36</v>
      </c>
      <c r="GQ44" s="22">
        <f t="shared" si="28"/>
        <v>72</v>
      </c>
      <c r="GR44" s="22">
        <f>54</f>
        <v>54</v>
      </c>
      <c r="GS44" s="37">
        <f>27</f>
        <v>27</v>
      </c>
      <c r="GT44" s="33">
        <f t="shared" si="106"/>
        <v>0.23150000000000001</v>
      </c>
      <c r="GU44" s="34">
        <f t="shared" si="107"/>
        <v>-1.3130999999999999</v>
      </c>
      <c r="GV44" s="24"/>
      <c r="GW44" s="25">
        <v>21</v>
      </c>
      <c r="GX44" s="23">
        <v>36</v>
      </c>
      <c r="GY44" s="22">
        <f t="shared" si="29"/>
        <v>72</v>
      </c>
      <c r="GZ44" s="22">
        <f>56</f>
        <v>56</v>
      </c>
      <c r="HA44" s="32">
        <f>28</f>
        <v>28</v>
      </c>
      <c r="HB44" s="33">
        <f t="shared" si="108"/>
        <v>0</v>
      </c>
      <c r="HC44" s="34">
        <f t="shared" si="109"/>
        <v>-1.2857000000000001</v>
      </c>
      <c r="HD44" s="24"/>
      <c r="HE44" s="25">
        <v>21</v>
      </c>
      <c r="HF44" s="23">
        <v>36</v>
      </c>
      <c r="HG44" s="22">
        <f t="shared" si="30"/>
        <v>72</v>
      </c>
      <c r="HH44" s="22">
        <f>58</f>
        <v>58</v>
      </c>
      <c r="HI44" s="32">
        <f>29</f>
        <v>29</v>
      </c>
      <c r="HJ44" s="33">
        <f t="shared" si="110"/>
        <v>-0.20080000000000001</v>
      </c>
      <c r="HK44" s="34">
        <f t="shared" si="111"/>
        <v>-1.2250000000000001</v>
      </c>
      <c r="HL44" s="24"/>
      <c r="HM44" s="25">
        <v>21</v>
      </c>
      <c r="HN44" s="23">
        <v>36</v>
      </c>
      <c r="HO44" s="22">
        <f t="shared" si="31"/>
        <v>72</v>
      </c>
      <c r="HP44" s="22">
        <f>60</f>
        <v>60</v>
      </c>
      <c r="HQ44" s="32">
        <f>30</f>
        <v>30</v>
      </c>
      <c r="HR44" s="33">
        <f t="shared" si="112"/>
        <v>-0.37080000000000002</v>
      </c>
      <c r="HS44" s="34">
        <f t="shared" si="113"/>
        <v>-1.1413</v>
      </c>
      <c r="HT44" s="24"/>
      <c r="HU44" s="25">
        <v>21</v>
      </c>
      <c r="HV44" s="23">
        <v>36</v>
      </c>
      <c r="HW44" s="22">
        <f t="shared" si="32"/>
        <v>72</v>
      </c>
      <c r="HX44" s="22">
        <f>62</f>
        <v>62</v>
      </c>
      <c r="HY44" s="32">
        <f>31</f>
        <v>31</v>
      </c>
      <c r="HZ44" s="33">
        <f t="shared" si="114"/>
        <v>-0.51139999999999997</v>
      </c>
      <c r="IA44" s="34">
        <f t="shared" si="115"/>
        <v>-1.0426</v>
      </c>
      <c r="IB44" s="24"/>
      <c r="IC44" s="25">
        <v>21</v>
      </c>
      <c r="ID44" s="23">
        <v>36</v>
      </c>
      <c r="IE44" s="22">
        <f t="shared" si="33"/>
        <v>72</v>
      </c>
      <c r="IF44" s="22">
        <f>64</f>
        <v>64</v>
      </c>
      <c r="IG44" s="32">
        <f>32</f>
        <v>32</v>
      </c>
      <c r="IH44" s="33">
        <f t="shared" si="116"/>
        <v>-0.625</v>
      </c>
      <c r="II44" s="34">
        <f t="shared" si="117"/>
        <v>-0.93540000000000001</v>
      </c>
      <c r="IJ44" s="24"/>
      <c r="IK44" s="25">
        <v>21</v>
      </c>
      <c r="IL44" s="23">
        <v>36</v>
      </c>
      <c r="IM44" s="22">
        <f t="shared" si="34"/>
        <v>72</v>
      </c>
      <c r="IN44" s="22">
        <f>66</f>
        <v>66</v>
      </c>
      <c r="IO44" s="37">
        <f>33</f>
        <v>33</v>
      </c>
      <c r="IP44" s="33">
        <f t="shared" si="118"/>
        <v>-0.71440000000000003</v>
      </c>
      <c r="IQ44" s="34">
        <f t="shared" si="119"/>
        <v>-0.82450000000000001</v>
      </c>
      <c r="IR44" s="24"/>
      <c r="IS44" s="25">
        <v>21</v>
      </c>
      <c r="IT44" s="23">
        <v>36</v>
      </c>
      <c r="IU44" s="22">
        <f t="shared" si="35"/>
        <v>72</v>
      </c>
      <c r="IV44" s="22">
        <f>68</f>
        <v>68</v>
      </c>
      <c r="IW44" s="32">
        <f>34</f>
        <v>34</v>
      </c>
      <c r="IX44" s="33">
        <f t="shared" si="120"/>
        <v>-0.78249999999999997</v>
      </c>
      <c r="IY44" s="34">
        <f t="shared" si="121"/>
        <v>-0.71330000000000005</v>
      </c>
      <c r="IZ44" s="24"/>
      <c r="JA44" s="25">
        <v>21</v>
      </c>
      <c r="JB44" s="23">
        <v>36</v>
      </c>
      <c r="JC44" s="22">
        <f t="shared" si="36"/>
        <v>72</v>
      </c>
      <c r="JD44" s="22">
        <f>70</f>
        <v>70</v>
      </c>
      <c r="JE44" s="32">
        <f>35</f>
        <v>35</v>
      </c>
      <c r="JF44" s="33">
        <f t="shared" si="122"/>
        <v>-0.83209999999999995</v>
      </c>
      <c r="JG44" s="34">
        <f t="shared" si="123"/>
        <v>-0.60460000000000003</v>
      </c>
      <c r="JH44" s="24"/>
      <c r="JI44" s="25">
        <v>21</v>
      </c>
      <c r="JJ44" s="23">
        <v>36</v>
      </c>
      <c r="JK44" s="22">
        <f t="shared" si="37"/>
        <v>72</v>
      </c>
      <c r="JL44" s="22">
        <f t="shared" si="37"/>
        <v>72</v>
      </c>
      <c r="JM44" s="37">
        <f>36</f>
        <v>36</v>
      </c>
      <c r="JN44" s="33">
        <f t="shared" si="124"/>
        <v>-0.86599999999999999</v>
      </c>
      <c r="JO44" s="34">
        <f t="shared" si="125"/>
        <v>-0.5</v>
      </c>
    </row>
    <row r="45" spans="1:275">
      <c r="A45" s="22">
        <v>1861</v>
      </c>
      <c r="B45" s="23">
        <v>43.81</v>
      </c>
      <c r="C45" s="20"/>
      <c r="D45" s="24"/>
      <c r="E45" s="25">
        <v>22</v>
      </c>
      <c r="F45" s="23">
        <v>43.81</v>
      </c>
      <c r="G45" s="22">
        <f t="shared" si="0"/>
        <v>72</v>
      </c>
      <c r="H45" s="22">
        <f t="shared" si="0"/>
        <v>72</v>
      </c>
      <c r="I45" s="32">
        <f>3</f>
        <v>3</v>
      </c>
      <c r="J45" s="33">
        <f t="shared" si="38"/>
        <v>-0.60850000000000004</v>
      </c>
      <c r="K45" s="34">
        <f t="shared" si="39"/>
        <v>1.0539000000000001</v>
      </c>
      <c r="L45" s="24"/>
      <c r="M45" s="25">
        <v>22</v>
      </c>
      <c r="N45" s="23">
        <v>43.81</v>
      </c>
      <c r="O45" s="22">
        <f t="shared" si="1"/>
        <v>72</v>
      </c>
      <c r="P45" s="22">
        <f t="shared" si="2"/>
        <v>72</v>
      </c>
      <c r="Q45" s="37">
        <f t="shared" si="148"/>
        <v>4</v>
      </c>
      <c r="R45" s="33">
        <f t="shared" si="41"/>
        <v>-1.2169000000000001</v>
      </c>
      <c r="S45" s="34">
        <f t="shared" si="42"/>
        <v>0</v>
      </c>
      <c r="T45" s="24"/>
      <c r="U45" s="25">
        <v>22</v>
      </c>
      <c r="V45" s="23">
        <v>43.81</v>
      </c>
      <c r="W45" s="22">
        <f t="shared" si="3"/>
        <v>72</v>
      </c>
      <c r="X45" s="22">
        <v>70</v>
      </c>
      <c r="Y45" s="32">
        <f>5</f>
        <v>5</v>
      </c>
      <c r="Z45" s="33">
        <f t="shared" si="43"/>
        <v>-1.0126999999999999</v>
      </c>
      <c r="AA45" s="34">
        <f t="shared" si="44"/>
        <v>0.73570000000000002</v>
      </c>
      <c r="AB45" s="24"/>
      <c r="AC45" s="25">
        <v>22</v>
      </c>
      <c r="AD45" s="23">
        <v>43.81</v>
      </c>
      <c r="AE45" s="22">
        <f t="shared" si="149"/>
        <v>72</v>
      </c>
      <c r="AF45" s="22">
        <f t="shared" si="4"/>
        <v>72</v>
      </c>
      <c r="AG45" s="37">
        <f t="shared" si="150"/>
        <v>6</v>
      </c>
      <c r="AH45" s="33">
        <f t="shared" si="47"/>
        <v>-0.60850000000000004</v>
      </c>
      <c r="AI45" s="34">
        <f t="shared" si="48"/>
        <v>-1.0539000000000001</v>
      </c>
      <c r="AJ45" s="24"/>
      <c r="AK45" s="25">
        <v>22</v>
      </c>
      <c r="AL45" s="23">
        <v>43.81</v>
      </c>
      <c r="AM45" s="22">
        <f t="shared" si="5"/>
        <v>72</v>
      </c>
      <c r="AN45" s="22">
        <f t="shared" si="151"/>
        <v>70</v>
      </c>
      <c r="AO45" s="32">
        <f t="shared" si="152"/>
        <v>7</v>
      </c>
      <c r="AP45" s="33">
        <f t="shared" si="51"/>
        <v>0.78039999999999998</v>
      </c>
      <c r="AQ45" s="34">
        <f t="shared" si="52"/>
        <v>0.97860000000000003</v>
      </c>
      <c r="AR45" s="24"/>
      <c r="AS45" s="25">
        <v>22</v>
      </c>
      <c r="AT45" s="23">
        <v>43.81</v>
      </c>
      <c r="AU45" s="22">
        <f t="shared" si="6"/>
        <v>72</v>
      </c>
      <c r="AV45" s="22">
        <f t="shared" si="153"/>
        <v>72</v>
      </c>
      <c r="AW45" s="37">
        <f t="shared" si="154"/>
        <v>8</v>
      </c>
      <c r="AX45" s="33">
        <f t="shared" si="55"/>
        <v>0</v>
      </c>
      <c r="AY45" s="34">
        <f t="shared" si="56"/>
        <v>-1.2169000000000001</v>
      </c>
      <c r="AZ45" s="24"/>
      <c r="BA45" s="25">
        <v>22</v>
      </c>
      <c r="BB45" s="23">
        <v>43.81</v>
      </c>
      <c r="BC45" s="22">
        <f t="shared" si="7"/>
        <v>72</v>
      </c>
      <c r="BD45" s="22">
        <f t="shared" si="8"/>
        <v>72</v>
      </c>
      <c r="BE45" s="37">
        <f t="shared" si="155"/>
        <v>9</v>
      </c>
      <c r="BF45" s="33">
        <f t="shared" si="58"/>
        <v>-1.1435999999999999</v>
      </c>
      <c r="BG45" s="34">
        <f t="shared" si="59"/>
        <v>0.41620000000000001</v>
      </c>
      <c r="BH45" s="24"/>
      <c r="BI45" s="25">
        <v>22</v>
      </c>
      <c r="BJ45" s="23">
        <v>43.81</v>
      </c>
      <c r="BK45" s="22">
        <f t="shared" si="9"/>
        <v>72</v>
      </c>
      <c r="BL45" s="22">
        <f>70</f>
        <v>70</v>
      </c>
      <c r="BM45" s="32">
        <f>10</f>
        <v>10</v>
      </c>
      <c r="BN45" s="33">
        <f t="shared" si="60"/>
        <v>0.38679999999999998</v>
      </c>
      <c r="BO45" s="34">
        <f t="shared" si="61"/>
        <v>1.1904999999999999</v>
      </c>
      <c r="BP45" s="24"/>
      <c r="BQ45" s="25">
        <v>22</v>
      </c>
      <c r="BR45" s="23">
        <v>43.81</v>
      </c>
      <c r="BS45" s="22">
        <f t="shared" si="10"/>
        <v>72</v>
      </c>
      <c r="BT45" s="22">
        <f t="shared" si="156"/>
        <v>66</v>
      </c>
      <c r="BU45" s="37">
        <f t="shared" si="157"/>
        <v>11</v>
      </c>
      <c r="BV45" s="33">
        <f t="shared" si="64"/>
        <v>1.3275999999999999</v>
      </c>
      <c r="BW45" s="34">
        <f t="shared" si="65"/>
        <v>0</v>
      </c>
      <c r="BX45" s="24"/>
      <c r="BY45" s="25">
        <v>22</v>
      </c>
      <c r="BZ45" s="23">
        <v>43.81</v>
      </c>
      <c r="CA45" s="22">
        <f t="shared" si="11"/>
        <v>72</v>
      </c>
      <c r="CB45" s="22">
        <f t="shared" si="12"/>
        <v>72</v>
      </c>
      <c r="CC45" s="37">
        <f t="shared" si="158"/>
        <v>12</v>
      </c>
      <c r="CD45" s="33">
        <f t="shared" si="67"/>
        <v>0.60850000000000004</v>
      </c>
      <c r="CE45" s="34">
        <f t="shared" si="68"/>
        <v>-1.0539000000000001</v>
      </c>
      <c r="CF45" s="24"/>
      <c r="CG45" s="25">
        <v>22</v>
      </c>
      <c r="CH45" s="23">
        <v>43.81</v>
      </c>
      <c r="CI45" s="22">
        <f t="shared" si="13"/>
        <v>72</v>
      </c>
      <c r="CJ45" s="22">
        <f>65</f>
        <v>65</v>
      </c>
      <c r="CK45" s="32">
        <f>13</f>
        <v>13</v>
      </c>
      <c r="CL45" s="33">
        <f t="shared" si="69"/>
        <v>-0.47799999999999998</v>
      </c>
      <c r="CM45" s="34">
        <f t="shared" si="70"/>
        <v>-1.2604</v>
      </c>
      <c r="CN45" s="24"/>
      <c r="CO45" s="25">
        <v>22</v>
      </c>
      <c r="CP45" s="23">
        <v>43.81</v>
      </c>
      <c r="CQ45" s="22">
        <f t="shared" si="14"/>
        <v>72</v>
      </c>
      <c r="CR45" s="22">
        <f t="shared" si="159"/>
        <v>70</v>
      </c>
      <c r="CS45" s="32">
        <f t="shared" si="160"/>
        <v>14</v>
      </c>
      <c r="CT45" s="33">
        <f t="shared" si="73"/>
        <v>-1.1277999999999999</v>
      </c>
      <c r="CU45" s="34">
        <f t="shared" si="74"/>
        <v>-0.54310000000000003</v>
      </c>
      <c r="CV45" s="24"/>
      <c r="CW45" s="25">
        <v>22</v>
      </c>
      <c r="CX45" s="23">
        <v>43.81</v>
      </c>
      <c r="CY45" s="22">
        <f t="shared" si="15"/>
        <v>72</v>
      </c>
      <c r="CZ45" s="22">
        <f t="shared" si="161"/>
        <v>60</v>
      </c>
      <c r="DA45" s="32">
        <f t="shared" si="162"/>
        <v>15</v>
      </c>
      <c r="DB45" s="33">
        <f t="shared" si="77"/>
        <v>-1.4283999999999999</v>
      </c>
      <c r="DC45" s="34">
        <f t="shared" si="78"/>
        <v>0.30359999999999998</v>
      </c>
      <c r="DD45" s="24"/>
      <c r="DE45" s="25">
        <v>22</v>
      </c>
      <c r="DF45" s="23">
        <v>43.81</v>
      </c>
      <c r="DG45" s="22">
        <f t="shared" si="16"/>
        <v>72</v>
      </c>
      <c r="DH45" s="22">
        <f t="shared" si="163"/>
        <v>64</v>
      </c>
      <c r="DI45" s="32">
        <f t="shared" si="164"/>
        <v>16</v>
      </c>
      <c r="DJ45" s="33">
        <f t="shared" si="81"/>
        <v>-0.96809999999999996</v>
      </c>
      <c r="DK45" s="34">
        <f t="shared" si="82"/>
        <v>0.96809999999999996</v>
      </c>
      <c r="DL45" s="24"/>
      <c r="DM45" s="25">
        <v>22</v>
      </c>
      <c r="DN45" s="23">
        <v>43.81</v>
      </c>
      <c r="DO45" s="22">
        <f t="shared" si="17"/>
        <v>72</v>
      </c>
      <c r="DP45" s="22">
        <f>68</f>
        <v>68</v>
      </c>
      <c r="DQ45" s="32">
        <f>17</f>
        <v>17</v>
      </c>
      <c r="DR45" s="33">
        <f t="shared" si="83"/>
        <v>-0.35260000000000002</v>
      </c>
      <c r="DS45" s="34">
        <f t="shared" si="84"/>
        <v>1.2393000000000001</v>
      </c>
      <c r="DT45" s="24"/>
      <c r="DU45" s="25">
        <v>22</v>
      </c>
      <c r="DV45" s="23">
        <v>43.81</v>
      </c>
      <c r="DW45" s="22">
        <f t="shared" si="18"/>
        <v>72</v>
      </c>
      <c r="DX45" s="22">
        <f t="shared" si="165"/>
        <v>72</v>
      </c>
      <c r="DY45" s="37">
        <f t="shared" si="166"/>
        <v>18</v>
      </c>
      <c r="DZ45" s="33">
        <f t="shared" si="87"/>
        <v>0.21129999999999999</v>
      </c>
      <c r="EA45" s="34">
        <f t="shared" si="88"/>
        <v>1.1984999999999999</v>
      </c>
      <c r="EB45" s="24"/>
      <c r="EC45" s="25">
        <v>22</v>
      </c>
      <c r="ED45" s="23">
        <v>43.81</v>
      </c>
      <c r="EE45" s="22">
        <f t="shared" si="19"/>
        <v>72</v>
      </c>
      <c r="EF45" s="22">
        <f>57</f>
        <v>57</v>
      </c>
      <c r="EG45" s="32">
        <f>19</f>
        <v>19</v>
      </c>
      <c r="EH45" s="33">
        <f t="shared" si="89"/>
        <v>0.84079999999999999</v>
      </c>
      <c r="EI45" s="34">
        <f t="shared" si="90"/>
        <v>1.2868999999999999</v>
      </c>
      <c r="EJ45" s="24"/>
      <c r="EK45" s="25">
        <v>22</v>
      </c>
      <c r="EL45" s="23">
        <v>43.81</v>
      </c>
      <c r="EM45" s="22">
        <f t="shared" si="20"/>
        <v>72</v>
      </c>
      <c r="EN45" s="22">
        <f>60</f>
        <v>60</v>
      </c>
      <c r="EO45" s="32">
        <f>20</f>
        <v>20</v>
      </c>
      <c r="EP45" s="33">
        <f t="shared" si="91"/>
        <v>1.1814</v>
      </c>
      <c r="EQ45" s="34">
        <f t="shared" si="92"/>
        <v>0.85840000000000005</v>
      </c>
      <c r="ER45" s="24"/>
      <c r="ES45" s="25">
        <v>22</v>
      </c>
      <c r="ET45" s="23">
        <v>43.81</v>
      </c>
      <c r="EU45" s="22">
        <f t="shared" si="21"/>
        <v>72</v>
      </c>
      <c r="EV45" s="22">
        <f>63</f>
        <v>63</v>
      </c>
      <c r="EW45" s="37">
        <f>21</f>
        <v>21</v>
      </c>
      <c r="EX45" s="33">
        <f t="shared" si="93"/>
        <v>1.329</v>
      </c>
      <c r="EY45" s="34">
        <f t="shared" si="94"/>
        <v>0.40989999999999999</v>
      </c>
      <c r="EZ45" s="24"/>
      <c r="FA45" s="25">
        <v>22</v>
      </c>
      <c r="FB45" s="23">
        <v>43.81</v>
      </c>
      <c r="FC45" s="22">
        <f t="shared" si="22"/>
        <v>72</v>
      </c>
      <c r="FD45" s="22">
        <f>66</f>
        <v>66</v>
      </c>
      <c r="FE45" s="37">
        <f>22</f>
        <v>22</v>
      </c>
      <c r="FF45" s="33">
        <f t="shared" si="95"/>
        <v>1.3275999999999999</v>
      </c>
      <c r="FG45" s="34">
        <f t="shared" si="96"/>
        <v>0</v>
      </c>
      <c r="FH45" s="24"/>
      <c r="FI45" s="25">
        <v>22</v>
      </c>
      <c r="FJ45" s="23">
        <v>43.81</v>
      </c>
      <c r="FK45" s="22">
        <f t="shared" si="23"/>
        <v>72</v>
      </c>
      <c r="FL45" s="22">
        <f t="shared" si="167"/>
        <v>69</v>
      </c>
      <c r="FM45" s="37">
        <f t="shared" si="147"/>
        <v>23</v>
      </c>
      <c r="FN45" s="33">
        <f t="shared" si="98"/>
        <v>1.2228000000000001</v>
      </c>
      <c r="FO45" s="34">
        <f t="shared" si="99"/>
        <v>-0.34260000000000002</v>
      </c>
      <c r="FP45" s="24"/>
      <c r="FQ45" s="25">
        <v>22</v>
      </c>
      <c r="FR45" s="23">
        <v>43.81</v>
      </c>
      <c r="FS45" s="22">
        <f t="shared" si="25"/>
        <v>72</v>
      </c>
      <c r="FT45" s="22">
        <f t="shared" si="25"/>
        <v>72</v>
      </c>
      <c r="FU45" s="37">
        <f>24</f>
        <v>24</v>
      </c>
      <c r="FV45" s="33">
        <f t="shared" si="100"/>
        <v>1.0539000000000001</v>
      </c>
      <c r="FW45" s="34">
        <f t="shared" si="101"/>
        <v>-0.60850000000000004</v>
      </c>
      <c r="FX45" s="24"/>
      <c r="FY45" s="25">
        <v>22</v>
      </c>
      <c r="FZ45" s="23">
        <v>43.81</v>
      </c>
      <c r="GA45" s="22">
        <f t="shared" si="26"/>
        <v>72</v>
      </c>
      <c r="GB45" s="22">
        <f>50</f>
        <v>50</v>
      </c>
      <c r="GC45" s="32">
        <f>25</f>
        <v>25</v>
      </c>
      <c r="GD45" s="33">
        <f t="shared" si="102"/>
        <v>1.2774000000000001</v>
      </c>
      <c r="GE45" s="34">
        <f t="shared" si="103"/>
        <v>-1.1996</v>
      </c>
      <c r="GF45" s="24"/>
      <c r="GG45" s="25">
        <v>22</v>
      </c>
      <c r="GH45" s="23">
        <v>43.81</v>
      </c>
      <c r="GI45" s="22">
        <f t="shared" si="27"/>
        <v>72</v>
      </c>
      <c r="GJ45" s="22">
        <f>52</f>
        <v>52</v>
      </c>
      <c r="GK45" s="32">
        <f>26</f>
        <v>26</v>
      </c>
      <c r="GL45" s="33">
        <f t="shared" si="104"/>
        <v>0.95720000000000005</v>
      </c>
      <c r="GM45" s="34">
        <f t="shared" si="105"/>
        <v>-1.3867</v>
      </c>
      <c r="GN45" s="24"/>
      <c r="GO45" s="25">
        <v>22</v>
      </c>
      <c r="GP45" s="23">
        <v>43.81</v>
      </c>
      <c r="GQ45" s="22">
        <f t="shared" si="28"/>
        <v>72</v>
      </c>
      <c r="GR45" s="22">
        <f>54</f>
        <v>54</v>
      </c>
      <c r="GS45" s="37">
        <f>27</f>
        <v>27</v>
      </c>
      <c r="GT45" s="33">
        <f t="shared" si="106"/>
        <v>0.64270000000000005</v>
      </c>
      <c r="GU45" s="34">
        <f t="shared" si="107"/>
        <v>-1.4899</v>
      </c>
      <c r="GV45" s="24"/>
      <c r="GW45" s="25">
        <v>22</v>
      </c>
      <c r="GX45" s="23">
        <v>43.81</v>
      </c>
      <c r="GY45" s="22">
        <f t="shared" si="29"/>
        <v>72</v>
      </c>
      <c r="GZ45" s="22">
        <f>56</f>
        <v>56</v>
      </c>
      <c r="HA45" s="32">
        <f>28</f>
        <v>28</v>
      </c>
      <c r="HB45" s="33">
        <f t="shared" si="108"/>
        <v>0.34820000000000001</v>
      </c>
      <c r="HC45" s="34">
        <f t="shared" si="109"/>
        <v>-1.5254000000000001</v>
      </c>
      <c r="HD45" s="24"/>
      <c r="HE45" s="25">
        <v>22</v>
      </c>
      <c r="HF45" s="23">
        <v>43.81</v>
      </c>
      <c r="HG45" s="22">
        <f t="shared" si="30"/>
        <v>72</v>
      </c>
      <c r="HH45" s="22">
        <f>58</f>
        <v>58</v>
      </c>
      <c r="HI45" s="32">
        <f>29</f>
        <v>29</v>
      </c>
      <c r="HJ45" s="33">
        <f t="shared" si="110"/>
        <v>8.1799999999999998E-2</v>
      </c>
      <c r="HK45" s="34">
        <f t="shared" si="111"/>
        <v>-1.5085</v>
      </c>
      <c r="HL45" s="24"/>
      <c r="HM45" s="25">
        <v>22</v>
      </c>
      <c r="HN45" s="23">
        <v>43.81</v>
      </c>
      <c r="HO45" s="22">
        <f t="shared" si="31"/>
        <v>72</v>
      </c>
      <c r="HP45" s="22">
        <f>60</f>
        <v>60</v>
      </c>
      <c r="HQ45" s="32">
        <f>30</f>
        <v>30</v>
      </c>
      <c r="HR45" s="33">
        <f t="shared" si="112"/>
        <v>-0.15260000000000001</v>
      </c>
      <c r="HS45" s="34">
        <f t="shared" si="113"/>
        <v>-1.4522999999999999</v>
      </c>
      <c r="HT45" s="24"/>
      <c r="HU45" s="25">
        <v>22</v>
      </c>
      <c r="HV45" s="23">
        <v>43.81</v>
      </c>
      <c r="HW45" s="22">
        <f t="shared" si="32"/>
        <v>72</v>
      </c>
      <c r="HX45" s="22">
        <f>62</f>
        <v>62</v>
      </c>
      <c r="HY45" s="32">
        <f>31</f>
        <v>31</v>
      </c>
      <c r="HZ45" s="33">
        <f t="shared" si="114"/>
        <v>-0.35420000000000001</v>
      </c>
      <c r="IA45" s="34">
        <f t="shared" si="115"/>
        <v>-1.3681000000000001</v>
      </c>
      <c r="IB45" s="24"/>
      <c r="IC45" s="25">
        <v>22</v>
      </c>
      <c r="ID45" s="23">
        <v>43.81</v>
      </c>
      <c r="IE45" s="22">
        <f t="shared" si="33"/>
        <v>72</v>
      </c>
      <c r="IF45" s="22">
        <f>64</f>
        <v>64</v>
      </c>
      <c r="IG45" s="32">
        <f>32</f>
        <v>32</v>
      </c>
      <c r="IH45" s="33">
        <f t="shared" si="116"/>
        <v>-0.52390000000000003</v>
      </c>
      <c r="II45" s="34">
        <f t="shared" si="117"/>
        <v>-1.2647999999999999</v>
      </c>
      <c r="IJ45" s="24"/>
      <c r="IK45" s="25">
        <v>22</v>
      </c>
      <c r="IL45" s="23">
        <v>43.81</v>
      </c>
      <c r="IM45" s="22">
        <f t="shared" si="34"/>
        <v>72</v>
      </c>
      <c r="IN45" s="22">
        <f>66</f>
        <v>66</v>
      </c>
      <c r="IO45" s="37">
        <f>33</f>
        <v>33</v>
      </c>
      <c r="IP45" s="33">
        <f t="shared" si="118"/>
        <v>-0.66379999999999995</v>
      </c>
      <c r="IQ45" s="34">
        <f t="shared" si="119"/>
        <v>-1.1496999999999999</v>
      </c>
      <c r="IR45" s="24"/>
      <c r="IS45" s="25">
        <v>22</v>
      </c>
      <c r="IT45" s="23">
        <v>43.81</v>
      </c>
      <c r="IU45" s="22">
        <f t="shared" si="35"/>
        <v>72</v>
      </c>
      <c r="IV45" s="22">
        <f>68</f>
        <v>68</v>
      </c>
      <c r="IW45" s="32">
        <f>34</f>
        <v>34</v>
      </c>
      <c r="IX45" s="33">
        <f t="shared" si="120"/>
        <v>-0.77649999999999997</v>
      </c>
      <c r="IY45" s="34">
        <f t="shared" si="121"/>
        <v>-1.0283</v>
      </c>
      <c r="IZ45" s="24"/>
      <c r="JA45" s="25">
        <v>22</v>
      </c>
      <c r="JB45" s="23">
        <v>43.81</v>
      </c>
      <c r="JC45" s="22">
        <f t="shared" si="36"/>
        <v>72</v>
      </c>
      <c r="JD45" s="22">
        <f>70</f>
        <v>70</v>
      </c>
      <c r="JE45" s="32">
        <f>35</f>
        <v>35</v>
      </c>
      <c r="JF45" s="33">
        <f t="shared" si="122"/>
        <v>-0.86499999999999999</v>
      </c>
      <c r="JG45" s="34">
        <f t="shared" si="123"/>
        <v>-0.90469999999999995</v>
      </c>
      <c r="JH45" s="24"/>
      <c r="JI45" s="25">
        <v>22</v>
      </c>
      <c r="JJ45" s="23">
        <v>43.81</v>
      </c>
      <c r="JK45" s="22">
        <f t="shared" si="37"/>
        <v>72</v>
      </c>
      <c r="JL45" s="22">
        <f t="shared" si="37"/>
        <v>72</v>
      </c>
      <c r="JM45" s="37">
        <f>36</f>
        <v>36</v>
      </c>
      <c r="JN45" s="33">
        <f t="shared" si="124"/>
        <v>-0.93220000000000003</v>
      </c>
      <c r="JO45" s="34">
        <f t="shared" si="125"/>
        <v>-0.78220000000000001</v>
      </c>
    </row>
    <row r="46" spans="1:275">
      <c r="A46" s="22">
        <v>1862</v>
      </c>
      <c r="B46" s="23">
        <v>40.26</v>
      </c>
      <c r="C46" s="20"/>
      <c r="D46" s="24"/>
      <c r="E46" s="25">
        <v>23</v>
      </c>
      <c r="F46" s="23">
        <v>40.26</v>
      </c>
      <c r="G46" s="22">
        <f t="shared" si="0"/>
        <v>72</v>
      </c>
      <c r="H46" s="22">
        <f t="shared" si="0"/>
        <v>72</v>
      </c>
      <c r="I46" s="32">
        <f>3</f>
        <v>3</v>
      </c>
      <c r="J46" s="33">
        <f t="shared" si="38"/>
        <v>-0.55920000000000003</v>
      </c>
      <c r="K46" s="34">
        <f t="shared" si="39"/>
        <v>-0.96850000000000003</v>
      </c>
      <c r="L46" s="24"/>
      <c r="M46" s="25">
        <v>23</v>
      </c>
      <c r="N46" s="23">
        <v>40.26</v>
      </c>
      <c r="O46" s="22">
        <f t="shared" si="1"/>
        <v>72</v>
      </c>
      <c r="P46" s="22">
        <f t="shared" si="2"/>
        <v>72</v>
      </c>
      <c r="Q46" s="37">
        <f t="shared" si="148"/>
        <v>4</v>
      </c>
      <c r="R46" s="33">
        <f t="shared" si="41"/>
        <v>0</v>
      </c>
      <c r="S46" s="34">
        <f t="shared" si="42"/>
        <v>-1.1183000000000001</v>
      </c>
      <c r="T46" s="24"/>
      <c r="U46" s="25">
        <v>23</v>
      </c>
      <c r="V46" s="23">
        <v>40.26</v>
      </c>
      <c r="W46" s="22">
        <f t="shared" si="3"/>
        <v>72</v>
      </c>
      <c r="X46" s="22">
        <v>70</v>
      </c>
      <c r="Y46" s="32">
        <f>5</f>
        <v>5</v>
      </c>
      <c r="Z46" s="33">
        <f t="shared" si="43"/>
        <v>-0.93059999999999998</v>
      </c>
      <c r="AA46" s="34">
        <f t="shared" si="44"/>
        <v>-0.67610000000000003</v>
      </c>
      <c r="AB46" s="24"/>
      <c r="AC46" s="25">
        <v>23</v>
      </c>
      <c r="AD46" s="23">
        <v>40.26</v>
      </c>
      <c r="AE46" s="22">
        <f t="shared" si="149"/>
        <v>72</v>
      </c>
      <c r="AF46" s="22">
        <f t="shared" si="4"/>
        <v>72</v>
      </c>
      <c r="AG46" s="37">
        <f t="shared" si="150"/>
        <v>6</v>
      </c>
      <c r="AH46" s="33">
        <f t="shared" si="47"/>
        <v>0.55920000000000003</v>
      </c>
      <c r="AI46" s="34">
        <f t="shared" si="48"/>
        <v>-0.96850000000000003</v>
      </c>
      <c r="AJ46" s="24"/>
      <c r="AK46" s="25">
        <v>23</v>
      </c>
      <c r="AL46" s="23">
        <v>40.26</v>
      </c>
      <c r="AM46" s="22">
        <f t="shared" si="5"/>
        <v>72</v>
      </c>
      <c r="AN46" s="22">
        <f t="shared" si="151"/>
        <v>70</v>
      </c>
      <c r="AO46" s="32">
        <f t="shared" si="152"/>
        <v>7</v>
      </c>
      <c r="AP46" s="33">
        <f t="shared" si="51"/>
        <v>-0.25600000000000001</v>
      </c>
      <c r="AQ46" s="34">
        <f t="shared" si="52"/>
        <v>1.1214</v>
      </c>
      <c r="AR46" s="24"/>
      <c r="AS46" s="25">
        <v>23</v>
      </c>
      <c r="AT46" s="23">
        <v>40.26</v>
      </c>
      <c r="AU46" s="22">
        <f t="shared" si="6"/>
        <v>72</v>
      </c>
      <c r="AV46" s="22">
        <f t="shared" si="153"/>
        <v>72</v>
      </c>
      <c r="AW46" s="37">
        <f t="shared" si="154"/>
        <v>8</v>
      </c>
      <c r="AX46" s="33">
        <f t="shared" si="55"/>
        <v>0.79079999999999995</v>
      </c>
      <c r="AY46" s="34">
        <f t="shared" si="56"/>
        <v>-0.79079999999999995</v>
      </c>
      <c r="AZ46" s="24"/>
      <c r="BA46" s="25">
        <v>23</v>
      </c>
      <c r="BB46" s="23">
        <v>40.26</v>
      </c>
      <c r="BC46" s="22">
        <f t="shared" si="7"/>
        <v>72</v>
      </c>
      <c r="BD46" s="22">
        <f t="shared" si="8"/>
        <v>72</v>
      </c>
      <c r="BE46" s="37">
        <f t="shared" si="155"/>
        <v>9</v>
      </c>
      <c r="BF46" s="33">
        <f t="shared" si="58"/>
        <v>-1.0508999999999999</v>
      </c>
      <c r="BG46" s="34">
        <f t="shared" si="59"/>
        <v>-0.38250000000000001</v>
      </c>
      <c r="BH46" s="24"/>
      <c r="BI46" s="25">
        <v>23</v>
      </c>
      <c r="BJ46" s="23">
        <v>40.26</v>
      </c>
      <c r="BK46" s="22">
        <f t="shared" si="9"/>
        <v>72</v>
      </c>
      <c r="BL46" s="22">
        <f>70</f>
        <v>70</v>
      </c>
      <c r="BM46" s="32">
        <f>10</f>
        <v>10</v>
      </c>
      <c r="BN46" s="33">
        <f t="shared" si="60"/>
        <v>-0.35549999999999998</v>
      </c>
      <c r="BO46" s="34">
        <f t="shared" si="61"/>
        <v>1.0940000000000001</v>
      </c>
      <c r="BP46" s="24"/>
      <c r="BQ46" s="25">
        <v>23</v>
      </c>
      <c r="BR46" s="23">
        <v>40.26</v>
      </c>
      <c r="BS46" s="22">
        <f t="shared" si="10"/>
        <v>72</v>
      </c>
      <c r="BT46" s="22">
        <f t="shared" si="156"/>
        <v>66</v>
      </c>
      <c r="BU46" s="37">
        <f t="shared" si="157"/>
        <v>11</v>
      </c>
      <c r="BV46" s="33">
        <f t="shared" si="64"/>
        <v>1.0263</v>
      </c>
      <c r="BW46" s="34">
        <f t="shared" si="65"/>
        <v>0.65959999999999996</v>
      </c>
      <c r="BX46" s="24"/>
      <c r="BY46" s="25">
        <v>23</v>
      </c>
      <c r="BZ46" s="23">
        <v>40.26</v>
      </c>
      <c r="CA46" s="22">
        <f t="shared" si="11"/>
        <v>72</v>
      </c>
      <c r="CB46" s="22">
        <f t="shared" si="12"/>
        <v>72</v>
      </c>
      <c r="CC46" s="37">
        <f t="shared" si="158"/>
        <v>12</v>
      </c>
      <c r="CD46" s="33">
        <f t="shared" si="67"/>
        <v>0.96850000000000003</v>
      </c>
      <c r="CE46" s="34">
        <f t="shared" si="68"/>
        <v>-0.55920000000000003</v>
      </c>
      <c r="CF46" s="24"/>
      <c r="CG46" s="25">
        <v>23</v>
      </c>
      <c r="CH46" s="23">
        <v>40.26</v>
      </c>
      <c r="CI46" s="22">
        <f t="shared" si="13"/>
        <v>72</v>
      </c>
      <c r="CJ46" s="22">
        <f>65</f>
        <v>65</v>
      </c>
      <c r="CK46" s="32">
        <f>13</f>
        <v>13</v>
      </c>
      <c r="CL46" s="33">
        <f t="shared" si="69"/>
        <v>0.14929999999999999</v>
      </c>
      <c r="CM46" s="34">
        <f t="shared" si="70"/>
        <v>-1.2297</v>
      </c>
      <c r="CN46" s="24"/>
      <c r="CO46" s="25">
        <v>23</v>
      </c>
      <c r="CP46" s="23">
        <v>40.26</v>
      </c>
      <c r="CQ46" s="22">
        <f t="shared" si="14"/>
        <v>72</v>
      </c>
      <c r="CR46" s="22">
        <f t="shared" si="159"/>
        <v>70</v>
      </c>
      <c r="CS46" s="32">
        <f t="shared" si="160"/>
        <v>14</v>
      </c>
      <c r="CT46" s="33">
        <f t="shared" si="73"/>
        <v>-0.71719999999999995</v>
      </c>
      <c r="CU46" s="34">
        <f t="shared" si="74"/>
        <v>-0.89929999999999999</v>
      </c>
      <c r="CV46" s="24"/>
      <c r="CW46" s="25">
        <v>23</v>
      </c>
      <c r="CX46" s="23">
        <v>40.26</v>
      </c>
      <c r="CY46" s="22">
        <f t="shared" si="15"/>
        <v>72</v>
      </c>
      <c r="CZ46" s="22">
        <f t="shared" si="161"/>
        <v>60</v>
      </c>
      <c r="DA46" s="32">
        <f t="shared" si="162"/>
        <v>15</v>
      </c>
      <c r="DB46" s="33">
        <f t="shared" si="77"/>
        <v>-1.3127</v>
      </c>
      <c r="DC46" s="34">
        <f t="shared" si="78"/>
        <v>-0.27900000000000003</v>
      </c>
      <c r="DD46" s="24"/>
      <c r="DE46" s="25">
        <v>23</v>
      </c>
      <c r="DF46" s="23">
        <v>40.26</v>
      </c>
      <c r="DG46" s="22">
        <f t="shared" si="16"/>
        <v>72</v>
      </c>
      <c r="DH46" s="22">
        <f t="shared" si="163"/>
        <v>64</v>
      </c>
      <c r="DI46" s="32">
        <f t="shared" si="164"/>
        <v>16</v>
      </c>
      <c r="DJ46" s="33">
        <f t="shared" si="81"/>
        <v>-1.1624000000000001</v>
      </c>
      <c r="DK46" s="34">
        <f t="shared" si="82"/>
        <v>0.48149999999999998</v>
      </c>
      <c r="DL46" s="24"/>
      <c r="DM46" s="25">
        <v>23</v>
      </c>
      <c r="DN46" s="23">
        <v>40.26</v>
      </c>
      <c r="DO46" s="22">
        <f t="shared" si="17"/>
        <v>72</v>
      </c>
      <c r="DP46" s="22">
        <f>68</f>
        <v>68</v>
      </c>
      <c r="DQ46" s="32">
        <f>17</f>
        <v>17</v>
      </c>
      <c r="DR46" s="33">
        <f t="shared" si="83"/>
        <v>-0.71360000000000001</v>
      </c>
      <c r="DS46" s="34">
        <f t="shared" si="84"/>
        <v>0.94489999999999996</v>
      </c>
      <c r="DT46" s="24"/>
      <c r="DU46" s="25">
        <v>23</v>
      </c>
      <c r="DV46" s="23">
        <v>40.26</v>
      </c>
      <c r="DW46" s="22">
        <f t="shared" si="18"/>
        <v>72</v>
      </c>
      <c r="DX46" s="22">
        <f t="shared" si="165"/>
        <v>72</v>
      </c>
      <c r="DY46" s="37">
        <f t="shared" si="166"/>
        <v>18</v>
      </c>
      <c r="DZ46" s="33">
        <f t="shared" si="87"/>
        <v>-0.19420000000000001</v>
      </c>
      <c r="EA46" s="34">
        <f t="shared" si="88"/>
        <v>1.1012999999999999</v>
      </c>
      <c r="EB46" s="24"/>
      <c r="EC46" s="25">
        <v>23</v>
      </c>
      <c r="ED46" s="23">
        <v>40.26</v>
      </c>
      <c r="EE46" s="22">
        <f t="shared" si="19"/>
        <v>72</v>
      </c>
      <c r="EF46" s="22">
        <f>57</f>
        <v>57</v>
      </c>
      <c r="EG46" s="32">
        <f>19</f>
        <v>19</v>
      </c>
      <c r="EH46" s="33">
        <f t="shared" si="89"/>
        <v>0.3468</v>
      </c>
      <c r="EI46" s="34">
        <f t="shared" si="90"/>
        <v>1.3694</v>
      </c>
      <c r="EJ46" s="24"/>
      <c r="EK46" s="25">
        <v>23</v>
      </c>
      <c r="EL46" s="23">
        <v>40.26</v>
      </c>
      <c r="EM46" s="22">
        <f t="shared" si="20"/>
        <v>72</v>
      </c>
      <c r="EN46" s="22">
        <f>60</f>
        <v>60</v>
      </c>
      <c r="EO46" s="32">
        <f>20</f>
        <v>20</v>
      </c>
      <c r="EP46" s="33">
        <f t="shared" si="91"/>
        <v>0.78879999999999995</v>
      </c>
      <c r="EQ46" s="34">
        <f t="shared" si="92"/>
        <v>1.0857000000000001</v>
      </c>
      <c r="ER46" s="24"/>
      <c r="ES46" s="25">
        <v>23</v>
      </c>
      <c r="ET46" s="23">
        <v>40.26</v>
      </c>
      <c r="EU46" s="22">
        <f t="shared" si="21"/>
        <v>72</v>
      </c>
      <c r="EV46" s="22">
        <f>63</f>
        <v>63</v>
      </c>
      <c r="EW46" s="37">
        <f>21</f>
        <v>21</v>
      </c>
      <c r="EX46" s="33">
        <f t="shared" si="93"/>
        <v>1.056</v>
      </c>
      <c r="EY46" s="34">
        <f t="shared" si="94"/>
        <v>0.72</v>
      </c>
      <c r="EZ46" s="24"/>
      <c r="FA46" s="25">
        <v>23</v>
      </c>
      <c r="FB46" s="23">
        <v>40.26</v>
      </c>
      <c r="FC46" s="22">
        <f t="shared" si="22"/>
        <v>72</v>
      </c>
      <c r="FD46" s="22">
        <f>66</f>
        <v>66</v>
      </c>
      <c r="FE46" s="37">
        <f>22</f>
        <v>22</v>
      </c>
      <c r="FF46" s="33">
        <f t="shared" si="95"/>
        <v>1.1706000000000001</v>
      </c>
      <c r="FG46" s="34">
        <f t="shared" si="96"/>
        <v>0.34370000000000001</v>
      </c>
      <c r="FH46" s="24"/>
      <c r="FI46" s="25">
        <v>23</v>
      </c>
      <c r="FJ46" s="23">
        <v>40.26</v>
      </c>
      <c r="FK46" s="22">
        <f t="shared" si="23"/>
        <v>72</v>
      </c>
      <c r="FL46" s="22">
        <f t="shared" si="167"/>
        <v>69</v>
      </c>
      <c r="FM46" s="37">
        <f t="shared" si="147"/>
        <v>23</v>
      </c>
      <c r="FN46" s="33">
        <f t="shared" si="98"/>
        <v>1.167</v>
      </c>
      <c r="FO46" s="34">
        <f t="shared" si="99"/>
        <v>0</v>
      </c>
      <c r="FP46" s="24"/>
      <c r="FQ46" s="25">
        <v>23</v>
      </c>
      <c r="FR46" s="23">
        <v>40.26</v>
      </c>
      <c r="FS46" s="22">
        <f t="shared" si="25"/>
        <v>72</v>
      </c>
      <c r="FT46" s="22">
        <f t="shared" si="25"/>
        <v>72</v>
      </c>
      <c r="FU46" s="37">
        <f>24</f>
        <v>24</v>
      </c>
      <c r="FV46" s="33">
        <f t="shared" si="100"/>
        <v>1.0802</v>
      </c>
      <c r="FW46" s="34">
        <f t="shared" si="101"/>
        <v>-0.28939999999999999</v>
      </c>
      <c r="FX46" s="24"/>
      <c r="FY46" s="25">
        <v>23</v>
      </c>
      <c r="FZ46" s="23">
        <v>40.26</v>
      </c>
      <c r="GA46" s="22">
        <f t="shared" si="26"/>
        <v>72</v>
      </c>
      <c r="GB46" s="22">
        <f>50</f>
        <v>50</v>
      </c>
      <c r="GC46" s="32">
        <f>25</f>
        <v>25</v>
      </c>
      <c r="GD46" s="33">
        <f t="shared" si="102"/>
        <v>1.4112</v>
      </c>
      <c r="GE46" s="34">
        <f t="shared" si="103"/>
        <v>-0.77580000000000005</v>
      </c>
      <c r="GF46" s="24"/>
      <c r="GG46" s="25">
        <v>23</v>
      </c>
      <c r="GH46" s="23">
        <v>40.26</v>
      </c>
      <c r="GI46" s="22">
        <f t="shared" si="27"/>
        <v>72</v>
      </c>
      <c r="GJ46" s="22">
        <f>52</f>
        <v>52</v>
      </c>
      <c r="GK46" s="32">
        <f>26</f>
        <v>26</v>
      </c>
      <c r="GL46" s="33">
        <f t="shared" si="104"/>
        <v>1.159</v>
      </c>
      <c r="GM46" s="34">
        <f t="shared" si="105"/>
        <v>-1.0267999999999999</v>
      </c>
      <c r="GN46" s="24"/>
      <c r="GO46" s="25">
        <v>23</v>
      </c>
      <c r="GP46" s="23">
        <v>40.26</v>
      </c>
      <c r="GQ46" s="22">
        <f t="shared" si="28"/>
        <v>72</v>
      </c>
      <c r="GR46" s="22">
        <f>54</f>
        <v>54</v>
      </c>
      <c r="GS46" s="37">
        <f>27</f>
        <v>27</v>
      </c>
      <c r="GT46" s="33">
        <f t="shared" si="106"/>
        <v>0.89039999999999997</v>
      </c>
      <c r="GU46" s="34">
        <f t="shared" si="107"/>
        <v>-1.1960999999999999</v>
      </c>
      <c r="GV46" s="24"/>
      <c r="GW46" s="25">
        <v>23</v>
      </c>
      <c r="GX46" s="23">
        <v>40.26</v>
      </c>
      <c r="GY46" s="22">
        <f t="shared" si="29"/>
        <v>72</v>
      </c>
      <c r="GZ46" s="22">
        <f>56</f>
        <v>56</v>
      </c>
      <c r="HA46" s="32">
        <f>28</f>
        <v>28</v>
      </c>
      <c r="HB46" s="33">
        <f t="shared" si="108"/>
        <v>0.62390000000000001</v>
      </c>
      <c r="HC46" s="34">
        <f t="shared" si="109"/>
        <v>-1.2955000000000001</v>
      </c>
      <c r="HD46" s="24"/>
      <c r="HE46" s="25">
        <v>23</v>
      </c>
      <c r="HF46" s="23">
        <v>40.26</v>
      </c>
      <c r="HG46" s="22">
        <f t="shared" si="30"/>
        <v>72</v>
      </c>
      <c r="HH46" s="22">
        <f>58</f>
        <v>58</v>
      </c>
      <c r="HI46" s="32">
        <f>29</f>
        <v>29</v>
      </c>
      <c r="HJ46" s="33">
        <f t="shared" si="110"/>
        <v>0.37140000000000001</v>
      </c>
      <c r="HK46" s="34">
        <f t="shared" si="111"/>
        <v>-1.3376999999999999</v>
      </c>
      <c r="HL46" s="24"/>
      <c r="HM46" s="25">
        <v>23</v>
      </c>
      <c r="HN46" s="23">
        <v>40.26</v>
      </c>
      <c r="HO46" s="22">
        <f t="shared" si="31"/>
        <v>72</v>
      </c>
      <c r="HP46" s="22">
        <f>60</f>
        <v>60</v>
      </c>
      <c r="HQ46" s="32">
        <f>30</f>
        <v>30</v>
      </c>
      <c r="HR46" s="33">
        <f t="shared" si="112"/>
        <v>0.14030000000000001</v>
      </c>
      <c r="HS46" s="34">
        <f t="shared" si="113"/>
        <v>-1.3346</v>
      </c>
      <c r="HT46" s="24"/>
      <c r="HU46" s="25">
        <v>23</v>
      </c>
      <c r="HV46" s="23">
        <v>40.26</v>
      </c>
      <c r="HW46" s="22">
        <f t="shared" si="32"/>
        <v>72</v>
      </c>
      <c r="HX46" s="22">
        <f>62</f>
        <v>62</v>
      </c>
      <c r="HY46" s="32">
        <f>31</f>
        <v>31</v>
      </c>
      <c r="HZ46" s="33">
        <f t="shared" si="114"/>
        <v>-6.5799999999999997E-2</v>
      </c>
      <c r="IA46" s="34">
        <f t="shared" si="115"/>
        <v>-1.2969999999999999</v>
      </c>
      <c r="IB46" s="24"/>
      <c r="IC46" s="25">
        <v>23</v>
      </c>
      <c r="ID46" s="23">
        <v>40.26</v>
      </c>
      <c r="IE46" s="22">
        <f t="shared" si="33"/>
        <v>72</v>
      </c>
      <c r="IF46" s="22">
        <f>64</f>
        <v>64</v>
      </c>
      <c r="IG46" s="32">
        <f>32</f>
        <v>32</v>
      </c>
      <c r="IH46" s="33">
        <f t="shared" si="116"/>
        <v>-0.24540000000000001</v>
      </c>
      <c r="II46" s="34">
        <f t="shared" si="117"/>
        <v>-1.234</v>
      </c>
      <c r="IJ46" s="24"/>
      <c r="IK46" s="25">
        <v>23</v>
      </c>
      <c r="IL46" s="23">
        <v>40.26</v>
      </c>
      <c r="IM46" s="22">
        <f t="shared" si="34"/>
        <v>72</v>
      </c>
      <c r="IN46" s="22">
        <f>66</f>
        <v>66</v>
      </c>
      <c r="IO46" s="37">
        <f>33</f>
        <v>33</v>
      </c>
      <c r="IP46" s="33">
        <f t="shared" si="118"/>
        <v>-0.39900000000000002</v>
      </c>
      <c r="IQ46" s="34">
        <f t="shared" si="119"/>
        <v>-1.1529</v>
      </c>
      <c r="IR46" s="24"/>
      <c r="IS46" s="25">
        <v>23</v>
      </c>
      <c r="IT46" s="23">
        <v>40.26</v>
      </c>
      <c r="IU46" s="22">
        <f t="shared" si="35"/>
        <v>72</v>
      </c>
      <c r="IV46" s="22">
        <f>68</f>
        <v>68</v>
      </c>
      <c r="IW46" s="32">
        <f>34</f>
        <v>34</v>
      </c>
      <c r="IX46" s="33">
        <f t="shared" si="120"/>
        <v>-0.52780000000000005</v>
      </c>
      <c r="IY46" s="34">
        <f t="shared" si="121"/>
        <v>-1.06</v>
      </c>
      <c r="IZ46" s="24"/>
      <c r="JA46" s="25">
        <v>23</v>
      </c>
      <c r="JB46" s="23">
        <v>40.26</v>
      </c>
      <c r="JC46" s="22">
        <f t="shared" si="36"/>
        <v>72</v>
      </c>
      <c r="JD46" s="22">
        <f>70</f>
        <v>70</v>
      </c>
      <c r="JE46" s="32">
        <f>35</f>
        <v>35</v>
      </c>
      <c r="JF46" s="33">
        <f t="shared" si="122"/>
        <v>-0.63370000000000004</v>
      </c>
      <c r="JG46" s="34">
        <f t="shared" si="123"/>
        <v>-0.96</v>
      </c>
      <c r="JH46" s="24"/>
      <c r="JI46" s="25">
        <v>23</v>
      </c>
      <c r="JJ46" s="23">
        <v>40.26</v>
      </c>
      <c r="JK46" s="22">
        <f t="shared" si="37"/>
        <v>72</v>
      </c>
      <c r="JL46" s="22">
        <f t="shared" si="37"/>
        <v>72</v>
      </c>
      <c r="JM46" s="37">
        <f>36</f>
        <v>36</v>
      </c>
      <c r="JN46" s="33">
        <f t="shared" si="124"/>
        <v>-0.71889999999999998</v>
      </c>
      <c r="JO46" s="34">
        <f t="shared" si="125"/>
        <v>-0.85670000000000002</v>
      </c>
    </row>
    <row r="47" spans="1:275">
      <c r="A47" s="22">
        <v>1863</v>
      </c>
      <c r="B47" s="23">
        <v>37.950000000000003</v>
      </c>
      <c r="C47" s="20"/>
      <c r="D47" s="24"/>
      <c r="E47" s="25">
        <v>24</v>
      </c>
      <c r="F47" s="23">
        <v>37.950000000000003</v>
      </c>
      <c r="G47" s="22">
        <f t="shared" si="0"/>
        <v>72</v>
      </c>
      <c r="H47" s="22">
        <f t="shared" si="0"/>
        <v>72</v>
      </c>
      <c r="I47" s="32">
        <f>3</f>
        <v>3</v>
      </c>
      <c r="J47" s="33">
        <f t="shared" si="38"/>
        <v>1.0542</v>
      </c>
      <c r="K47" s="34">
        <f t="shared" si="39"/>
        <v>0</v>
      </c>
      <c r="L47" s="24"/>
      <c r="M47" s="25">
        <v>24</v>
      </c>
      <c r="N47" s="23">
        <v>37.950000000000003</v>
      </c>
      <c r="O47" s="22">
        <f t="shared" si="1"/>
        <v>72</v>
      </c>
      <c r="P47" s="22">
        <f t="shared" si="2"/>
        <v>72</v>
      </c>
      <c r="Q47" s="37">
        <f t="shared" si="148"/>
        <v>4</v>
      </c>
      <c r="R47" s="33">
        <f t="shared" si="41"/>
        <v>1.0542</v>
      </c>
      <c r="S47" s="34">
        <f t="shared" si="42"/>
        <v>0</v>
      </c>
      <c r="T47" s="24"/>
      <c r="U47" s="25">
        <v>24</v>
      </c>
      <c r="V47" s="23">
        <v>37.950000000000003</v>
      </c>
      <c r="W47" s="22">
        <f t="shared" si="3"/>
        <v>72</v>
      </c>
      <c r="X47" s="22">
        <v>70</v>
      </c>
      <c r="Y47" s="32">
        <f>5</f>
        <v>5</v>
      </c>
      <c r="Z47" s="33">
        <f t="shared" si="43"/>
        <v>0.33510000000000001</v>
      </c>
      <c r="AA47" s="34">
        <f t="shared" si="44"/>
        <v>-1.0311999999999999</v>
      </c>
      <c r="AB47" s="24"/>
      <c r="AC47" s="25">
        <v>24</v>
      </c>
      <c r="AD47" s="23">
        <v>37.950000000000003</v>
      </c>
      <c r="AE47" s="22">
        <f t="shared" si="149"/>
        <v>72</v>
      </c>
      <c r="AF47" s="22">
        <f t="shared" si="4"/>
        <v>72</v>
      </c>
      <c r="AG47" s="37">
        <f t="shared" si="150"/>
        <v>6</v>
      </c>
      <c r="AH47" s="33">
        <f t="shared" si="47"/>
        <v>1.0542</v>
      </c>
      <c r="AI47" s="34">
        <f t="shared" si="48"/>
        <v>0</v>
      </c>
      <c r="AJ47" s="24"/>
      <c r="AK47" s="25">
        <v>24</v>
      </c>
      <c r="AL47" s="23">
        <v>37.950000000000003</v>
      </c>
      <c r="AM47" s="22">
        <f t="shared" si="5"/>
        <v>72</v>
      </c>
      <c r="AN47" s="22">
        <f t="shared" si="151"/>
        <v>70</v>
      </c>
      <c r="AO47" s="32">
        <f t="shared" si="152"/>
        <v>7</v>
      </c>
      <c r="AP47" s="33">
        <f t="shared" si="51"/>
        <v>-0.97689999999999999</v>
      </c>
      <c r="AQ47" s="34">
        <f t="shared" si="52"/>
        <v>0.47049999999999997</v>
      </c>
      <c r="AR47" s="24"/>
      <c r="AS47" s="25">
        <v>24</v>
      </c>
      <c r="AT47" s="23">
        <v>37.950000000000003</v>
      </c>
      <c r="AU47" s="22">
        <f t="shared" si="6"/>
        <v>72</v>
      </c>
      <c r="AV47" s="22">
        <f t="shared" si="153"/>
        <v>72</v>
      </c>
      <c r="AW47" s="37">
        <f t="shared" si="154"/>
        <v>8</v>
      </c>
      <c r="AX47" s="33">
        <f t="shared" si="55"/>
        <v>1.0542</v>
      </c>
      <c r="AY47" s="34">
        <f t="shared" si="56"/>
        <v>0</v>
      </c>
      <c r="AZ47" s="24"/>
      <c r="BA47" s="25">
        <v>24</v>
      </c>
      <c r="BB47" s="23">
        <v>37.950000000000003</v>
      </c>
      <c r="BC47" s="22">
        <f t="shared" si="7"/>
        <v>72</v>
      </c>
      <c r="BD47" s="22">
        <f t="shared" si="8"/>
        <v>72</v>
      </c>
      <c r="BE47" s="37">
        <f t="shared" si="155"/>
        <v>9</v>
      </c>
      <c r="BF47" s="33">
        <f t="shared" si="58"/>
        <v>-0.52710000000000001</v>
      </c>
      <c r="BG47" s="34">
        <f t="shared" si="59"/>
        <v>-0.91290000000000004</v>
      </c>
      <c r="BH47" s="24"/>
      <c r="BI47" s="25">
        <v>24</v>
      </c>
      <c r="BJ47" s="23">
        <v>37.950000000000003</v>
      </c>
      <c r="BK47" s="22">
        <f t="shared" si="9"/>
        <v>72</v>
      </c>
      <c r="BL47" s="22">
        <f>70</f>
        <v>70</v>
      </c>
      <c r="BM47" s="32">
        <f>10</f>
        <v>10</v>
      </c>
      <c r="BN47" s="33">
        <f t="shared" si="60"/>
        <v>-0.87719999999999998</v>
      </c>
      <c r="BO47" s="34">
        <f t="shared" si="61"/>
        <v>0.63729999999999998</v>
      </c>
      <c r="BP47" s="24"/>
      <c r="BQ47" s="25">
        <v>24</v>
      </c>
      <c r="BR47" s="23">
        <v>37.950000000000003</v>
      </c>
      <c r="BS47" s="22">
        <f t="shared" si="10"/>
        <v>72</v>
      </c>
      <c r="BT47" s="22">
        <f t="shared" si="156"/>
        <v>66</v>
      </c>
      <c r="BU47" s="37">
        <f t="shared" si="157"/>
        <v>11</v>
      </c>
      <c r="BV47" s="33">
        <f t="shared" si="64"/>
        <v>0.47770000000000001</v>
      </c>
      <c r="BW47" s="34">
        <f t="shared" si="65"/>
        <v>1.0461</v>
      </c>
      <c r="BX47" s="24"/>
      <c r="BY47" s="25">
        <v>24</v>
      </c>
      <c r="BZ47" s="23">
        <v>37.950000000000003</v>
      </c>
      <c r="CA47" s="22">
        <f t="shared" si="11"/>
        <v>72</v>
      </c>
      <c r="CB47" s="22">
        <f t="shared" si="12"/>
        <v>72</v>
      </c>
      <c r="CC47" s="37">
        <f t="shared" si="158"/>
        <v>12</v>
      </c>
      <c r="CD47" s="33">
        <f t="shared" si="67"/>
        <v>1.0542</v>
      </c>
      <c r="CE47" s="34">
        <f t="shared" si="68"/>
        <v>0</v>
      </c>
      <c r="CF47" s="24"/>
      <c r="CG47" s="25">
        <v>24</v>
      </c>
      <c r="CH47" s="23">
        <v>37.950000000000003</v>
      </c>
      <c r="CI47" s="22">
        <f t="shared" si="13"/>
        <v>72</v>
      </c>
      <c r="CJ47" s="22">
        <f>65</f>
        <v>65</v>
      </c>
      <c r="CK47" s="32">
        <f>13</f>
        <v>13</v>
      </c>
      <c r="CL47" s="33">
        <f t="shared" si="69"/>
        <v>0.6633</v>
      </c>
      <c r="CM47" s="34">
        <f t="shared" si="70"/>
        <v>-0.96099999999999997</v>
      </c>
      <c r="CN47" s="24"/>
      <c r="CO47" s="25">
        <v>24</v>
      </c>
      <c r="CP47" s="23">
        <v>37.950000000000003</v>
      </c>
      <c r="CQ47" s="22">
        <f t="shared" si="14"/>
        <v>72</v>
      </c>
      <c r="CR47" s="22">
        <f t="shared" si="159"/>
        <v>70</v>
      </c>
      <c r="CS47" s="32">
        <f t="shared" si="160"/>
        <v>14</v>
      </c>
      <c r="CT47" s="33">
        <f t="shared" si="73"/>
        <v>-0.24129999999999999</v>
      </c>
      <c r="CU47" s="34">
        <f t="shared" si="74"/>
        <v>-1.0570999999999999</v>
      </c>
      <c r="CV47" s="24"/>
      <c r="CW47" s="25">
        <v>24</v>
      </c>
      <c r="CX47" s="23">
        <v>37.950000000000003</v>
      </c>
      <c r="CY47" s="22">
        <f t="shared" si="15"/>
        <v>72</v>
      </c>
      <c r="CZ47" s="22">
        <f t="shared" si="161"/>
        <v>60</v>
      </c>
      <c r="DA47" s="32">
        <f t="shared" si="162"/>
        <v>15</v>
      </c>
      <c r="DB47" s="33">
        <f t="shared" si="77"/>
        <v>-1.0234000000000001</v>
      </c>
      <c r="DC47" s="34">
        <f t="shared" si="78"/>
        <v>-0.74350000000000005</v>
      </c>
      <c r="DD47" s="24"/>
      <c r="DE47" s="25">
        <v>24</v>
      </c>
      <c r="DF47" s="23">
        <v>37.950000000000003</v>
      </c>
      <c r="DG47" s="22">
        <f t="shared" si="16"/>
        <v>72</v>
      </c>
      <c r="DH47" s="22">
        <f t="shared" si="163"/>
        <v>64</v>
      </c>
      <c r="DI47" s="32">
        <f t="shared" si="164"/>
        <v>16</v>
      </c>
      <c r="DJ47" s="33">
        <f t="shared" si="81"/>
        <v>-1.1859</v>
      </c>
      <c r="DK47" s="34">
        <f t="shared" si="82"/>
        <v>0</v>
      </c>
      <c r="DL47" s="24"/>
      <c r="DM47" s="25">
        <v>24</v>
      </c>
      <c r="DN47" s="23">
        <v>37.950000000000003</v>
      </c>
      <c r="DO47" s="22">
        <f t="shared" si="17"/>
        <v>72</v>
      </c>
      <c r="DP47" s="22">
        <f>68</f>
        <v>68</v>
      </c>
      <c r="DQ47" s="32">
        <f>17</f>
        <v>17</v>
      </c>
      <c r="DR47" s="33">
        <f t="shared" si="83"/>
        <v>-0.94899999999999995</v>
      </c>
      <c r="DS47" s="34">
        <f t="shared" si="84"/>
        <v>0.58760000000000001</v>
      </c>
      <c r="DT47" s="24"/>
      <c r="DU47" s="25">
        <v>24</v>
      </c>
      <c r="DV47" s="23">
        <v>37.950000000000003</v>
      </c>
      <c r="DW47" s="22">
        <f t="shared" si="18"/>
        <v>72</v>
      </c>
      <c r="DX47" s="22">
        <f t="shared" si="165"/>
        <v>72</v>
      </c>
      <c r="DY47" s="37">
        <f t="shared" si="166"/>
        <v>18</v>
      </c>
      <c r="DZ47" s="33">
        <f t="shared" si="87"/>
        <v>-0.52710000000000001</v>
      </c>
      <c r="EA47" s="34">
        <f t="shared" si="88"/>
        <v>0.91290000000000004</v>
      </c>
      <c r="EB47" s="24"/>
      <c r="EC47" s="25">
        <v>24</v>
      </c>
      <c r="ED47" s="23">
        <v>37.950000000000003</v>
      </c>
      <c r="EE47" s="22">
        <f t="shared" si="19"/>
        <v>72</v>
      </c>
      <c r="EF47" s="22">
        <f>57</f>
        <v>57</v>
      </c>
      <c r="EG47" s="32">
        <f>19</f>
        <v>19</v>
      </c>
      <c r="EH47" s="33">
        <f t="shared" si="89"/>
        <v>-0.11</v>
      </c>
      <c r="EI47" s="34">
        <f t="shared" si="90"/>
        <v>1.327</v>
      </c>
      <c r="EJ47" s="24"/>
      <c r="EK47" s="25">
        <v>24</v>
      </c>
      <c r="EL47" s="23">
        <v>37.950000000000003</v>
      </c>
      <c r="EM47" s="22">
        <f t="shared" si="20"/>
        <v>72</v>
      </c>
      <c r="EN47" s="22">
        <f>60</f>
        <v>60</v>
      </c>
      <c r="EO47" s="32">
        <f>20</f>
        <v>20</v>
      </c>
      <c r="EP47" s="33">
        <f t="shared" si="91"/>
        <v>0.39090000000000003</v>
      </c>
      <c r="EQ47" s="34">
        <f t="shared" si="92"/>
        <v>1.2031000000000001</v>
      </c>
      <c r="ER47" s="24"/>
      <c r="ES47" s="25">
        <v>24</v>
      </c>
      <c r="ET47" s="23">
        <v>37.950000000000003</v>
      </c>
      <c r="EU47" s="22">
        <f t="shared" si="21"/>
        <v>72</v>
      </c>
      <c r="EV47" s="22">
        <f>63</f>
        <v>63</v>
      </c>
      <c r="EW47" s="37">
        <f>21</f>
        <v>21</v>
      </c>
      <c r="EX47" s="33">
        <f t="shared" si="93"/>
        <v>0.75119999999999998</v>
      </c>
      <c r="EY47" s="34">
        <f t="shared" si="94"/>
        <v>0.94189999999999996</v>
      </c>
      <c r="EZ47" s="24"/>
      <c r="FA47" s="25">
        <v>24</v>
      </c>
      <c r="FB47" s="23">
        <v>37.950000000000003</v>
      </c>
      <c r="FC47" s="22">
        <f t="shared" si="22"/>
        <v>72</v>
      </c>
      <c r="FD47" s="22">
        <f>66</f>
        <v>66</v>
      </c>
      <c r="FE47" s="37">
        <f>22</f>
        <v>22</v>
      </c>
      <c r="FF47" s="33">
        <f t="shared" si="95"/>
        <v>0.96740000000000004</v>
      </c>
      <c r="FG47" s="34">
        <f t="shared" si="96"/>
        <v>0.62170000000000003</v>
      </c>
      <c r="FH47" s="24"/>
      <c r="FI47" s="25">
        <v>24</v>
      </c>
      <c r="FJ47" s="23">
        <v>37.950000000000003</v>
      </c>
      <c r="FK47" s="22">
        <f t="shared" si="23"/>
        <v>72</v>
      </c>
      <c r="FL47" s="22">
        <f t="shared" si="167"/>
        <v>69</v>
      </c>
      <c r="FM47" s="37">
        <f t="shared" si="147"/>
        <v>23</v>
      </c>
      <c r="FN47" s="33">
        <f t="shared" si="98"/>
        <v>1.0591999999999999</v>
      </c>
      <c r="FO47" s="34">
        <f t="shared" si="99"/>
        <v>0.29680000000000001</v>
      </c>
      <c r="FP47" s="24"/>
      <c r="FQ47" s="25">
        <v>24</v>
      </c>
      <c r="FR47" s="23">
        <v>37.950000000000003</v>
      </c>
      <c r="FS47" s="22">
        <f t="shared" si="25"/>
        <v>72</v>
      </c>
      <c r="FT47" s="22">
        <f t="shared" si="25"/>
        <v>72</v>
      </c>
      <c r="FU47" s="37">
        <f>24</f>
        <v>24</v>
      </c>
      <c r="FV47" s="33">
        <f t="shared" si="100"/>
        <v>1.0542</v>
      </c>
      <c r="FW47" s="34">
        <f t="shared" si="101"/>
        <v>0</v>
      </c>
      <c r="FX47" s="24"/>
      <c r="FY47" s="25">
        <v>24</v>
      </c>
      <c r="FZ47" s="23">
        <v>37.950000000000003</v>
      </c>
      <c r="GA47" s="22">
        <f t="shared" si="26"/>
        <v>72</v>
      </c>
      <c r="GB47" s="22">
        <f>50</f>
        <v>50</v>
      </c>
      <c r="GC47" s="32">
        <f>25</f>
        <v>25</v>
      </c>
      <c r="GD47" s="33">
        <f t="shared" si="102"/>
        <v>1.4702999999999999</v>
      </c>
      <c r="GE47" s="34">
        <f t="shared" si="103"/>
        <v>-0.3775</v>
      </c>
      <c r="GF47" s="24"/>
      <c r="GG47" s="25">
        <v>24</v>
      </c>
      <c r="GH47" s="23">
        <v>37.950000000000003</v>
      </c>
      <c r="GI47" s="22">
        <f t="shared" si="27"/>
        <v>72</v>
      </c>
      <c r="GJ47" s="22">
        <f>52</f>
        <v>52</v>
      </c>
      <c r="GK47" s="32">
        <f>26</f>
        <v>26</v>
      </c>
      <c r="GL47" s="33">
        <f t="shared" si="104"/>
        <v>1.2924</v>
      </c>
      <c r="GM47" s="34">
        <f t="shared" si="105"/>
        <v>-0.67830000000000001</v>
      </c>
      <c r="GN47" s="24"/>
      <c r="GO47" s="25">
        <v>24</v>
      </c>
      <c r="GP47" s="23">
        <v>37.950000000000003</v>
      </c>
      <c r="GQ47" s="22">
        <f t="shared" si="28"/>
        <v>72</v>
      </c>
      <c r="GR47" s="22">
        <f>54</f>
        <v>54</v>
      </c>
      <c r="GS47" s="37">
        <f>27</f>
        <v>27</v>
      </c>
      <c r="GT47" s="33">
        <f t="shared" si="106"/>
        <v>1.0767</v>
      </c>
      <c r="GU47" s="34">
        <f t="shared" si="107"/>
        <v>-0.90349999999999997</v>
      </c>
      <c r="GV47" s="24"/>
      <c r="GW47" s="25">
        <v>24</v>
      </c>
      <c r="GX47" s="23">
        <v>37.950000000000003</v>
      </c>
      <c r="GY47" s="22">
        <f t="shared" si="29"/>
        <v>72</v>
      </c>
      <c r="GZ47" s="22">
        <f>56</f>
        <v>56</v>
      </c>
      <c r="HA47" s="32">
        <f>28</f>
        <v>28</v>
      </c>
      <c r="HB47" s="33">
        <f t="shared" si="108"/>
        <v>0.84509999999999996</v>
      </c>
      <c r="HC47" s="34">
        <f t="shared" si="109"/>
        <v>-1.0597000000000001</v>
      </c>
      <c r="HD47" s="24"/>
      <c r="HE47" s="25">
        <v>24</v>
      </c>
      <c r="HF47" s="23">
        <v>37.950000000000003</v>
      </c>
      <c r="HG47" s="22">
        <f t="shared" si="30"/>
        <v>72</v>
      </c>
      <c r="HH47" s="22">
        <f>58</f>
        <v>58</v>
      </c>
      <c r="HI47" s="32">
        <f>29</f>
        <v>29</v>
      </c>
      <c r="HJ47" s="33">
        <f t="shared" si="110"/>
        <v>0.61299999999999999</v>
      </c>
      <c r="HK47" s="34">
        <f t="shared" si="111"/>
        <v>-1.1561999999999999</v>
      </c>
      <c r="HL47" s="24"/>
      <c r="HM47" s="25">
        <v>24</v>
      </c>
      <c r="HN47" s="23">
        <v>37.950000000000003</v>
      </c>
      <c r="HO47" s="22">
        <f t="shared" si="31"/>
        <v>72</v>
      </c>
      <c r="HP47" s="22">
        <f>60</f>
        <v>60</v>
      </c>
      <c r="HQ47" s="32">
        <f>30</f>
        <v>30</v>
      </c>
      <c r="HR47" s="33">
        <f t="shared" si="112"/>
        <v>0.39090000000000003</v>
      </c>
      <c r="HS47" s="34">
        <f t="shared" si="113"/>
        <v>-1.2031000000000001</v>
      </c>
      <c r="HT47" s="24"/>
      <c r="HU47" s="25">
        <v>24</v>
      </c>
      <c r="HV47" s="23">
        <v>37.950000000000003</v>
      </c>
      <c r="HW47" s="22">
        <f t="shared" si="32"/>
        <v>72</v>
      </c>
      <c r="HX47" s="22">
        <f>62</f>
        <v>62</v>
      </c>
      <c r="HY47" s="32">
        <f>31</f>
        <v>31</v>
      </c>
      <c r="HZ47" s="33">
        <f t="shared" si="114"/>
        <v>0.18540000000000001</v>
      </c>
      <c r="IA47" s="34">
        <f t="shared" si="115"/>
        <v>-1.2101</v>
      </c>
      <c r="IB47" s="24"/>
      <c r="IC47" s="25">
        <v>24</v>
      </c>
      <c r="ID47" s="23">
        <v>37.950000000000003</v>
      </c>
      <c r="IE47" s="22">
        <f t="shared" si="33"/>
        <v>72</v>
      </c>
      <c r="IF47" s="22">
        <f>64</f>
        <v>64</v>
      </c>
      <c r="IG47" s="32">
        <f>32</f>
        <v>32</v>
      </c>
      <c r="IH47" s="33">
        <f t="shared" si="116"/>
        <v>0</v>
      </c>
      <c r="II47" s="34">
        <f t="shared" si="117"/>
        <v>-1.1859</v>
      </c>
      <c r="IJ47" s="24"/>
      <c r="IK47" s="25">
        <v>24</v>
      </c>
      <c r="IL47" s="23">
        <v>37.950000000000003</v>
      </c>
      <c r="IM47" s="22">
        <f t="shared" si="34"/>
        <v>72</v>
      </c>
      <c r="IN47" s="22">
        <f>66</f>
        <v>66</v>
      </c>
      <c r="IO47" s="37">
        <f>33</f>
        <v>33</v>
      </c>
      <c r="IP47" s="33">
        <f t="shared" si="118"/>
        <v>-0.16370000000000001</v>
      </c>
      <c r="IQ47" s="34">
        <f t="shared" si="119"/>
        <v>-1.1383000000000001</v>
      </c>
      <c r="IR47" s="24"/>
      <c r="IS47" s="25">
        <v>24</v>
      </c>
      <c r="IT47" s="23">
        <v>37.950000000000003</v>
      </c>
      <c r="IU47" s="22">
        <f t="shared" si="35"/>
        <v>72</v>
      </c>
      <c r="IV47" s="22">
        <f>68</f>
        <v>68</v>
      </c>
      <c r="IW47" s="32">
        <f>34</f>
        <v>34</v>
      </c>
      <c r="IX47" s="33">
        <f t="shared" si="120"/>
        <v>-0.30549999999999999</v>
      </c>
      <c r="IY47" s="34">
        <f t="shared" si="121"/>
        <v>-1.0736000000000001</v>
      </c>
      <c r="IZ47" s="24"/>
      <c r="JA47" s="25">
        <v>24</v>
      </c>
      <c r="JB47" s="23">
        <v>37.950000000000003</v>
      </c>
      <c r="JC47" s="22">
        <f t="shared" si="36"/>
        <v>72</v>
      </c>
      <c r="JD47" s="22">
        <f>70</f>
        <v>70</v>
      </c>
      <c r="JE47" s="32">
        <f>35</f>
        <v>35</v>
      </c>
      <c r="JF47" s="33">
        <f t="shared" si="122"/>
        <v>-0.42620000000000002</v>
      </c>
      <c r="JG47" s="34">
        <f t="shared" si="123"/>
        <v>-0.997</v>
      </c>
      <c r="JH47" s="24"/>
      <c r="JI47" s="25">
        <v>24</v>
      </c>
      <c r="JJ47" s="23">
        <v>37.950000000000003</v>
      </c>
      <c r="JK47" s="22">
        <f t="shared" si="37"/>
        <v>72</v>
      </c>
      <c r="JL47" s="22">
        <f t="shared" si="37"/>
        <v>72</v>
      </c>
      <c r="JM47" s="37">
        <f>36</f>
        <v>36</v>
      </c>
      <c r="JN47" s="33">
        <f t="shared" si="124"/>
        <v>-0.52710000000000001</v>
      </c>
      <c r="JO47" s="34">
        <f t="shared" si="125"/>
        <v>-0.91290000000000004</v>
      </c>
    </row>
    <row r="48" spans="1:275">
      <c r="A48" s="22">
        <v>1864</v>
      </c>
      <c r="B48" s="23">
        <v>36.68</v>
      </c>
      <c r="C48" s="20"/>
      <c r="D48" s="24"/>
      <c r="E48" s="25">
        <v>25</v>
      </c>
      <c r="F48" s="23">
        <v>36.68</v>
      </c>
      <c r="G48" s="22">
        <f t="shared" si="0"/>
        <v>72</v>
      </c>
      <c r="H48" s="22">
        <f t="shared" si="0"/>
        <v>72</v>
      </c>
      <c r="I48" s="32">
        <f>3</f>
        <v>3</v>
      </c>
      <c r="J48" s="33">
        <f t="shared" si="38"/>
        <v>-0.50939999999999996</v>
      </c>
      <c r="K48" s="34">
        <f t="shared" si="39"/>
        <v>0.88239999999999996</v>
      </c>
      <c r="L48" s="24"/>
      <c r="M48" s="25">
        <v>25</v>
      </c>
      <c r="N48" s="23">
        <v>36.68</v>
      </c>
      <c r="O48" s="22">
        <f t="shared" si="1"/>
        <v>72</v>
      </c>
      <c r="P48" s="22">
        <f t="shared" si="2"/>
        <v>72</v>
      </c>
      <c r="Q48" s="37">
        <f t="shared" si="148"/>
        <v>4</v>
      </c>
      <c r="R48" s="33">
        <f t="shared" si="41"/>
        <v>0</v>
      </c>
      <c r="S48" s="34">
        <f t="shared" si="42"/>
        <v>1.0188999999999999</v>
      </c>
      <c r="T48" s="24"/>
      <c r="U48" s="25">
        <v>25</v>
      </c>
      <c r="V48" s="23">
        <v>36.68</v>
      </c>
      <c r="W48" s="22">
        <f t="shared" si="3"/>
        <v>72</v>
      </c>
      <c r="X48" s="22">
        <v>70</v>
      </c>
      <c r="Y48" s="32">
        <f>5</f>
        <v>5</v>
      </c>
      <c r="Z48" s="33">
        <f t="shared" si="43"/>
        <v>1.048</v>
      </c>
      <c r="AA48" s="34">
        <f t="shared" si="44"/>
        <v>0</v>
      </c>
      <c r="AB48" s="24"/>
      <c r="AC48" s="25">
        <v>25</v>
      </c>
      <c r="AD48" s="23">
        <v>36.68</v>
      </c>
      <c r="AE48" s="22">
        <f t="shared" si="149"/>
        <v>72</v>
      </c>
      <c r="AF48" s="22">
        <f t="shared" si="4"/>
        <v>72</v>
      </c>
      <c r="AG48" s="37">
        <f t="shared" si="150"/>
        <v>6</v>
      </c>
      <c r="AH48" s="33">
        <f t="shared" si="47"/>
        <v>0.50939999999999996</v>
      </c>
      <c r="AI48" s="34">
        <f t="shared" si="48"/>
        <v>0.88239999999999996</v>
      </c>
      <c r="AJ48" s="24"/>
      <c r="AK48" s="25">
        <v>25</v>
      </c>
      <c r="AL48" s="23">
        <v>36.68</v>
      </c>
      <c r="AM48" s="22">
        <f t="shared" si="5"/>
        <v>72</v>
      </c>
      <c r="AN48" s="22">
        <f t="shared" si="151"/>
        <v>70</v>
      </c>
      <c r="AO48" s="32">
        <f t="shared" si="152"/>
        <v>7</v>
      </c>
      <c r="AP48" s="33">
        <f t="shared" si="51"/>
        <v>-0.94420000000000004</v>
      </c>
      <c r="AQ48" s="34">
        <f t="shared" si="52"/>
        <v>-0.45469999999999999</v>
      </c>
      <c r="AR48" s="24"/>
      <c r="AS48" s="25">
        <v>25</v>
      </c>
      <c r="AT48" s="23">
        <v>36.68</v>
      </c>
      <c r="AU48" s="22">
        <f t="shared" si="6"/>
        <v>72</v>
      </c>
      <c r="AV48" s="22">
        <f t="shared" si="153"/>
        <v>72</v>
      </c>
      <c r="AW48" s="37">
        <f t="shared" si="154"/>
        <v>8</v>
      </c>
      <c r="AX48" s="33">
        <f t="shared" si="55"/>
        <v>0.72050000000000003</v>
      </c>
      <c r="AY48" s="34">
        <f t="shared" si="56"/>
        <v>0.72050000000000003</v>
      </c>
      <c r="AZ48" s="24"/>
      <c r="BA48" s="25">
        <v>25</v>
      </c>
      <c r="BB48" s="23">
        <v>36.68</v>
      </c>
      <c r="BC48" s="22">
        <f t="shared" si="7"/>
        <v>72</v>
      </c>
      <c r="BD48" s="22">
        <f t="shared" si="8"/>
        <v>72</v>
      </c>
      <c r="BE48" s="37">
        <f t="shared" si="155"/>
        <v>9</v>
      </c>
      <c r="BF48" s="33">
        <f t="shared" si="58"/>
        <v>0.1769</v>
      </c>
      <c r="BG48" s="34">
        <f t="shared" si="59"/>
        <v>-1.0034000000000001</v>
      </c>
      <c r="BH48" s="24"/>
      <c r="BI48" s="25">
        <v>25</v>
      </c>
      <c r="BJ48" s="23">
        <v>36.68</v>
      </c>
      <c r="BK48" s="22">
        <f t="shared" si="9"/>
        <v>72</v>
      </c>
      <c r="BL48" s="22">
        <f>70</f>
        <v>70</v>
      </c>
      <c r="BM48" s="32">
        <f>10</f>
        <v>10</v>
      </c>
      <c r="BN48" s="33">
        <f t="shared" si="60"/>
        <v>-1.048</v>
      </c>
      <c r="BO48" s="34">
        <f t="shared" si="61"/>
        <v>0</v>
      </c>
      <c r="BP48" s="24"/>
      <c r="BQ48" s="25">
        <v>25</v>
      </c>
      <c r="BR48" s="23">
        <v>36.68</v>
      </c>
      <c r="BS48" s="22">
        <f t="shared" si="10"/>
        <v>72</v>
      </c>
      <c r="BT48" s="22">
        <f t="shared" si="156"/>
        <v>66</v>
      </c>
      <c r="BU48" s="37">
        <f t="shared" si="157"/>
        <v>11</v>
      </c>
      <c r="BV48" s="33">
        <f t="shared" si="64"/>
        <v>-0.15820000000000001</v>
      </c>
      <c r="BW48" s="34">
        <f t="shared" si="65"/>
        <v>1.1002000000000001</v>
      </c>
      <c r="BX48" s="24"/>
      <c r="BY48" s="25">
        <v>25</v>
      </c>
      <c r="BZ48" s="23">
        <v>36.68</v>
      </c>
      <c r="CA48" s="22">
        <f t="shared" si="11"/>
        <v>72</v>
      </c>
      <c r="CB48" s="22">
        <f t="shared" si="12"/>
        <v>72</v>
      </c>
      <c r="CC48" s="37">
        <f t="shared" si="158"/>
        <v>12</v>
      </c>
      <c r="CD48" s="33">
        <f t="shared" si="67"/>
        <v>0.88239999999999996</v>
      </c>
      <c r="CE48" s="34">
        <f t="shared" si="68"/>
        <v>0.50939999999999996</v>
      </c>
      <c r="CF48" s="24"/>
      <c r="CG48" s="25">
        <v>25</v>
      </c>
      <c r="CH48" s="23">
        <v>36.68</v>
      </c>
      <c r="CI48" s="22">
        <f t="shared" si="13"/>
        <v>72</v>
      </c>
      <c r="CJ48" s="22">
        <f>65</f>
        <v>65</v>
      </c>
      <c r="CK48" s="32">
        <f>13</f>
        <v>13</v>
      </c>
      <c r="CL48" s="33">
        <f t="shared" si="69"/>
        <v>0.99929999999999997</v>
      </c>
      <c r="CM48" s="34">
        <f t="shared" si="70"/>
        <v>-0.52449999999999997</v>
      </c>
      <c r="CN48" s="24"/>
      <c r="CO48" s="25">
        <v>25</v>
      </c>
      <c r="CP48" s="23">
        <v>36.68</v>
      </c>
      <c r="CQ48" s="22">
        <f t="shared" si="14"/>
        <v>72</v>
      </c>
      <c r="CR48" s="22">
        <f t="shared" si="159"/>
        <v>70</v>
      </c>
      <c r="CS48" s="32">
        <f t="shared" si="160"/>
        <v>14</v>
      </c>
      <c r="CT48" s="33">
        <f t="shared" si="73"/>
        <v>0.23319999999999999</v>
      </c>
      <c r="CU48" s="34">
        <f t="shared" si="74"/>
        <v>-1.0217000000000001</v>
      </c>
      <c r="CV48" s="24"/>
      <c r="CW48" s="25">
        <v>25</v>
      </c>
      <c r="CX48" s="23">
        <v>36.68</v>
      </c>
      <c r="CY48" s="22">
        <f t="shared" si="15"/>
        <v>72</v>
      </c>
      <c r="CZ48" s="22">
        <f t="shared" si="161"/>
        <v>60</v>
      </c>
      <c r="DA48" s="32">
        <f t="shared" si="162"/>
        <v>15</v>
      </c>
      <c r="DB48" s="33">
        <f t="shared" si="77"/>
        <v>-0.61129999999999995</v>
      </c>
      <c r="DC48" s="34">
        <f t="shared" si="78"/>
        <v>-1.0589</v>
      </c>
      <c r="DD48" s="24"/>
      <c r="DE48" s="25">
        <v>25</v>
      </c>
      <c r="DF48" s="23">
        <v>36.68</v>
      </c>
      <c r="DG48" s="22">
        <f t="shared" si="16"/>
        <v>72</v>
      </c>
      <c r="DH48" s="22">
        <f t="shared" si="163"/>
        <v>64</v>
      </c>
      <c r="DI48" s="32">
        <f t="shared" si="164"/>
        <v>16</v>
      </c>
      <c r="DJ48" s="33">
        <f t="shared" si="81"/>
        <v>-1.0589999999999999</v>
      </c>
      <c r="DK48" s="34">
        <f t="shared" si="82"/>
        <v>-0.43869999999999998</v>
      </c>
      <c r="DL48" s="24"/>
      <c r="DM48" s="25">
        <v>25</v>
      </c>
      <c r="DN48" s="23">
        <v>36.68</v>
      </c>
      <c r="DO48" s="22">
        <f t="shared" si="17"/>
        <v>72</v>
      </c>
      <c r="DP48" s="22">
        <f>68</f>
        <v>68</v>
      </c>
      <c r="DQ48" s="32">
        <f>17</f>
        <v>17</v>
      </c>
      <c r="DR48" s="33">
        <f t="shared" si="83"/>
        <v>-1.0605</v>
      </c>
      <c r="DS48" s="34">
        <f t="shared" si="84"/>
        <v>0.19819999999999999</v>
      </c>
      <c r="DT48" s="24"/>
      <c r="DU48" s="25">
        <v>25</v>
      </c>
      <c r="DV48" s="23">
        <v>36.68</v>
      </c>
      <c r="DW48" s="22">
        <f t="shared" si="18"/>
        <v>72</v>
      </c>
      <c r="DX48" s="22">
        <f t="shared" si="165"/>
        <v>72</v>
      </c>
      <c r="DY48" s="37">
        <f t="shared" si="166"/>
        <v>18</v>
      </c>
      <c r="DZ48" s="33">
        <f t="shared" si="87"/>
        <v>-0.78049999999999997</v>
      </c>
      <c r="EA48" s="34">
        <f t="shared" si="88"/>
        <v>0.65490000000000004</v>
      </c>
      <c r="EB48" s="24"/>
      <c r="EC48" s="25">
        <v>25</v>
      </c>
      <c r="ED48" s="23">
        <v>36.68</v>
      </c>
      <c r="EE48" s="22">
        <f t="shared" si="19"/>
        <v>72</v>
      </c>
      <c r="EF48" s="22">
        <f>57</f>
        <v>57</v>
      </c>
      <c r="EG48" s="32">
        <f>19</f>
        <v>19</v>
      </c>
      <c r="EH48" s="33">
        <f t="shared" si="89"/>
        <v>-0.51700000000000002</v>
      </c>
      <c r="EI48" s="34">
        <f t="shared" si="90"/>
        <v>1.1786000000000001</v>
      </c>
      <c r="EJ48" s="24"/>
      <c r="EK48" s="25">
        <v>25</v>
      </c>
      <c r="EL48" s="23">
        <v>36.68</v>
      </c>
      <c r="EM48" s="22">
        <f t="shared" si="20"/>
        <v>72</v>
      </c>
      <c r="EN48" s="22">
        <f>60</f>
        <v>60</v>
      </c>
      <c r="EO48" s="32">
        <f>20</f>
        <v>20</v>
      </c>
      <c r="EP48" s="33">
        <f t="shared" si="91"/>
        <v>0</v>
      </c>
      <c r="EQ48" s="34">
        <f t="shared" si="92"/>
        <v>1.2226999999999999</v>
      </c>
      <c r="ER48" s="24"/>
      <c r="ES48" s="25">
        <v>25</v>
      </c>
      <c r="ET48" s="23">
        <v>36.68</v>
      </c>
      <c r="EU48" s="22">
        <f t="shared" si="21"/>
        <v>72</v>
      </c>
      <c r="EV48" s="22">
        <f>63</f>
        <v>63</v>
      </c>
      <c r="EW48" s="37">
        <f>21</f>
        <v>21</v>
      </c>
      <c r="EX48" s="33">
        <f t="shared" si="93"/>
        <v>0.4254</v>
      </c>
      <c r="EY48" s="34">
        <f t="shared" si="94"/>
        <v>1.0840000000000001</v>
      </c>
      <c r="EZ48" s="24"/>
      <c r="FA48" s="25">
        <v>25</v>
      </c>
      <c r="FB48" s="23">
        <v>36.68</v>
      </c>
      <c r="FC48" s="22">
        <f t="shared" si="22"/>
        <v>72</v>
      </c>
      <c r="FD48" s="22">
        <f>66</f>
        <v>66</v>
      </c>
      <c r="FE48" s="37">
        <f>22</f>
        <v>22</v>
      </c>
      <c r="FF48" s="33">
        <f t="shared" si="95"/>
        <v>0.72789999999999999</v>
      </c>
      <c r="FG48" s="34">
        <f t="shared" si="96"/>
        <v>0.84</v>
      </c>
      <c r="FH48" s="24"/>
      <c r="FI48" s="25">
        <v>25</v>
      </c>
      <c r="FJ48" s="23">
        <v>36.68</v>
      </c>
      <c r="FK48" s="22">
        <f t="shared" si="23"/>
        <v>72</v>
      </c>
      <c r="FL48" s="22">
        <f t="shared" si="167"/>
        <v>69</v>
      </c>
      <c r="FM48" s="37">
        <f t="shared" si="147"/>
        <v>23</v>
      </c>
      <c r="FN48" s="33">
        <f t="shared" si="98"/>
        <v>0.90839999999999999</v>
      </c>
      <c r="FO48" s="34">
        <f t="shared" si="99"/>
        <v>0.5524</v>
      </c>
      <c r="FP48" s="24"/>
      <c r="FQ48" s="25">
        <v>25</v>
      </c>
      <c r="FR48" s="23">
        <v>36.68</v>
      </c>
      <c r="FS48" s="22">
        <f t="shared" si="25"/>
        <v>72</v>
      </c>
      <c r="FT48" s="22">
        <f t="shared" si="25"/>
        <v>72</v>
      </c>
      <c r="FU48" s="37">
        <f>24</f>
        <v>24</v>
      </c>
      <c r="FV48" s="33">
        <f t="shared" si="100"/>
        <v>0.98419999999999996</v>
      </c>
      <c r="FW48" s="34">
        <f t="shared" si="101"/>
        <v>0.26369999999999999</v>
      </c>
      <c r="FX48" s="24"/>
      <c r="FY48" s="25">
        <v>25</v>
      </c>
      <c r="FZ48" s="23">
        <v>36.68</v>
      </c>
      <c r="GA48" s="22">
        <f t="shared" si="26"/>
        <v>72</v>
      </c>
      <c r="GB48" s="22">
        <f>50</f>
        <v>50</v>
      </c>
      <c r="GC48" s="32">
        <f>25</f>
        <v>25</v>
      </c>
      <c r="GD48" s="33">
        <f t="shared" si="102"/>
        <v>1.4672000000000001</v>
      </c>
      <c r="GE48" s="34">
        <f t="shared" si="103"/>
        <v>0</v>
      </c>
      <c r="GF48" s="24"/>
      <c r="GG48" s="25">
        <v>25</v>
      </c>
      <c r="GH48" s="23">
        <v>36.68</v>
      </c>
      <c r="GI48" s="22">
        <f t="shared" si="27"/>
        <v>72</v>
      </c>
      <c r="GJ48" s="22">
        <f>52</f>
        <v>52</v>
      </c>
      <c r="GK48" s="32">
        <f>26</f>
        <v>26</v>
      </c>
      <c r="GL48" s="33">
        <f t="shared" si="104"/>
        <v>1.3697999999999999</v>
      </c>
      <c r="GM48" s="34">
        <f t="shared" si="105"/>
        <v>-0.33760000000000001</v>
      </c>
      <c r="GN48" s="24"/>
      <c r="GO48" s="25">
        <v>25</v>
      </c>
      <c r="GP48" s="23">
        <v>36.68</v>
      </c>
      <c r="GQ48" s="22">
        <f t="shared" si="28"/>
        <v>72</v>
      </c>
      <c r="GR48" s="22">
        <f>54</f>
        <v>54</v>
      </c>
      <c r="GS48" s="37">
        <f>27</f>
        <v>27</v>
      </c>
      <c r="GT48" s="33">
        <f t="shared" si="106"/>
        <v>1.214</v>
      </c>
      <c r="GU48" s="34">
        <f t="shared" si="107"/>
        <v>-0.60970000000000002</v>
      </c>
      <c r="GV48" s="24"/>
      <c r="GW48" s="25">
        <v>25</v>
      </c>
      <c r="GX48" s="23">
        <v>36.68</v>
      </c>
      <c r="GY48" s="22">
        <f t="shared" si="29"/>
        <v>72</v>
      </c>
      <c r="GZ48" s="22">
        <f>56</f>
        <v>56</v>
      </c>
      <c r="HA48" s="32">
        <f>28</f>
        <v>28</v>
      </c>
      <c r="HB48" s="33">
        <f t="shared" si="108"/>
        <v>1.0242</v>
      </c>
      <c r="HC48" s="34">
        <f t="shared" si="109"/>
        <v>-0.81679999999999997</v>
      </c>
      <c r="HD48" s="24"/>
      <c r="HE48" s="25">
        <v>25</v>
      </c>
      <c r="HF48" s="23">
        <v>36.68</v>
      </c>
      <c r="HG48" s="22">
        <f t="shared" si="30"/>
        <v>72</v>
      </c>
      <c r="HH48" s="22">
        <f>58</f>
        <v>58</v>
      </c>
      <c r="HI48" s="32">
        <f>29</f>
        <v>29</v>
      </c>
      <c r="HJ48" s="33">
        <f t="shared" si="110"/>
        <v>0.81879999999999997</v>
      </c>
      <c r="HK48" s="34">
        <f t="shared" si="111"/>
        <v>-0.96399999999999997</v>
      </c>
      <c r="HL48" s="24"/>
      <c r="HM48" s="25">
        <v>25</v>
      </c>
      <c r="HN48" s="23">
        <v>36.68</v>
      </c>
      <c r="HO48" s="22">
        <f t="shared" si="31"/>
        <v>72</v>
      </c>
      <c r="HP48" s="22">
        <f>60</f>
        <v>60</v>
      </c>
      <c r="HQ48" s="32">
        <f>30</f>
        <v>30</v>
      </c>
      <c r="HR48" s="33">
        <f t="shared" si="112"/>
        <v>0.61129999999999995</v>
      </c>
      <c r="HS48" s="34">
        <f t="shared" si="113"/>
        <v>-1.0589</v>
      </c>
      <c r="HT48" s="24"/>
      <c r="HU48" s="25">
        <v>25</v>
      </c>
      <c r="HV48" s="23">
        <v>36.68</v>
      </c>
      <c r="HW48" s="22">
        <f t="shared" si="32"/>
        <v>72</v>
      </c>
      <c r="HX48" s="22">
        <f>62</f>
        <v>62</v>
      </c>
      <c r="HY48" s="32">
        <f>31</f>
        <v>31</v>
      </c>
      <c r="HZ48" s="33">
        <f t="shared" si="114"/>
        <v>0.41089999999999999</v>
      </c>
      <c r="IA48" s="34">
        <f t="shared" si="115"/>
        <v>-1.1095999999999999</v>
      </c>
      <c r="IB48" s="24"/>
      <c r="IC48" s="25">
        <v>25</v>
      </c>
      <c r="ID48" s="23">
        <v>36.68</v>
      </c>
      <c r="IE48" s="22">
        <f t="shared" si="33"/>
        <v>72</v>
      </c>
      <c r="IF48" s="22">
        <f>64</f>
        <v>64</v>
      </c>
      <c r="IG48" s="32">
        <f>32</f>
        <v>32</v>
      </c>
      <c r="IH48" s="33">
        <f t="shared" si="116"/>
        <v>0.22359999999999999</v>
      </c>
      <c r="II48" s="34">
        <f t="shared" si="117"/>
        <v>-1.1242000000000001</v>
      </c>
      <c r="IJ48" s="24"/>
      <c r="IK48" s="25">
        <v>25</v>
      </c>
      <c r="IL48" s="23">
        <v>36.68</v>
      </c>
      <c r="IM48" s="22">
        <f t="shared" si="34"/>
        <v>72</v>
      </c>
      <c r="IN48" s="22">
        <f>66</f>
        <v>66</v>
      </c>
      <c r="IO48" s="37">
        <f>33</f>
        <v>33</v>
      </c>
      <c r="IP48" s="33">
        <f t="shared" si="118"/>
        <v>5.2900000000000003E-2</v>
      </c>
      <c r="IQ48" s="34">
        <f t="shared" si="119"/>
        <v>-1.1103000000000001</v>
      </c>
      <c r="IR48" s="24"/>
      <c r="IS48" s="25">
        <v>25</v>
      </c>
      <c r="IT48" s="23">
        <v>36.68</v>
      </c>
      <c r="IU48" s="22">
        <f t="shared" si="35"/>
        <v>72</v>
      </c>
      <c r="IV48" s="22">
        <f>68</f>
        <v>68</v>
      </c>
      <c r="IW48" s="32">
        <f>34</f>
        <v>34</v>
      </c>
      <c r="IX48" s="33">
        <f t="shared" si="120"/>
        <v>-9.9500000000000005E-2</v>
      </c>
      <c r="IY48" s="34">
        <f t="shared" si="121"/>
        <v>-1.0742</v>
      </c>
      <c r="IZ48" s="24"/>
      <c r="JA48" s="25">
        <v>25</v>
      </c>
      <c r="JB48" s="23">
        <v>36.68</v>
      </c>
      <c r="JC48" s="22">
        <f t="shared" si="36"/>
        <v>72</v>
      </c>
      <c r="JD48" s="22">
        <f>70</f>
        <v>70</v>
      </c>
      <c r="JE48" s="32">
        <f>35</f>
        <v>35</v>
      </c>
      <c r="JF48" s="33">
        <f t="shared" si="122"/>
        <v>-0.23319999999999999</v>
      </c>
      <c r="JG48" s="34">
        <f t="shared" si="123"/>
        <v>-1.0217000000000001</v>
      </c>
      <c r="JH48" s="24"/>
      <c r="JI48" s="25">
        <v>25</v>
      </c>
      <c r="JJ48" s="23">
        <v>36.68</v>
      </c>
      <c r="JK48" s="22">
        <f t="shared" si="37"/>
        <v>72</v>
      </c>
      <c r="JL48" s="22">
        <f t="shared" si="37"/>
        <v>72</v>
      </c>
      <c r="JM48" s="37">
        <f>36</f>
        <v>36</v>
      </c>
      <c r="JN48" s="33">
        <f t="shared" si="124"/>
        <v>-0.34849999999999998</v>
      </c>
      <c r="JO48" s="34">
        <f t="shared" si="125"/>
        <v>-0.95740000000000003</v>
      </c>
    </row>
    <row r="49" spans="1:275">
      <c r="A49" s="22">
        <v>1865</v>
      </c>
      <c r="B49" s="23">
        <v>48.93</v>
      </c>
      <c r="C49" s="20"/>
      <c r="D49" s="24"/>
      <c r="E49" s="25">
        <v>26</v>
      </c>
      <c r="F49" s="23">
        <v>48.93</v>
      </c>
      <c r="G49" s="22">
        <f t="shared" si="0"/>
        <v>72</v>
      </c>
      <c r="H49" s="22">
        <f t="shared" si="0"/>
        <v>72</v>
      </c>
      <c r="I49" s="32">
        <f>3</f>
        <v>3</v>
      </c>
      <c r="J49" s="33">
        <f t="shared" si="38"/>
        <v>-0.67959999999999998</v>
      </c>
      <c r="K49" s="34">
        <f t="shared" si="39"/>
        <v>-1.1771</v>
      </c>
      <c r="L49" s="24"/>
      <c r="M49" s="25">
        <v>26</v>
      </c>
      <c r="N49" s="23">
        <v>48.93</v>
      </c>
      <c r="O49" s="22">
        <f t="shared" si="1"/>
        <v>72</v>
      </c>
      <c r="P49" s="22">
        <f t="shared" si="2"/>
        <v>72</v>
      </c>
      <c r="Q49" s="37">
        <f t="shared" si="148"/>
        <v>4</v>
      </c>
      <c r="R49" s="33">
        <f t="shared" si="41"/>
        <v>-1.3592</v>
      </c>
      <c r="S49" s="34">
        <f t="shared" si="42"/>
        <v>0</v>
      </c>
      <c r="T49" s="24"/>
      <c r="U49" s="25">
        <v>26</v>
      </c>
      <c r="V49" s="23">
        <v>48.93</v>
      </c>
      <c r="W49" s="22">
        <f t="shared" si="3"/>
        <v>72</v>
      </c>
      <c r="X49" s="22">
        <v>70</v>
      </c>
      <c r="Y49" s="32">
        <f>5</f>
        <v>5</v>
      </c>
      <c r="Z49" s="33">
        <f t="shared" si="43"/>
        <v>0.432</v>
      </c>
      <c r="AA49" s="34">
        <f t="shared" si="44"/>
        <v>1.3295999999999999</v>
      </c>
      <c r="AB49" s="24"/>
      <c r="AC49" s="25">
        <v>26</v>
      </c>
      <c r="AD49" s="23">
        <v>48.93</v>
      </c>
      <c r="AE49" s="22">
        <f t="shared" si="149"/>
        <v>72</v>
      </c>
      <c r="AF49" s="22">
        <f t="shared" si="4"/>
        <v>72</v>
      </c>
      <c r="AG49" s="37">
        <f t="shared" si="150"/>
        <v>6</v>
      </c>
      <c r="AH49" s="33">
        <f t="shared" si="47"/>
        <v>-0.67959999999999998</v>
      </c>
      <c r="AI49" s="34">
        <f t="shared" si="48"/>
        <v>1.1771</v>
      </c>
      <c r="AJ49" s="24"/>
      <c r="AK49" s="25">
        <v>26</v>
      </c>
      <c r="AL49" s="23">
        <v>48.93</v>
      </c>
      <c r="AM49" s="22">
        <f t="shared" si="5"/>
        <v>72</v>
      </c>
      <c r="AN49" s="22">
        <f t="shared" si="151"/>
        <v>70</v>
      </c>
      <c r="AO49" s="32">
        <f t="shared" si="152"/>
        <v>7</v>
      </c>
      <c r="AP49" s="33">
        <f t="shared" si="51"/>
        <v>-0.31109999999999999</v>
      </c>
      <c r="AQ49" s="34">
        <f t="shared" si="52"/>
        <v>-1.3629</v>
      </c>
      <c r="AR49" s="24"/>
      <c r="AS49" s="25">
        <v>26</v>
      </c>
      <c r="AT49" s="23">
        <v>48.93</v>
      </c>
      <c r="AU49" s="22">
        <f t="shared" si="6"/>
        <v>72</v>
      </c>
      <c r="AV49" s="22">
        <f t="shared" si="153"/>
        <v>72</v>
      </c>
      <c r="AW49" s="37">
        <f t="shared" si="154"/>
        <v>8</v>
      </c>
      <c r="AX49" s="33">
        <f t="shared" si="55"/>
        <v>0</v>
      </c>
      <c r="AY49" s="34">
        <f t="shared" si="56"/>
        <v>1.3592</v>
      </c>
      <c r="AZ49" s="24"/>
      <c r="BA49" s="25">
        <v>26</v>
      </c>
      <c r="BB49" s="23">
        <v>48.93</v>
      </c>
      <c r="BC49" s="22">
        <f t="shared" si="7"/>
        <v>72</v>
      </c>
      <c r="BD49" s="22">
        <f t="shared" si="8"/>
        <v>72</v>
      </c>
      <c r="BE49" s="37">
        <f t="shared" si="155"/>
        <v>9</v>
      </c>
      <c r="BF49" s="33">
        <f t="shared" si="58"/>
        <v>1.0411999999999999</v>
      </c>
      <c r="BG49" s="34">
        <f t="shared" si="59"/>
        <v>-0.87370000000000003</v>
      </c>
      <c r="BH49" s="24"/>
      <c r="BI49" s="25">
        <v>26</v>
      </c>
      <c r="BJ49" s="23">
        <v>48.93</v>
      </c>
      <c r="BK49" s="22">
        <f t="shared" si="9"/>
        <v>72</v>
      </c>
      <c r="BL49" s="22">
        <f>70</f>
        <v>70</v>
      </c>
      <c r="BM49" s="32">
        <f>10</f>
        <v>10</v>
      </c>
      <c r="BN49" s="33">
        <f t="shared" si="60"/>
        <v>-1.131</v>
      </c>
      <c r="BO49" s="34">
        <f t="shared" si="61"/>
        <v>-0.82169999999999999</v>
      </c>
      <c r="BP49" s="24"/>
      <c r="BQ49" s="25">
        <v>26</v>
      </c>
      <c r="BR49" s="23">
        <v>48.93</v>
      </c>
      <c r="BS49" s="22">
        <f t="shared" si="10"/>
        <v>72</v>
      </c>
      <c r="BT49" s="22">
        <f t="shared" si="156"/>
        <v>66</v>
      </c>
      <c r="BU49" s="37">
        <f t="shared" si="157"/>
        <v>11</v>
      </c>
      <c r="BV49" s="33">
        <f t="shared" si="64"/>
        <v>-0.97099999999999997</v>
      </c>
      <c r="BW49" s="34">
        <f t="shared" si="65"/>
        <v>1.1206</v>
      </c>
      <c r="BX49" s="24"/>
      <c r="BY49" s="25">
        <v>26</v>
      </c>
      <c r="BZ49" s="23">
        <v>48.93</v>
      </c>
      <c r="CA49" s="22">
        <f t="shared" si="11"/>
        <v>72</v>
      </c>
      <c r="CB49" s="22">
        <f t="shared" si="12"/>
        <v>72</v>
      </c>
      <c r="CC49" s="37">
        <f t="shared" si="158"/>
        <v>12</v>
      </c>
      <c r="CD49" s="33">
        <f t="shared" si="67"/>
        <v>0.67959999999999998</v>
      </c>
      <c r="CE49" s="34">
        <f t="shared" si="68"/>
        <v>1.1771</v>
      </c>
      <c r="CF49" s="24"/>
      <c r="CG49" s="25">
        <v>26</v>
      </c>
      <c r="CH49" s="23">
        <v>48.93</v>
      </c>
      <c r="CI49" s="22">
        <f t="shared" si="13"/>
        <v>72</v>
      </c>
      <c r="CJ49" s="22">
        <f>65</f>
        <v>65</v>
      </c>
      <c r="CK49" s="32">
        <f>13</f>
        <v>13</v>
      </c>
      <c r="CL49" s="33">
        <f t="shared" si="69"/>
        <v>1.5055000000000001</v>
      </c>
      <c r="CM49" s="34">
        <f t="shared" si="70"/>
        <v>0</v>
      </c>
      <c r="CN49" s="24"/>
      <c r="CO49" s="25">
        <v>26</v>
      </c>
      <c r="CP49" s="23">
        <v>48.93</v>
      </c>
      <c r="CQ49" s="22">
        <f t="shared" si="14"/>
        <v>72</v>
      </c>
      <c r="CR49" s="22">
        <f t="shared" si="159"/>
        <v>70</v>
      </c>
      <c r="CS49" s="32">
        <f t="shared" si="160"/>
        <v>14</v>
      </c>
      <c r="CT49" s="33">
        <f t="shared" si="73"/>
        <v>0.87160000000000004</v>
      </c>
      <c r="CU49" s="34">
        <f t="shared" si="74"/>
        <v>-1.093</v>
      </c>
      <c r="CV49" s="24"/>
      <c r="CW49" s="25">
        <v>26</v>
      </c>
      <c r="CX49" s="23">
        <v>48.93</v>
      </c>
      <c r="CY49" s="22">
        <f t="shared" si="15"/>
        <v>72</v>
      </c>
      <c r="CZ49" s="22">
        <f t="shared" si="161"/>
        <v>60</v>
      </c>
      <c r="DA49" s="32">
        <f t="shared" si="162"/>
        <v>15</v>
      </c>
      <c r="DB49" s="33">
        <f t="shared" si="77"/>
        <v>-0.17050000000000001</v>
      </c>
      <c r="DC49" s="34">
        <f t="shared" si="78"/>
        <v>-1.6221000000000001</v>
      </c>
      <c r="DD49" s="24"/>
      <c r="DE49" s="25">
        <v>26</v>
      </c>
      <c r="DF49" s="23">
        <v>48.93</v>
      </c>
      <c r="DG49" s="22">
        <f t="shared" si="16"/>
        <v>72</v>
      </c>
      <c r="DH49" s="22">
        <f t="shared" si="163"/>
        <v>64</v>
      </c>
      <c r="DI49" s="32">
        <f t="shared" si="164"/>
        <v>16</v>
      </c>
      <c r="DJ49" s="33">
        <f t="shared" si="81"/>
        <v>-1.0811999999999999</v>
      </c>
      <c r="DK49" s="34">
        <f t="shared" si="82"/>
        <v>-1.0811999999999999</v>
      </c>
      <c r="DL49" s="24"/>
      <c r="DM49" s="25">
        <v>26</v>
      </c>
      <c r="DN49" s="23">
        <v>48.93</v>
      </c>
      <c r="DO49" s="22">
        <f t="shared" si="17"/>
        <v>72</v>
      </c>
      <c r="DP49" s="22">
        <f>68</f>
        <v>68</v>
      </c>
      <c r="DQ49" s="32">
        <f>17</f>
        <v>17</v>
      </c>
      <c r="DR49" s="33">
        <f t="shared" si="83"/>
        <v>-1.4146000000000001</v>
      </c>
      <c r="DS49" s="34">
        <f t="shared" si="84"/>
        <v>-0.26440000000000002</v>
      </c>
      <c r="DT49" s="24"/>
      <c r="DU49" s="25">
        <v>26</v>
      </c>
      <c r="DV49" s="23">
        <v>48.93</v>
      </c>
      <c r="DW49" s="22">
        <f t="shared" si="18"/>
        <v>72</v>
      </c>
      <c r="DX49" s="22">
        <f t="shared" si="165"/>
        <v>72</v>
      </c>
      <c r="DY49" s="37">
        <f t="shared" si="166"/>
        <v>18</v>
      </c>
      <c r="DZ49" s="33">
        <f t="shared" si="87"/>
        <v>-1.2771999999999999</v>
      </c>
      <c r="EA49" s="34">
        <f t="shared" si="88"/>
        <v>0.46489999999999998</v>
      </c>
      <c r="EB49" s="24"/>
      <c r="EC49" s="25">
        <v>26</v>
      </c>
      <c r="ED49" s="23">
        <v>48.93</v>
      </c>
      <c r="EE49" s="22">
        <f t="shared" si="19"/>
        <v>72</v>
      </c>
      <c r="EF49" s="22">
        <f>57</f>
        <v>57</v>
      </c>
      <c r="EG49" s="32">
        <f>19</f>
        <v>19</v>
      </c>
      <c r="EH49" s="33">
        <f t="shared" si="89"/>
        <v>-1.1628000000000001</v>
      </c>
      <c r="EI49" s="34">
        <f t="shared" si="90"/>
        <v>1.2630999999999999</v>
      </c>
      <c r="EJ49" s="24"/>
      <c r="EK49" s="25">
        <v>26</v>
      </c>
      <c r="EL49" s="23">
        <v>48.93</v>
      </c>
      <c r="EM49" s="22">
        <f t="shared" si="20"/>
        <v>72</v>
      </c>
      <c r="EN49" s="22">
        <f>60</f>
        <v>60</v>
      </c>
      <c r="EO49" s="32">
        <f>20</f>
        <v>20</v>
      </c>
      <c r="EP49" s="33">
        <f t="shared" si="91"/>
        <v>-0.504</v>
      </c>
      <c r="EQ49" s="34">
        <f t="shared" si="92"/>
        <v>1.5511999999999999</v>
      </c>
      <c r="ER49" s="24"/>
      <c r="ES49" s="25">
        <v>26</v>
      </c>
      <c r="ET49" s="23">
        <v>48.93</v>
      </c>
      <c r="EU49" s="22">
        <f t="shared" si="21"/>
        <v>72</v>
      </c>
      <c r="EV49" s="22">
        <f>63</f>
        <v>63</v>
      </c>
      <c r="EW49" s="37">
        <f>21</f>
        <v>21</v>
      </c>
      <c r="EX49" s="33">
        <f t="shared" si="93"/>
        <v>0.11609999999999999</v>
      </c>
      <c r="EY49" s="34">
        <f t="shared" si="94"/>
        <v>1.5489999999999999</v>
      </c>
      <c r="EZ49" s="24"/>
      <c r="FA49" s="25">
        <v>26</v>
      </c>
      <c r="FB49" s="23">
        <v>48.93</v>
      </c>
      <c r="FC49" s="22">
        <f t="shared" si="22"/>
        <v>72</v>
      </c>
      <c r="FD49" s="22">
        <f>66</f>
        <v>66</v>
      </c>
      <c r="FE49" s="37">
        <f>22</f>
        <v>22</v>
      </c>
      <c r="FF49" s="33">
        <f t="shared" si="95"/>
        <v>0.6159</v>
      </c>
      <c r="FG49" s="34">
        <f t="shared" si="96"/>
        <v>1.3487</v>
      </c>
      <c r="FH49" s="24"/>
      <c r="FI49" s="25">
        <v>26</v>
      </c>
      <c r="FJ49" s="23">
        <v>48.93</v>
      </c>
      <c r="FK49" s="22">
        <f t="shared" si="23"/>
        <v>72</v>
      </c>
      <c r="FL49" s="22">
        <f t="shared" si="167"/>
        <v>69</v>
      </c>
      <c r="FM49" s="37">
        <f t="shared" ref="FM49:FM58" si="168">23</f>
        <v>23</v>
      </c>
      <c r="FN49" s="33">
        <f t="shared" si="98"/>
        <v>0.96799999999999997</v>
      </c>
      <c r="FO49" s="34">
        <f t="shared" si="99"/>
        <v>1.0365</v>
      </c>
      <c r="FP49" s="24"/>
      <c r="FQ49" s="25">
        <v>26</v>
      </c>
      <c r="FR49" s="23">
        <v>48.93</v>
      </c>
      <c r="FS49" s="22">
        <f t="shared" si="25"/>
        <v>72</v>
      </c>
      <c r="FT49" s="22">
        <f t="shared" si="25"/>
        <v>72</v>
      </c>
      <c r="FU49" s="37">
        <f>24</f>
        <v>24</v>
      </c>
      <c r="FV49" s="33">
        <f t="shared" si="100"/>
        <v>1.1771</v>
      </c>
      <c r="FW49" s="34">
        <f t="shared" si="101"/>
        <v>0.67959999999999998</v>
      </c>
      <c r="FX49" s="24"/>
      <c r="FY49" s="25">
        <v>26</v>
      </c>
      <c r="FZ49" s="23">
        <v>48.93</v>
      </c>
      <c r="GA49" s="22">
        <f t="shared" si="26"/>
        <v>72</v>
      </c>
      <c r="GB49" s="22">
        <f>50</f>
        <v>50</v>
      </c>
      <c r="GC49" s="32">
        <f>25</f>
        <v>25</v>
      </c>
      <c r="GD49" s="33">
        <f t="shared" si="102"/>
        <v>1.8956999999999999</v>
      </c>
      <c r="GE49" s="34">
        <f t="shared" si="103"/>
        <v>0.48670000000000002</v>
      </c>
      <c r="GF49" s="24"/>
      <c r="GG49" s="25">
        <v>26</v>
      </c>
      <c r="GH49" s="23">
        <v>48.93</v>
      </c>
      <c r="GI49" s="22">
        <f t="shared" si="27"/>
        <v>72</v>
      </c>
      <c r="GJ49" s="22">
        <f>52</f>
        <v>52</v>
      </c>
      <c r="GK49" s="32">
        <f>26</f>
        <v>26</v>
      </c>
      <c r="GL49" s="33">
        <f t="shared" si="104"/>
        <v>1.8818999999999999</v>
      </c>
      <c r="GM49" s="34">
        <f t="shared" si="105"/>
        <v>0</v>
      </c>
      <c r="GN49" s="24"/>
      <c r="GO49" s="25">
        <v>26</v>
      </c>
      <c r="GP49" s="23">
        <v>48.93</v>
      </c>
      <c r="GQ49" s="22">
        <f t="shared" si="28"/>
        <v>72</v>
      </c>
      <c r="GR49" s="22">
        <f>54</f>
        <v>54</v>
      </c>
      <c r="GS49" s="37">
        <f>27</f>
        <v>27</v>
      </c>
      <c r="GT49" s="33">
        <f t="shared" si="106"/>
        <v>1.7634000000000001</v>
      </c>
      <c r="GU49" s="34">
        <f t="shared" si="107"/>
        <v>-0.41789999999999999</v>
      </c>
      <c r="GV49" s="24"/>
      <c r="GW49" s="25">
        <v>26</v>
      </c>
      <c r="GX49" s="23">
        <v>48.93</v>
      </c>
      <c r="GY49" s="22">
        <f t="shared" si="29"/>
        <v>72</v>
      </c>
      <c r="GZ49" s="22">
        <f>56</f>
        <v>56</v>
      </c>
      <c r="HA49" s="32">
        <f>28</f>
        <v>28</v>
      </c>
      <c r="HB49" s="33">
        <f t="shared" si="108"/>
        <v>1.5744</v>
      </c>
      <c r="HC49" s="34">
        <f t="shared" si="109"/>
        <v>-0.75819999999999999</v>
      </c>
      <c r="HD49" s="24"/>
      <c r="HE49" s="25">
        <v>26</v>
      </c>
      <c r="HF49" s="23">
        <v>48.93</v>
      </c>
      <c r="HG49" s="22">
        <f t="shared" si="30"/>
        <v>72</v>
      </c>
      <c r="HH49" s="22">
        <f>58</f>
        <v>58</v>
      </c>
      <c r="HI49" s="32">
        <f>29</f>
        <v>29</v>
      </c>
      <c r="HJ49" s="33">
        <f t="shared" si="110"/>
        <v>1.3431999999999999</v>
      </c>
      <c r="HK49" s="34">
        <f t="shared" si="111"/>
        <v>-1.0210999999999999</v>
      </c>
      <c r="HL49" s="24"/>
      <c r="HM49" s="25">
        <v>26</v>
      </c>
      <c r="HN49" s="23">
        <v>48.93</v>
      </c>
      <c r="HO49" s="22">
        <f t="shared" si="31"/>
        <v>72</v>
      </c>
      <c r="HP49" s="22">
        <f>60</f>
        <v>60</v>
      </c>
      <c r="HQ49" s="32">
        <f>30</f>
        <v>30</v>
      </c>
      <c r="HR49" s="33">
        <f t="shared" si="112"/>
        <v>1.0913999999999999</v>
      </c>
      <c r="HS49" s="34">
        <f t="shared" si="113"/>
        <v>-1.2121</v>
      </c>
      <c r="HT49" s="24"/>
      <c r="HU49" s="25">
        <v>26</v>
      </c>
      <c r="HV49" s="23">
        <v>48.93</v>
      </c>
      <c r="HW49" s="22">
        <f t="shared" si="32"/>
        <v>72</v>
      </c>
      <c r="HX49" s="22">
        <f>62</f>
        <v>62</v>
      </c>
      <c r="HY49" s="32">
        <f>31</f>
        <v>31</v>
      </c>
      <c r="HZ49" s="33">
        <f t="shared" si="114"/>
        <v>0.83489999999999998</v>
      </c>
      <c r="IA49" s="34">
        <f t="shared" si="115"/>
        <v>-1.3394999999999999</v>
      </c>
      <c r="IB49" s="24"/>
      <c r="IC49" s="25">
        <v>26</v>
      </c>
      <c r="ID49" s="23">
        <v>48.93</v>
      </c>
      <c r="IE49" s="22">
        <f t="shared" si="33"/>
        <v>72</v>
      </c>
      <c r="IF49" s="22">
        <f>64</f>
        <v>64</v>
      </c>
      <c r="IG49" s="32">
        <f>32</f>
        <v>32</v>
      </c>
      <c r="IH49" s="33">
        <f t="shared" si="116"/>
        <v>0.58509999999999995</v>
      </c>
      <c r="II49" s="34">
        <f t="shared" si="117"/>
        <v>-1.4127000000000001</v>
      </c>
      <c r="IJ49" s="24"/>
      <c r="IK49" s="25">
        <v>26</v>
      </c>
      <c r="IL49" s="23">
        <v>48.93</v>
      </c>
      <c r="IM49" s="22">
        <f t="shared" si="34"/>
        <v>72</v>
      </c>
      <c r="IN49" s="22">
        <f>66</f>
        <v>66</v>
      </c>
      <c r="IO49" s="37">
        <f>33</f>
        <v>33</v>
      </c>
      <c r="IP49" s="33">
        <f t="shared" si="118"/>
        <v>0.34960000000000002</v>
      </c>
      <c r="IQ49" s="34">
        <f t="shared" si="119"/>
        <v>-1.4409000000000001</v>
      </c>
      <c r="IR49" s="24"/>
      <c r="IS49" s="25">
        <v>26</v>
      </c>
      <c r="IT49" s="23">
        <v>48.93</v>
      </c>
      <c r="IU49" s="22">
        <f t="shared" si="35"/>
        <v>72</v>
      </c>
      <c r="IV49" s="22">
        <f>68</f>
        <v>68</v>
      </c>
      <c r="IW49" s="32">
        <f>34</f>
        <v>34</v>
      </c>
      <c r="IX49" s="33">
        <f t="shared" si="120"/>
        <v>0.1328</v>
      </c>
      <c r="IY49" s="34">
        <f t="shared" si="121"/>
        <v>-1.4330000000000001</v>
      </c>
      <c r="IZ49" s="24"/>
      <c r="JA49" s="25">
        <v>26</v>
      </c>
      <c r="JB49" s="23">
        <v>48.93</v>
      </c>
      <c r="JC49" s="22">
        <f t="shared" si="36"/>
        <v>72</v>
      </c>
      <c r="JD49" s="22">
        <f>70</f>
        <v>70</v>
      </c>
      <c r="JE49" s="32">
        <f>35</f>
        <v>35</v>
      </c>
      <c r="JF49" s="33">
        <f t="shared" si="122"/>
        <v>-6.2700000000000006E-2</v>
      </c>
      <c r="JG49" s="34">
        <f t="shared" si="123"/>
        <v>-1.3966000000000001</v>
      </c>
      <c r="JH49" s="24"/>
      <c r="JI49" s="25">
        <v>26</v>
      </c>
      <c r="JJ49" s="23">
        <v>48.93</v>
      </c>
      <c r="JK49" s="22">
        <f t="shared" si="37"/>
        <v>72</v>
      </c>
      <c r="JL49" s="22">
        <f t="shared" si="37"/>
        <v>72</v>
      </c>
      <c r="JM49" s="37">
        <f>36</f>
        <v>36</v>
      </c>
      <c r="JN49" s="33">
        <f t="shared" si="124"/>
        <v>-0.23599999999999999</v>
      </c>
      <c r="JO49" s="34">
        <f t="shared" si="125"/>
        <v>-1.3385</v>
      </c>
    </row>
    <row r="50" spans="1:275">
      <c r="A50" s="22">
        <v>1866</v>
      </c>
      <c r="B50" s="23">
        <v>47.37</v>
      </c>
      <c r="C50" s="20"/>
      <c r="D50" s="24"/>
      <c r="E50" s="25">
        <v>27</v>
      </c>
      <c r="F50" s="23">
        <v>47.37</v>
      </c>
      <c r="G50" s="22">
        <f t="shared" si="0"/>
        <v>72</v>
      </c>
      <c r="H50" s="22">
        <f t="shared" si="0"/>
        <v>72</v>
      </c>
      <c r="I50" s="32">
        <f>3</f>
        <v>3</v>
      </c>
      <c r="J50" s="33">
        <f t="shared" si="38"/>
        <v>1.3158000000000001</v>
      </c>
      <c r="K50" s="34">
        <f t="shared" si="39"/>
        <v>0</v>
      </c>
      <c r="L50" s="24"/>
      <c r="M50" s="25">
        <v>27</v>
      </c>
      <c r="N50" s="23">
        <v>47.37</v>
      </c>
      <c r="O50" s="22">
        <f t="shared" si="1"/>
        <v>72</v>
      </c>
      <c r="P50" s="22">
        <f t="shared" si="2"/>
        <v>72</v>
      </c>
      <c r="Q50" s="37">
        <f t="shared" si="148"/>
        <v>4</v>
      </c>
      <c r="R50" s="33">
        <f t="shared" si="41"/>
        <v>0</v>
      </c>
      <c r="S50" s="34">
        <f t="shared" si="42"/>
        <v>-1.3158000000000001</v>
      </c>
      <c r="T50" s="24"/>
      <c r="U50" s="25">
        <v>27</v>
      </c>
      <c r="V50" s="23">
        <v>47.37</v>
      </c>
      <c r="W50" s="22">
        <f t="shared" si="3"/>
        <v>72</v>
      </c>
      <c r="X50" s="22">
        <v>70</v>
      </c>
      <c r="Y50" s="32">
        <f>5</f>
        <v>5</v>
      </c>
      <c r="Z50" s="33">
        <f t="shared" si="43"/>
        <v>-1.0949</v>
      </c>
      <c r="AA50" s="34">
        <f t="shared" si="44"/>
        <v>0.79549999999999998</v>
      </c>
      <c r="AB50" s="24"/>
      <c r="AC50" s="25">
        <v>27</v>
      </c>
      <c r="AD50" s="23">
        <v>47.37</v>
      </c>
      <c r="AE50" s="22">
        <f t="shared" si="149"/>
        <v>72</v>
      </c>
      <c r="AF50" s="22">
        <f t="shared" si="4"/>
        <v>72</v>
      </c>
      <c r="AG50" s="37">
        <f t="shared" si="150"/>
        <v>6</v>
      </c>
      <c r="AH50" s="33">
        <f t="shared" si="47"/>
        <v>-1.3158000000000001</v>
      </c>
      <c r="AI50" s="34">
        <f t="shared" si="48"/>
        <v>0</v>
      </c>
      <c r="AJ50" s="24"/>
      <c r="AK50" s="25">
        <v>27</v>
      </c>
      <c r="AL50" s="23">
        <v>47.37</v>
      </c>
      <c r="AM50" s="22">
        <f t="shared" si="5"/>
        <v>72</v>
      </c>
      <c r="AN50" s="22">
        <f t="shared" si="151"/>
        <v>70</v>
      </c>
      <c r="AO50" s="32">
        <f t="shared" si="152"/>
        <v>7</v>
      </c>
      <c r="AP50" s="33">
        <f t="shared" si="51"/>
        <v>0.84379999999999999</v>
      </c>
      <c r="AQ50" s="34">
        <f t="shared" si="52"/>
        <v>-1.0582</v>
      </c>
      <c r="AR50" s="24"/>
      <c r="AS50" s="25">
        <v>27</v>
      </c>
      <c r="AT50" s="23">
        <v>47.37</v>
      </c>
      <c r="AU50" s="22">
        <f t="shared" si="6"/>
        <v>72</v>
      </c>
      <c r="AV50" s="22">
        <f t="shared" si="153"/>
        <v>72</v>
      </c>
      <c r="AW50" s="37">
        <f t="shared" si="154"/>
        <v>8</v>
      </c>
      <c r="AX50" s="33">
        <f t="shared" si="55"/>
        <v>-0.9304</v>
      </c>
      <c r="AY50" s="34">
        <f t="shared" si="56"/>
        <v>0.9304</v>
      </c>
      <c r="AZ50" s="24"/>
      <c r="BA50" s="25">
        <v>27</v>
      </c>
      <c r="BB50" s="23">
        <v>47.37</v>
      </c>
      <c r="BC50" s="22">
        <f t="shared" si="7"/>
        <v>72</v>
      </c>
      <c r="BD50" s="22">
        <f t="shared" si="8"/>
        <v>72</v>
      </c>
      <c r="BE50" s="37">
        <f t="shared" si="155"/>
        <v>9</v>
      </c>
      <c r="BF50" s="33">
        <f t="shared" si="58"/>
        <v>1.3158000000000001</v>
      </c>
      <c r="BG50" s="34">
        <f t="shared" si="59"/>
        <v>0</v>
      </c>
      <c r="BH50" s="24"/>
      <c r="BI50" s="25">
        <v>27</v>
      </c>
      <c r="BJ50" s="23">
        <v>47.37</v>
      </c>
      <c r="BK50" s="22">
        <f t="shared" si="9"/>
        <v>72</v>
      </c>
      <c r="BL50" s="22">
        <f>70</f>
        <v>70</v>
      </c>
      <c r="BM50" s="32">
        <f>10</f>
        <v>10</v>
      </c>
      <c r="BN50" s="33">
        <f t="shared" si="60"/>
        <v>-0.41820000000000002</v>
      </c>
      <c r="BO50" s="34">
        <f t="shared" si="61"/>
        <v>-1.2871999999999999</v>
      </c>
      <c r="BP50" s="24"/>
      <c r="BQ50" s="25">
        <v>27</v>
      </c>
      <c r="BR50" s="23">
        <v>47.37</v>
      </c>
      <c r="BS50" s="22">
        <f t="shared" si="10"/>
        <v>72</v>
      </c>
      <c r="BT50" s="22">
        <f t="shared" si="156"/>
        <v>66</v>
      </c>
      <c r="BU50" s="37">
        <f t="shared" si="157"/>
        <v>11</v>
      </c>
      <c r="BV50" s="33">
        <f t="shared" si="64"/>
        <v>-1.3773</v>
      </c>
      <c r="BW50" s="34">
        <f t="shared" si="65"/>
        <v>0.40439999999999998</v>
      </c>
      <c r="BX50" s="24"/>
      <c r="BY50" s="25">
        <v>27</v>
      </c>
      <c r="BZ50" s="23">
        <v>47.37</v>
      </c>
      <c r="CA50" s="22">
        <f t="shared" si="11"/>
        <v>72</v>
      </c>
      <c r="CB50" s="22">
        <f t="shared" si="12"/>
        <v>72</v>
      </c>
      <c r="CC50" s="37">
        <f t="shared" si="158"/>
        <v>12</v>
      </c>
      <c r="CD50" s="33">
        <f t="shared" si="67"/>
        <v>0</v>
      </c>
      <c r="CE50" s="34">
        <f t="shared" si="68"/>
        <v>1.3158000000000001</v>
      </c>
      <c r="CF50" s="24"/>
      <c r="CG50" s="25">
        <v>27</v>
      </c>
      <c r="CH50" s="23">
        <v>47.37</v>
      </c>
      <c r="CI50" s="22">
        <f t="shared" si="13"/>
        <v>72</v>
      </c>
      <c r="CJ50" s="22">
        <f>65</f>
        <v>65</v>
      </c>
      <c r="CK50" s="32">
        <f>13</f>
        <v>13</v>
      </c>
      <c r="CL50" s="33">
        <f t="shared" si="69"/>
        <v>1.2906</v>
      </c>
      <c r="CM50" s="34">
        <f t="shared" si="70"/>
        <v>0.6774</v>
      </c>
      <c r="CN50" s="24"/>
      <c r="CO50" s="25">
        <v>27</v>
      </c>
      <c r="CP50" s="23">
        <v>47.37</v>
      </c>
      <c r="CQ50" s="22">
        <f t="shared" si="14"/>
        <v>72</v>
      </c>
      <c r="CR50" s="22">
        <f t="shared" si="159"/>
        <v>70</v>
      </c>
      <c r="CS50" s="32">
        <f t="shared" si="160"/>
        <v>14</v>
      </c>
      <c r="CT50" s="33">
        <f t="shared" si="73"/>
        <v>1.2194</v>
      </c>
      <c r="CU50" s="34">
        <f t="shared" si="74"/>
        <v>-0.58720000000000006</v>
      </c>
      <c r="CV50" s="24"/>
      <c r="CW50" s="25">
        <v>27</v>
      </c>
      <c r="CX50" s="23">
        <v>47.37</v>
      </c>
      <c r="CY50" s="22">
        <f t="shared" si="15"/>
        <v>72</v>
      </c>
      <c r="CZ50" s="22">
        <f t="shared" si="161"/>
        <v>60</v>
      </c>
      <c r="DA50" s="32">
        <f t="shared" si="162"/>
        <v>15</v>
      </c>
      <c r="DB50" s="33">
        <f t="shared" si="77"/>
        <v>0.4879</v>
      </c>
      <c r="DC50" s="34">
        <f t="shared" si="78"/>
        <v>-1.5017</v>
      </c>
      <c r="DD50" s="24"/>
      <c r="DE50" s="25">
        <v>27</v>
      </c>
      <c r="DF50" s="23">
        <v>47.37</v>
      </c>
      <c r="DG50" s="22">
        <f t="shared" si="16"/>
        <v>72</v>
      </c>
      <c r="DH50" s="22">
        <f t="shared" si="163"/>
        <v>64</v>
      </c>
      <c r="DI50" s="32">
        <f t="shared" si="164"/>
        <v>16</v>
      </c>
      <c r="DJ50" s="33">
        <f t="shared" si="81"/>
        <v>-0.5665</v>
      </c>
      <c r="DK50" s="34">
        <f t="shared" si="82"/>
        <v>-1.3675999999999999</v>
      </c>
      <c r="DL50" s="24"/>
      <c r="DM50" s="25">
        <v>27</v>
      </c>
      <c r="DN50" s="23">
        <v>47.37</v>
      </c>
      <c r="DO50" s="22">
        <f t="shared" si="17"/>
        <v>72</v>
      </c>
      <c r="DP50" s="22">
        <f>68</f>
        <v>68</v>
      </c>
      <c r="DQ50" s="32">
        <f>17</f>
        <v>17</v>
      </c>
      <c r="DR50" s="33">
        <f t="shared" si="83"/>
        <v>-1.1846000000000001</v>
      </c>
      <c r="DS50" s="34">
        <f t="shared" si="84"/>
        <v>-0.73340000000000005</v>
      </c>
      <c r="DT50" s="24"/>
      <c r="DU50" s="25">
        <v>27</v>
      </c>
      <c r="DV50" s="23">
        <v>47.37</v>
      </c>
      <c r="DW50" s="22">
        <f t="shared" si="18"/>
        <v>72</v>
      </c>
      <c r="DX50" s="22">
        <f t="shared" si="165"/>
        <v>72</v>
      </c>
      <c r="DY50" s="37">
        <f t="shared" si="166"/>
        <v>18</v>
      </c>
      <c r="DZ50" s="33">
        <f t="shared" si="87"/>
        <v>-1.3158000000000001</v>
      </c>
      <c r="EA50" s="34">
        <f t="shared" si="88"/>
        <v>0</v>
      </c>
      <c r="EB50" s="24"/>
      <c r="EC50" s="25">
        <v>27</v>
      </c>
      <c r="ED50" s="23">
        <v>47.37</v>
      </c>
      <c r="EE50" s="22">
        <f t="shared" si="19"/>
        <v>72</v>
      </c>
      <c r="EF50" s="22">
        <f>57</f>
        <v>57</v>
      </c>
      <c r="EG50" s="32">
        <f>19</f>
        <v>19</v>
      </c>
      <c r="EH50" s="33">
        <f t="shared" si="89"/>
        <v>-1.4618</v>
      </c>
      <c r="EI50" s="34">
        <f t="shared" si="90"/>
        <v>0.79110000000000003</v>
      </c>
      <c r="EJ50" s="24"/>
      <c r="EK50" s="25">
        <v>27</v>
      </c>
      <c r="EL50" s="23">
        <v>47.37</v>
      </c>
      <c r="EM50" s="22">
        <f t="shared" si="20"/>
        <v>72</v>
      </c>
      <c r="EN50" s="22">
        <f>60</f>
        <v>60</v>
      </c>
      <c r="EO50" s="32">
        <f>20</f>
        <v>20</v>
      </c>
      <c r="EP50" s="33">
        <f t="shared" si="91"/>
        <v>-0.92810000000000004</v>
      </c>
      <c r="EQ50" s="34">
        <f t="shared" si="92"/>
        <v>1.2774000000000001</v>
      </c>
      <c r="ER50" s="24"/>
      <c r="ES50" s="25">
        <v>27</v>
      </c>
      <c r="ET50" s="23">
        <v>47.37</v>
      </c>
      <c r="EU50" s="22">
        <f t="shared" si="21"/>
        <v>72</v>
      </c>
      <c r="EV50" s="22">
        <f>63</f>
        <v>63</v>
      </c>
      <c r="EW50" s="37">
        <f>21</f>
        <v>21</v>
      </c>
      <c r="EX50" s="33">
        <f t="shared" si="93"/>
        <v>-0.33460000000000001</v>
      </c>
      <c r="EY50" s="34">
        <f t="shared" si="94"/>
        <v>1.4661</v>
      </c>
      <c r="EZ50" s="24"/>
      <c r="FA50" s="25">
        <v>27</v>
      </c>
      <c r="FB50" s="23">
        <v>47.37</v>
      </c>
      <c r="FC50" s="22">
        <f t="shared" si="22"/>
        <v>72</v>
      </c>
      <c r="FD50" s="22">
        <f>66</f>
        <v>66</v>
      </c>
      <c r="FE50" s="37">
        <f>22</f>
        <v>22</v>
      </c>
      <c r="FF50" s="33">
        <f t="shared" si="95"/>
        <v>0.20430000000000001</v>
      </c>
      <c r="FG50" s="34">
        <f t="shared" si="96"/>
        <v>1.4208000000000001</v>
      </c>
      <c r="FH50" s="24"/>
      <c r="FI50" s="25">
        <v>27</v>
      </c>
      <c r="FJ50" s="23">
        <v>47.37</v>
      </c>
      <c r="FK50" s="22">
        <f t="shared" si="23"/>
        <v>72</v>
      </c>
      <c r="FL50" s="22">
        <f t="shared" si="167"/>
        <v>69</v>
      </c>
      <c r="FM50" s="37">
        <f t="shared" si="168"/>
        <v>23</v>
      </c>
      <c r="FN50" s="33">
        <f t="shared" si="98"/>
        <v>0.63170000000000004</v>
      </c>
      <c r="FO50" s="34">
        <f t="shared" si="99"/>
        <v>1.2191000000000001</v>
      </c>
      <c r="FP50" s="24"/>
      <c r="FQ50" s="25">
        <v>27</v>
      </c>
      <c r="FR50" s="23">
        <v>47.37</v>
      </c>
      <c r="FS50" s="22">
        <f t="shared" si="25"/>
        <v>72</v>
      </c>
      <c r="FT50" s="22">
        <f t="shared" si="25"/>
        <v>72</v>
      </c>
      <c r="FU50" s="37">
        <f>24</f>
        <v>24</v>
      </c>
      <c r="FV50" s="33">
        <f t="shared" si="100"/>
        <v>0.9304</v>
      </c>
      <c r="FW50" s="34">
        <f t="shared" si="101"/>
        <v>0.9304</v>
      </c>
      <c r="FX50" s="24"/>
      <c r="FY50" s="25">
        <v>27</v>
      </c>
      <c r="FZ50" s="23">
        <v>47.37</v>
      </c>
      <c r="GA50" s="22">
        <f t="shared" si="26"/>
        <v>72</v>
      </c>
      <c r="GB50" s="22">
        <f>50</f>
        <v>50</v>
      </c>
      <c r="GC50" s="32">
        <f>25</f>
        <v>25</v>
      </c>
      <c r="GD50" s="33">
        <f t="shared" si="102"/>
        <v>1.6604000000000001</v>
      </c>
      <c r="GE50" s="34">
        <f t="shared" si="103"/>
        <v>0.91279999999999994</v>
      </c>
      <c r="GF50" s="24"/>
      <c r="GG50" s="25">
        <v>27</v>
      </c>
      <c r="GH50" s="23">
        <v>47.37</v>
      </c>
      <c r="GI50" s="22">
        <f t="shared" si="27"/>
        <v>72</v>
      </c>
      <c r="GJ50" s="22">
        <f>52</f>
        <v>52</v>
      </c>
      <c r="GK50" s="32">
        <f>26</f>
        <v>26</v>
      </c>
      <c r="GL50" s="33">
        <f t="shared" si="104"/>
        <v>1.7689999999999999</v>
      </c>
      <c r="GM50" s="34">
        <f t="shared" si="105"/>
        <v>0.436</v>
      </c>
      <c r="GN50" s="24"/>
      <c r="GO50" s="25">
        <v>27</v>
      </c>
      <c r="GP50" s="23">
        <v>47.37</v>
      </c>
      <c r="GQ50" s="22">
        <f t="shared" si="28"/>
        <v>72</v>
      </c>
      <c r="GR50" s="22">
        <f>54</f>
        <v>54</v>
      </c>
      <c r="GS50" s="37">
        <f>27</f>
        <v>27</v>
      </c>
      <c r="GT50" s="33">
        <f t="shared" si="106"/>
        <v>1.7544</v>
      </c>
      <c r="GU50" s="34">
        <f t="shared" si="107"/>
        <v>0</v>
      </c>
      <c r="GV50" s="24"/>
      <c r="GW50" s="25">
        <v>27</v>
      </c>
      <c r="GX50" s="23">
        <v>47.37</v>
      </c>
      <c r="GY50" s="22">
        <f t="shared" si="29"/>
        <v>72</v>
      </c>
      <c r="GZ50" s="22">
        <f>56</f>
        <v>56</v>
      </c>
      <c r="HA50" s="32">
        <f>28</f>
        <v>28</v>
      </c>
      <c r="HB50" s="33">
        <f t="shared" si="108"/>
        <v>1.6494</v>
      </c>
      <c r="HC50" s="34">
        <f t="shared" si="109"/>
        <v>-0.3765</v>
      </c>
      <c r="HD50" s="24"/>
      <c r="HE50" s="25">
        <v>27</v>
      </c>
      <c r="HF50" s="23">
        <v>47.37</v>
      </c>
      <c r="HG50" s="22">
        <f t="shared" si="30"/>
        <v>72</v>
      </c>
      <c r="HH50" s="22">
        <f>58</f>
        <v>58</v>
      </c>
      <c r="HI50" s="32">
        <f>29</f>
        <v>29</v>
      </c>
      <c r="HJ50" s="33">
        <f t="shared" si="110"/>
        <v>1.4824999999999999</v>
      </c>
      <c r="HK50" s="34">
        <f t="shared" si="111"/>
        <v>-0.68589999999999995</v>
      </c>
      <c r="HL50" s="24"/>
      <c r="HM50" s="25">
        <v>27</v>
      </c>
      <c r="HN50" s="23">
        <v>47.37</v>
      </c>
      <c r="HO50" s="22">
        <f t="shared" si="31"/>
        <v>72</v>
      </c>
      <c r="HP50" s="22">
        <f>60</f>
        <v>60</v>
      </c>
      <c r="HQ50" s="32">
        <f>30</f>
        <v>30</v>
      </c>
      <c r="HR50" s="33">
        <f t="shared" si="112"/>
        <v>1.2774000000000001</v>
      </c>
      <c r="HS50" s="34">
        <f t="shared" si="113"/>
        <v>-0.92810000000000004</v>
      </c>
      <c r="HT50" s="24"/>
      <c r="HU50" s="25">
        <v>27</v>
      </c>
      <c r="HV50" s="23">
        <v>47.37</v>
      </c>
      <c r="HW50" s="22">
        <f t="shared" si="32"/>
        <v>72</v>
      </c>
      <c r="HX50" s="22">
        <f>62</f>
        <v>62</v>
      </c>
      <c r="HY50" s="32">
        <f>31</f>
        <v>31</v>
      </c>
      <c r="HZ50" s="33">
        <f t="shared" si="114"/>
        <v>1.0528</v>
      </c>
      <c r="IA50" s="34">
        <f t="shared" si="115"/>
        <v>-1.1074999999999999</v>
      </c>
      <c r="IB50" s="24"/>
      <c r="IC50" s="25">
        <v>27</v>
      </c>
      <c r="ID50" s="23">
        <v>47.37</v>
      </c>
      <c r="IE50" s="22">
        <f t="shared" si="33"/>
        <v>72</v>
      </c>
      <c r="IF50" s="22">
        <f>64</f>
        <v>64</v>
      </c>
      <c r="IG50" s="32">
        <f>32</f>
        <v>32</v>
      </c>
      <c r="IH50" s="33">
        <f t="shared" si="116"/>
        <v>0.82240000000000002</v>
      </c>
      <c r="II50" s="34">
        <f t="shared" si="117"/>
        <v>-1.2307999999999999</v>
      </c>
      <c r="IJ50" s="24"/>
      <c r="IK50" s="25">
        <v>27</v>
      </c>
      <c r="IL50" s="23">
        <v>47.37</v>
      </c>
      <c r="IM50" s="22">
        <f t="shared" si="34"/>
        <v>72</v>
      </c>
      <c r="IN50" s="22">
        <f>66</f>
        <v>66</v>
      </c>
      <c r="IO50" s="37">
        <f>33</f>
        <v>33</v>
      </c>
      <c r="IP50" s="33">
        <f t="shared" si="118"/>
        <v>0.59630000000000005</v>
      </c>
      <c r="IQ50" s="34">
        <f t="shared" si="119"/>
        <v>-1.3057000000000001</v>
      </c>
      <c r="IR50" s="24"/>
      <c r="IS50" s="25">
        <v>27</v>
      </c>
      <c r="IT50" s="23">
        <v>47.37</v>
      </c>
      <c r="IU50" s="22">
        <f t="shared" si="35"/>
        <v>72</v>
      </c>
      <c r="IV50" s="22">
        <f>68</f>
        <v>68</v>
      </c>
      <c r="IW50" s="32">
        <f>34</f>
        <v>34</v>
      </c>
      <c r="IX50" s="33">
        <f t="shared" si="120"/>
        <v>0.38129999999999997</v>
      </c>
      <c r="IY50" s="34">
        <f t="shared" si="121"/>
        <v>-1.34</v>
      </c>
      <c r="IZ50" s="24"/>
      <c r="JA50" s="25">
        <v>27</v>
      </c>
      <c r="JB50" s="23">
        <v>47.37</v>
      </c>
      <c r="JC50" s="22">
        <f t="shared" si="36"/>
        <v>72</v>
      </c>
      <c r="JD50" s="22">
        <f>70</f>
        <v>70</v>
      </c>
      <c r="JE50" s="32">
        <f>35</f>
        <v>35</v>
      </c>
      <c r="JF50" s="33">
        <f t="shared" si="122"/>
        <v>0.1817</v>
      </c>
      <c r="JG50" s="34">
        <f t="shared" si="123"/>
        <v>-1.3411999999999999</v>
      </c>
      <c r="JH50" s="24"/>
      <c r="JI50" s="25">
        <v>27</v>
      </c>
      <c r="JJ50" s="23">
        <v>47.37</v>
      </c>
      <c r="JK50" s="22">
        <f t="shared" si="37"/>
        <v>72</v>
      </c>
      <c r="JL50" s="22">
        <f t="shared" si="37"/>
        <v>72</v>
      </c>
      <c r="JM50" s="37">
        <f>36</f>
        <v>36</v>
      </c>
      <c r="JN50" s="33">
        <f t="shared" si="124"/>
        <v>0</v>
      </c>
      <c r="JO50" s="34">
        <f t="shared" si="125"/>
        <v>-1.3158000000000001</v>
      </c>
    </row>
    <row r="51" spans="1:275">
      <c r="A51" s="22">
        <v>1867</v>
      </c>
      <c r="B51" s="23">
        <v>40.72</v>
      </c>
      <c r="C51" s="20"/>
      <c r="D51" s="24"/>
      <c r="E51" s="25">
        <v>28</v>
      </c>
      <c r="F51" s="23">
        <v>40.72</v>
      </c>
      <c r="G51" s="22">
        <f t="shared" si="0"/>
        <v>72</v>
      </c>
      <c r="H51" s="22">
        <f t="shared" si="0"/>
        <v>72</v>
      </c>
      <c r="I51" s="32">
        <f>3</f>
        <v>3</v>
      </c>
      <c r="J51" s="33">
        <f t="shared" si="38"/>
        <v>-0.56559999999999999</v>
      </c>
      <c r="K51" s="34">
        <f t="shared" si="39"/>
        <v>0.97960000000000003</v>
      </c>
      <c r="L51" s="24"/>
      <c r="M51" s="25">
        <v>28</v>
      </c>
      <c r="N51" s="23">
        <v>40.72</v>
      </c>
      <c r="O51" s="22">
        <f t="shared" si="1"/>
        <v>72</v>
      </c>
      <c r="P51" s="22">
        <f t="shared" si="2"/>
        <v>72</v>
      </c>
      <c r="Q51" s="37">
        <f t="shared" si="148"/>
        <v>4</v>
      </c>
      <c r="R51" s="33">
        <f t="shared" si="41"/>
        <v>1.1311</v>
      </c>
      <c r="S51" s="34">
        <f t="shared" si="42"/>
        <v>0</v>
      </c>
      <c r="T51" s="24"/>
      <c r="U51" s="25">
        <v>28</v>
      </c>
      <c r="V51" s="23">
        <v>40.72</v>
      </c>
      <c r="W51" s="22">
        <f t="shared" si="3"/>
        <v>72</v>
      </c>
      <c r="X51" s="22">
        <v>70</v>
      </c>
      <c r="Y51" s="32">
        <f>5</f>
        <v>5</v>
      </c>
      <c r="Z51" s="33">
        <f t="shared" si="43"/>
        <v>-0.94120000000000004</v>
      </c>
      <c r="AA51" s="34">
        <f t="shared" si="44"/>
        <v>-0.68379999999999996</v>
      </c>
      <c r="AB51" s="24"/>
      <c r="AC51" s="25">
        <v>28</v>
      </c>
      <c r="AD51" s="23">
        <v>40.72</v>
      </c>
      <c r="AE51" s="22">
        <f t="shared" si="149"/>
        <v>72</v>
      </c>
      <c r="AF51" s="22">
        <f t="shared" si="4"/>
        <v>72</v>
      </c>
      <c r="AG51" s="37">
        <f t="shared" si="150"/>
        <v>6</v>
      </c>
      <c r="AH51" s="33">
        <f t="shared" si="47"/>
        <v>-0.56559999999999999</v>
      </c>
      <c r="AI51" s="34">
        <f t="shared" si="48"/>
        <v>-0.97960000000000003</v>
      </c>
      <c r="AJ51" s="24"/>
      <c r="AK51" s="25">
        <v>28</v>
      </c>
      <c r="AL51" s="23">
        <v>40.72</v>
      </c>
      <c r="AM51" s="22">
        <f t="shared" si="5"/>
        <v>72</v>
      </c>
      <c r="AN51" s="22">
        <f t="shared" si="151"/>
        <v>70</v>
      </c>
      <c r="AO51" s="32">
        <f t="shared" si="152"/>
        <v>7</v>
      </c>
      <c r="AP51" s="33">
        <f t="shared" si="51"/>
        <v>1.1634</v>
      </c>
      <c r="AQ51" s="34">
        <f t="shared" si="52"/>
        <v>0</v>
      </c>
      <c r="AR51" s="24"/>
      <c r="AS51" s="25">
        <v>28</v>
      </c>
      <c r="AT51" s="23">
        <v>40.72</v>
      </c>
      <c r="AU51" s="22">
        <f t="shared" si="6"/>
        <v>72</v>
      </c>
      <c r="AV51" s="22">
        <f t="shared" si="153"/>
        <v>72</v>
      </c>
      <c r="AW51" s="37">
        <f t="shared" si="154"/>
        <v>8</v>
      </c>
      <c r="AX51" s="33">
        <f t="shared" si="55"/>
        <v>-1.1311</v>
      </c>
      <c r="AY51" s="34">
        <f t="shared" si="56"/>
        <v>0</v>
      </c>
      <c r="AZ51" s="24"/>
      <c r="BA51" s="25">
        <v>28</v>
      </c>
      <c r="BB51" s="23">
        <v>40.72</v>
      </c>
      <c r="BC51" s="22">
        <f t="shared" si="7"/>
        <v>72</v>
      </c>
      <c r="BD51" s="22">
        <f t="shared" si="8"/>
        <v>72</v>
      </c>
      <c r="BE51" s="37">
        <f t="shared" si="155"/>
        <v>9</v>
      </c>
      <c r="BF51" s="33">
        <f t="shared" si="58"/>
        <v>0.86650000000000005</v>
      </c>
      <c r="BG51" s="34">
        <f t="shared" si="59"/>
        <v>0.72709999999999997</v>
      </c>
      <c r="BH51" s="24"/>
      <c r="BI51" s="25">
        <v>28</v>
      </c>
      <c r="BJ51" s="23">
        <v>40.72</v>
      </c>
      <c r="BK51" s="22">
        <f t="shared" si="9"/>
        <v>72</v>
      </c>
      <c r="BL51" s="22">
        <f>70</f>
        <v>70</v>
      </c>
      <c r="BM51" s="32">
        <f>10</f>
        <v>10</v>
      </c>
      <c r="BN51" s="33">
        <f t="shared" si="60"/>
        <v>0.35949999999999999</v>
      </c>
      <c r="BO51" s="34">
        <f t="shared" si="61"/>
        <v>-1.1065</v>
      </c>
      <c r="BP51" s="24"/>
      <c r="BQ51" s="25">
        <v>28</v>
      </c>
      <c r="BR51" s="23">
        <v>40.72</v>
      </c>
      <c r="BS51" s="22">
        <f t="shared" si="10"/>
        <v>72</v>
      </c>
      <c r="BT51" s="22">
        <f t="shared" si="156"/>
        <v>66</v>
      </c>
      <c r="BU51" s="37">
        <f t="shared" si="157"/>
        <v>11</v>
      </c>
      <c r="BV51" s="33">
        <f t="shared" si="64"/>
        <v>-1.1839999999999999</v>
      </c>
      <c r="BW51" s="34">
        <f t="shared" si="65"/>
        <v>-0.34760000000000002</v>
      </c>
      <c r="BX51" s="24"/>
      <c r="BY51" s="25">
        <v>28</v>
      </c>
      <c r="BZ51" s="23">
        <v>40.72</v>
      </c>
      <c r="CA51" s="22">
        <f t="shared" si="11"/>
        <v>72</v>
      </c>
      <c r="CB51" s="22">
        <f t="shared" si="12"/>
        <v>72</v>
      </c>
      <c r="CC51" s="37">
        <f t="shared" si="158"/>
        <v>12</v>
      </c>
      <c r="CD51" s="33">
        <f t="shared" si="67"/>
        <v>-0.56559999999999999</v>
      </c>
      <c r="CE51" s="34">
        <f t="shared" si="68"/>
        <v>0.97960000000000003</v>
      </c>
      <c r="CF51" s="24"/>
      <c r="CG51" s="25">
        <v>28</v>
      </c>
      <c r="CH51" s="23">
        <v>40.72</v>
      </c>
      <c r="CI51" s="22">
        <f t="shared" si="13"/>
        <v>72</v>
      </c>
      <c r="CJ51" s="22">
        <f>65</f>
        <v>65</v>
      </c>
      <c r="CK51" s="32">
        <f>13</f>
        <v>13</v>
      </c>
      <c r="CL51" s="33">
        <f t="shared" si="69"/>
        <v>0.7117</v>
      </c>
      <c r="CM51" s="34">
        <f t="shared" si="70"/>
        <v>1.0310999999999999</v>
      </c>
      <c r="CN51" s="24"/>
      <c r="CO51" s="25">
        <v>28</v>
      </c>
      <c r="CP51" s="23">
        <v>40.72</v>
      </c>
      <c r="CQ51" s="22">
        <f t="shared" si="14"/>
        <v>72</v>
      </c>
      <c r="CR51" s="22">
        <f t="shared" si="159"/>
        <v>70</v>
      </c>
      <c r="CS51" s="32">
        <f t="shared" si="160"/>
        <v>14</v>
      </c>
      <c r="CT51" s="33">
        <f t="shared" si="73"/>
        <v>1.1634</v>
      </c>
      <c r="CU51" s="34">
        <f t="shared" si="74"/>
        <v>0</v>
      </c>
      <c r="CV51" s="24"/>
      <c r="CW51" s="25">
        <v>28</v>
      </c>
      <c r="CX51" s="23">
        <v>40.72</v>
      </c>
      <c r="CY51" s="22">
        <f t="shared" si="15"/>
        <v>72</v>
      </c>
      <c r="CZ51" s="22">
        <f t="shared" si="161"/>
        <v>60</v>
      </c>
      <c r="DA51" s="32">
        <f t="shared" si="162"/>
        <v>15</v>
      </c>
      <c r="DB51" s="33">
        <f t="shared" si="77"/>
        <v>0.90820000000000001</v>
      </c>
      <c r="DC51" s="34">
        <f t="shared" si="78"/>
        <v>-1.0086999999999999</v>
      </c>
      <c r="DD51" s="24"/>
      <c r="DE51" s="25">
        <v>28</v>
      </c>
      <c r="DF51" s="23">
        <v>40.72</v>
      </c>
      <c r="DG51" s="22">
        <f t="shared" si="16"/>
        <v>72</v>
      </c>
      <c r="DH51" s="22">
        <f t="shared" si="163"/>
        <v>64</v>
      </c>
      <c r="DI51" s="32">
        <f t="shared" si="164"/>
        <v>16</v>
      </c>
      <c r="DJ51" s="33">
        <f t="shared" si="81"/>
        <v>0</v>
      </c>
      <c r="DK51" s="34">
        <f t="shared" si="82"/>
        <v>-1.2725</v>
      </c>
      <c r="DL51" s="24"/>
      <c r="DM51" s="25">
        <v>28</v>
      </c>
      <c r="DN51" s="23">
        <v>40.72</v>
      </c>
      <c r="DO51" s="22">
        <f t="shared" si="17"/>
        <v>72</v>
      </c>
      <c r="DP51" s="22">
        <f>68</f>
        <v>68</v>
      </c>
      <c r="DQ51" s="32">
        <f>17</f>
        <v>17</v>
      </c>
      <c r="DR51" s="33">
        <f t="shared" si="83"/>
        <v>-0.72170000000000001</v>
      </c>
      <c r="DS51" s="34">
        <f t="shared" si="84"/>
        <v>-0.95569999999999999</v>
      </c>
      <c r="DT51" s="24"/>
      <c r="DU51" s="25">
        <v>28</v>
      </c>
      <c r="DV51" s="23">
        <v>40.72</v>
      </c>
      <c r="DW51" s="22">
        <f t="shared" si="18"/>
        <v>72</v>
      </c>
      <c r="DX51" s="22">
        <f t="shared" si="165"/>
        <v>72</v>
      </c>
      <c r="DY51" s="37">
        <f t="shared" si="166"/>
        <v>18</v>
      </c>
      <c r="DZ51" s="33">
        <f t="shared" si="87"/>
        <v>-1.0629</v>
      </c>
      <c r="EA51" s="34">
        <f t="shared" si="88"/>
        <v>-0.38690000000000002</v>
      </c>
      <c r="EB51" s="24"/>
      <c r="EC51" s="25">
        <v>28</v>
      </c>
      <c r="ED51" s="23">
        <v>40.72</v>
      </c>
      <c r="EE51" s="22">
        <f t="shared" si="19"/>
        <v>72</v>
      </c>
      <c r="EF51" s="22">
        <f>57</f>
        <v>57</v>
      </c>
      <c r="EG51" s="32">
        <f>19</f>
        <v>19</v>
      </c>
      <c r="EH51" s="33">
        <f t="shared" si="89"/>
        <v>-1.4093</v>
      </c>
      <c r="EI51" s="34">
        <f t="shared" si="90"/>
        <v>0.23519999999999999</v>
      </c>
      <c r="EJ51" s="24"/>
      <c r="EK51" s="25">
        <v>28</v>
      </c>
      <c r="EL51" s="23">
        <v>40.72</v>
      </c>
      <c r="EM51" s="22">
        <f t="shared" si="20"/>
        <v>72</v>
      </c>
      <c r="EN51" s="22">
        <f>60</f>
        <v>60</v>
      </c>
      <c r="EO51" s="32">
        <f>20</f>
        <v>20</v>
      </c>
      <c r="EP51" s="33">
        <f t="shared" si="91"/>
        <v>-1.0981000000000001</v>
      </c>
      <c r="EQ51" s="34">
        <f t="shared" si="92"/>
        <v>0.79779999999999995</v>
      </c>
      <c r="ER51" s="24"/>
      <c r="ES51" s="25">
        <v>28</v>
      </c>
      <c r="ET51" s="23">
        <v>40.72</v>
      </c>
      <c r="EU51" s="22">
        <f t="shared" si="21"/>
        <v>72</v>
      </c>
      <c r="EV51" s="22">
        <f>63</f>
        <v>63</v>
      </c>
      <c r="EW51" s="37">
        <f>21</f>
        <v>21</v>
      </c>
      <c r="EX51" s="33">
        <f t="shared" si="93"/>
        <v>-0.64629999999999999</v>
      </c>
      <c r="EY51" s="34">
        <f t="shared" si="94"/>
        <v>1.1194999999999999</v>
      </c>
      <c r="EZ51" s="24"/>
      <c r="FA51" s="25">
        <v>28</v>
      </c>
      <c r="FB51" s="23">
        <v>40.72</v>
      </c>
      <c r="FC51" s="22">
        <f t="shared" si="22"/>
        <v>72</v>
      </c>
      <c r="FD51" s="22">
        <f>66</f>
        <v>66</v>
      </c>
      <c r="FE51" s="37">
        <f>22</f>
        <v>22</v>
      </c>
      <c r="FF51" s="33">
        <f t="shared" si="95"/>
        <v>-0.17560000000000001</v>
      </c>
      <c r="FG51" s="34">
        <f t="shared" si="96"/>
        <v>1.2214</v>
      </c>
      <c r="FH51" s="24"/>
      <c r="FI51" s="25">
        <v>28</v>
      </c>
      <c r="FJ51" s="23">
        <v>40.72</v>
      </c>
      <c r="FK51" s="22">
        <f t="shared" si="23"/>
        <v>72</v>
      </c>
      <c r="FL51" s="22">
        <f t="shared" si="167"/>
        <v>69</v>
      </c>
      <c r="FM51" s="37">
        <f t="shared" si="168"/>
        <v>23</v>
      </c>
      <c r="FN51" s="33">
        <f t="shared" si="98"/>
        <v>0.24010000000000001</v>
      </c>
      <c r="FO51" s="34">
        <f t="shared" si="99"/>
        <v>1.1556</v>
      </c>
      <c r="FP51" s="24"/>
      <c r="FQ51" s="25">
        <v>28</v>
      </c>
      <c r="FR51" s="23">
        <v>40.72</v>
      </c>
      <c r="FS51" s="22">
        <f t="shared" si="25"/>
        <v>72</v>
      </c>
      <c r="FT51" s="22">
        <f t="shared" si="25"/>
        <v>72</v>
      </c>
      <c r="FU51" s="37">
        <f>24</f>
        <v>24</v>
      </c>
      <c r="FV51" s="33">
        <f t="shared" si="100"/>
        <v>0.56559999999999999</v>
      </c>
      <c r="FW51" s="34">
        <f t="shared" si="101"/>
        <v>0.97960000000000003</v>
      </c>
      <c r="FX51" s="24"/>
      <c r="FY51" s="25">
        <v>28</v>
      </c>
      <c r="FZ51" s="23">
        <v>40.72</v>
      </c>
      <c r="GA51" s="22">
        <f t="shared" si="26"/>
        <v>72</v>
      </c>
      <c r="GB51" s="22">
        <f>50</f>
        <v>50</v>
      </c>
      <c r="GC51" s="32">
        <f>25</f>
        <v>25</v>
      </c>
      <c r="GD51" s="33">
        <f t="shared" si="102"/>
        <v>1.1873</v>
      </c>
      <c r="GE51" s="34">
        <f t="shared" si="103"/>
        <v>1.115</v>
      </c>
      <c r="GF51" s="24"/>
      <c r="GG51" s="25">
        <v>28</v>
      </c>
      <c r="GH51" s="23">
        <v>40.72</v>
      </c>
      <c r="GI51" s="22">
        <f t="shared" si="27"/>
        <v>72</v>
      </c>
      <c r="GJ51" s="22">
        <f>52</f>
        <v>52</v>
      </c>
      <c r="GK51" s="32">
        <f>26</f>
        <v>26</v>
      </c>
      <c r="GL51" s="33">
        <f t="shared" si="104"/>
        <v>1.3868</v>
      </c>
      <c r="GM51" s="34">
        <f t="shared" si="105"/>
        <v>0.7278</v>
      </c>
      <c r="GN51" s="24"/>
      <c r="GO51" s="25">
        <v>28</v>
      </c>
      <c r="GP51" s="23">
        <v>40.72</v>
      </c>
      <c r="GQ51" s="22">
        <f t="shared" si="28"/>
        <v>72</v>
      </c>
      <c r="GR51" s="22">
        <f>54</f>
        <v>54</v>
      </c>
      <c r="GS51" s="37">
        <f>27</f>
        <v>27</v>
      </c>
      <c r="GT51" s="33">
        <f t="shared" si="106"/>
        <v>1.4675</v>
      </c>
      <c r="GU51" s="34">
        <f t="shared" si="107"/>
        <v>0.3478</v>
      </c>
      <c r="GV51" s="24"/>
      <c r="GW51" s="25">
        <v>28</v>
      </c>
      <c r="GX51" s="23">
        <v>40.72</v>
      </c>
      <c r="GY51" s="22">
        <f t="shared" si="29"/>
        <v>72</v>
      </c>
      <c r="GZ51" s="22">
        <f>56</f>
        <v>56</v>
      </c>
      <c r="HA51" s="32">
        <f>28</f>
        <v>28</v>
      </c>
      <c r="HB51" s="33">
        <f t="shared" si="108"/>
        <v>1.4542999999999999</v>
      </c>
      <c r="HC51" s="34">
        <f t="shared" si="109"/>
        <v>0</v>
      </c>
      <c r="HD51" s="24"/>
      <c r="HE51" s="25">
        <v>28</v>
      </c>
      <c r="HF51" s="23">
        <v>40.72</v>
      </c>
      <c r="HG51" s="22">
        <f t="shared" si="30"/>
        <v>72</v>
      </c>
      <c r="HH51" s="22">
        <f>58</f>
        <v>58</v>
      </c>
      <c r="HI51" s="32">
        <f>29</f>
        <v>29</v>
      </c>
      <c r="HJ51" s="33">
        <f t="shared" si="110"/>
        <v>1.3713</v>
      </c>
      <c r="HK51" s="34">
        <f t="shared" si="111"/>
        <v>-0.30180000000000001</v>
      </c>
      <c r="HL51" s="24"/>
      <c r="HM51" s="25">
        <v>28</v>
      </c>
      <c r="HN51" s="23">
        <v>40.72</v>
      </c>
      <c r="HO51" s="22">
        <f t="shared" si="31"/>
        <v>72</v>
      </c>
      <c r="HP51" s="22">
        <f>60</f>
        <v>60</v>
      </c>
      <c r="HQ51" s="32">
        <f>30</f>
        <v>30</v>
      </c>
      <c r="HR51" s="33">
        <f t="shared" si="112"/>
        <v>1.24</v>
      </c>
      <c r="HS51" s="34">
        <f t="shared" si="113"/>
        <v>-0.55210000000000004</v>
      </c>
      <c r="HT51" s="24"/>
      <c r="HU51" s="25">
        <v>28</v>
      </c>
      <c r="HV51" s="23">
        <v>40.72</v>
      </c>
      <c r="HW51" s="22">
        <f t="shared" si="32"/>
        <v>72</v>
      </c>
      <c r="HX51" s="22">
        <f>62</f>
        <v>62</v>
      </c>
      <c r="HY51" s="32">
        <f>31</f>
        <v>31</v>
      </c>
      <c r="HZ51" s="33">
        <f t="shared" si="114"/>
        <v>1.0781000000000001</v>
      </c>
      <c r="IA51" s="34">
        <f t="shared" si="115"/>
        <v>-0.75039999999999996</v>
      </c>
      <c r="IB51" s="24"/>
      <c r="IC51" s="25">
        <v>28</v>
      </c>
      <c r="ID51" s="23">
        <v>40.72</v>
      </c>
      <c r="IE51" s="22">
        <f t="shared" si="33"/>
        <v>72</v>
      </c>
      <c r="IF51" s="22">
        <f>64</f>
        <v>64</v>
      </c>
      <c r="IG51" s="32">
        <f>32</f>
        <v>32</v>
      </c>
      <c r="IH51" s="33">
        <f t="shared" si="116"/>
        <v>0.89980000000000004</v>
      </c>
      <c r="II51" s="34">
        <f t="shared" si="117"/>
        <v>-0.89980000000000004</v>
      </c>
      <c r="IJ51" s="24"/>
      <c r="IK51" s="25">
        <v>28</v>
      </c>
      <c r="IL51" s="23">
        <v>40.72</v>
      </c>
      <c r="IM51" s="22">
        <f t="shared" si="34"/>
        <v>72</v>
      </c>
      <c r="IN51" s="22">
        <f>66</f>
        <v>66</v>
      </c>
      <c r="IO51" s="37">
        <f>33</f>
        <v>33</v>
      </c>
      <c r="IP51" s="33">
        <f t="shared" si="118"/>
        <v>0.71579999999999999</v>
      </c>
      <c r="IQ51" s="34">
        <f t="shared" si="119"/>
        <v>-1.0051000000000001</v>
      </c>
      <c r="IR51" s="24"/>
      <c r="IS51" s="25">
        <v>28</v>
      </c>
      <c r="IT51" s="23">
        <v>40.72</v>
      </c>
      <c r="IU51" s="22">
        <f t="shared" si="35"/>
        <v>72</v>
      </c>
      <c r="IV51" s="22">
        <f>68</f>
        <v>68</v>
      </c>
      <c r="IW51" s="32">
        <f>34</f>
        <v>34</v>
      </c>
      <c r="IX51" s="33">
        <f t="shared" si="120"/>
        <v>0.53380000000000005</v>
      </c>
      <c r="IY51" s="34">
        <f t="shared" si="121"/>
        <v>-1.0721000000000001</v>
      </c>
      <c r="IZ51" s="24"/>
      <c r="JA51" s="25">
        <v>28</v>
      </c>
      <c r="JB51" s="23">
        <v>40.72</v>
      </c>
      <c r="JC51" s="22">
        <f t="shared" si="36"/>
        <v>72</v>
      </c>
      <c r="JD51" s="22">
        <f>70</f>
        <v>70</v>
      </c>
      <c r="JE51" s="32">
        <f>35</f>
        <v>35</v>
      </c>
      <c r="JF51" s="33">
        <f t="shared" si="122"/>
        <v>0.35949999999999999</v>
      </c>
      <c r="JG51" s="34">
        <f t="shared" si="123"/>
        <v>-1.1065</v>
      </c>
      <c r="JH51" s="24"/>
      <c r="JI51" s="25">
        <v>28</v>
      </c>
      <c r="JJ51" s="23">
        <v>40.72</v>
      </c>
      <c r="JK51" s="22">
        <f t="shared" si="37"/>
        <v>72</v>
      </c>
      <c r="JL51" s="22">
        <f t="shared" si="37"/>
        <v>72</v>
      </c>
      <c r="JM51" s="37">
        <f>36</f>
        <v>36</v>
      </c>
      <c r="JN51" s="33">
        <f t="shared" si="124"/>
        <v>0.19639999999999999</v>
      </c>
      <c r="JO51" s="34">
        <f t="shared" si="125"/>
        <v>-1.1138999999999999</v>
      </c>
    </row>
    <row r="52" spans="1:275">
      <c r="A52" s="22">
        <v>1868</v>
      </c>
      <c r="B52" s="23">
        <v>46.87</v>
      </c>
      <c r="C52" s="20"/>
      <c r="D52" s="24"/>
      <c r="E52" s="25">
        <v>29</v>
      </c>
      <c r="F52" s="23">
        <v>46.87</v>
      </c>
      <c r="G52" s="22">
        <f t="shared" si="0"/>
        <v>72</v>
      </c>
      <c r="H52" s="22">
        <f t="shared" si="0"/>
        <v>72</v>
      </c>
      <c r="I52" s="32">
        <f>3</f>
        <v>3</v>
      </c>
      <c r="J52" s="33">
        <f t="shared" si="38"/>
        <v>-0.65100000000000002</v>
      </c>
      <c r="K52" s="34">
        <f t="shared" si="39"/>
        <v>-1.1274999999999999</v>
      </c>
      <c r="L52" s="24"/>
      <c r="M52" s="25">
        <v>29</v>
      </c>
      <c r="N52" s="23">
        <v>46.87</v>
      </c>
      <c r="O52" s="22">
        <f t="shared" si="1"/>
        <v>72</v>
      </c>
      <c r="P52" s="22">
        <f t="shared" si="2"/>
        <v>72</v>
      </c>
      <c r="Q52" s="37">
        <f t="shared" si="148"/>
        <v>4</v>
      </c>
      <c r="R52" s="33">
        <f t="shared" si="41"/>
        <v>0</v>
      </c>
      <c r="S52" s="34">
        <f t="shared" si="42"/>
        <v>1.3019000000000001</v>
      </c>
      <c r="T52" s="24"/>
      <c r="U52" s="25">
        <v>29</v>
      </c>
      <c r="V52" s="23">
        <v>46.87</v>
      </c>
      <c r="W52" s="22">
        <f t="shared" si="3"/>
        <v>72</v>
      </c>
      <c r="X52" s="22">
        <v>70</v>
      </c>
      <c r="Y52" s="32">
        <f>5</f>
        <v>5</v>
      </c>
      <c r="Z52" s="33">
        <f t="shared" si="43"/>
        <v>0.4138</v>
      </c>
      <c r="AA52" s="34">
        <f t="shared" si="44"/>
        <v>-1.2736000000000001</v>
      </c>
      <c r="AB52" s="24"/>
      <c r="AC52" s="25">
        <v>29</v>
      </c>
      <c r="AD52" s="23">
        <v>46.87</v>
      </c>
      <c r="AE52" s="22">
        <f t="shared" si="149"/>
        <v>72</v>
      </c>
      <c r="AF52" s="22">
        <f t="shared" si="4"/>
        <v>72</v>
      </c>
      <c r="AG52" s="37">
        <f t="shared" si="150"/>
        <v>6</v>
      </c>
      <c r="AH52" s="33">
        <f t="shared" si="47"/>
        <v>0.65100000000000002</v>
      </c>
      <c r="AI52" s="34">
        <f t="shared" si="48"/>
        <v>-1.1274999999999999</v>
      </c>
      <c r="AJ52" s="24"/>
      <c r="AK52" s="25">
        <v>29</v>
      </c>
      <c r="AL52" s="23">
        <v>46.87</v>
      </c>
      <c r="AM52" s="22">
        <f t="shared" si="5"/>
        <v>72</v>
      </c>
      <c r="AN52" s="22">
        <f t="shared" si="151"/>
        <v>70</v>
      </c>
      <c r="AO52" s="32">
        <f t="shared" si="152"/>
        <v>7</v>
      </c>
      <c r="AP52" s="33">
        <f t="shared" si="51"/>
        <v>0.83489999999999998</v>
      </c>
      <c r="AQ52" s="34">
        <f t="shared" si="52"/>
        <v>1.0469999999999999</v>
      </c>
      <c r="AR52" s="24"/>
      <c r="AS52" s="25">
        <v>29</v>
      </c>
      <c r="AT52" s="23">
        <v>46.87</v>
      </c>
      <c r="AU52" s="22">
        <f t="shared" si="6"/>
        <v>72</v>
      </c>
      <c r="AV52" s="22">
        <f t="shared" si="153"/>
        <v>72</v>
      </c>
      <c r="AW52" s="37">
        <f t="shared" si="154"/>
        <v>8</v>
      </c>
      <c r="AX52" s="33">
        <f t="shared" si="55"/>
        <v>-0.92059999999999997</v>
      </c>
      <c r="AY52" s="34">
        <f t="shared" si="56"/>
        <v>-0.92059999999999997</v>
      </c>
      <c r="AZ52" s="24"/>
      <c r="BA52" s="25">
        <v>29</v>
      </c>
      <c r="BB52" s="23">
        <v>46.87</v>
      </c>
      <c r="BC52" s="22">
        <f t="shared" si="7"/>
        <v>72</v>
      </c>
      <c r="BD52" s="22">
        <f t="shared" si="8"/>
        <v>72</v>
      </c>
      <c r="BE52" s="37">
        <f t="shared" si="155"/>
        <v>9</v>
      </c>
      <c r="BF52" s="33">
        <f t="shared" si="58"/>
        <v>0.2261</v>
      </c>
      <c r="BG52" s="34">
        <f t="shared" si="59"/>
        <v>1.2822</v>
      </c>
      <c r="BH52" s="24"/>
      <c r="BI52" s="25">
        <v>29</v>
      </c>
      <c r="BJ52" s="23">
        <v>46.87</v>
      </c>
      <c r="BK52" s="22">
        <f t="shared" si="9"/>
        <v>72</v>
      </c>
      <c r="BL52" s="22">
        <f>70</f>
        <v>70</v>
      </c>
      <c r="BM52" s="32">
        <f>10</f>
        <v>10</v>
      </c>
      <c r="BN52" s="33">
        <f t="shared" si="60"/>
        <v>1.0833999999999999</v>
      </c>
      <c r="BO52" s="34">
        <f t="shared" si="61"/>
        <v>-0.78710000000000002</v>
      </c>
      <c r="BP52" s="24"/>
      <c r="BQ52" s="25">
        <v>29</v>
      </c>
      <c r="BR52" s="23">
        <v>46.87</v>
      </c>
      <c r="BS52" s="22">
        <f t="shared" si="10"/>
        <v>72</v>
      </c>
      <c r="BT52" s="22">
        <f t="shared" si="156"/>
        <v>66</v>
      </c>
      <c r="BU52" s="37">
        <f t="shared" si="157"/>
        <v>11</v>
      </c>
      <c r="BV52" s="33">
        <f t="shared" si="64"/>
        <v>-0.93010000000000004</v>
      </c>
      <c r="BW52" s="34">
        <f t="shared" si="65"/>
        <v>-1.0733999999999999</v>
      </c>
      <c r="BX52" s="24"/>
      <c r="BY52" s="25">
        <v>29</v>
      </c>
      <c r="BZ52" s="23">
        <v>46.87</v>
      </c>
      <c r="CA52" s="22">
        <f t="shared" si="11"/>
        <v>72</v>
      </c>
      <c r="CB52" s="22">
        <f t="shared" si="12"/>
        <v>72</v>
      </c>
      <c r="CC52" s="37">
        <f t="shared" si="158"/>
        <v>12</v>
      </c>
      <c r="CD52" s="33">
        <f t="shared" si="67"/>
        <v>-1.1274999999999999</v>
      </c>
      <c r="CE52" s="34">
        <f t="shared" si="68"/>
        <v>0.65100000000000002</v>
      </c>
      <c r="CF52" s="24"/>
      <c r="CG52" s="25">
        <v>29</v>
      </c>
      <c r="CH52" s="23">
        <v>46.87</v>
      </c>
      <c r="CI52" s="22">
        <f t="shared" si="13"/>
        <v>72</v>
      </c>
      <c r="CJ52" s="22">
        <f>65</f>
        <v>65</v>
      </c>
      <c r="CK52" s="32">
        <f>13</f>
        <v>13</v>
      </c>
      <c r="CL52" s="33">
        <f t="shared" si="69"/>
        <v>0.17380000000000001</v>
      </c>
      <c r="CM52" s="34">
        <f t="shared" si="70"/>
        <v>1.4316</v>
      </c>
      <c r="CN52" s="24"/>
      <c r="CO52" s="25">
        <v>29</v>
      </c>
      <c r="CP52" s="23">
        <v>46.87</v>
      </c>
      <c r="CQ52" s="22">
        <f t="shared" si="14"/>
        <v>72</v>
      </c>
      <c r="CR52" s="22">
        <f t="shared" si="159"/>
        <v>70</v>
      </c>
      <c r="CS52" s="32">
        <f t="shared" si="160"/>
        <v>14</v>
      </c>
      <c r="CT52" s="33">
        <f t="shared" si="73"/>
        <v>1.2064999999999999</v>
      </c>
      <c r="CU52" s="34">
        <f t="shared" si="74"/>
        <v>0.58099999999999996</v>
      </c>
      <c r="CV52" s="24"/>
      <c r="CW52" s="25">
        <v>29</v>
      </c>
      <c r="CX52" s="23">
        <v>46.87</v>
      </c>
      <c r="CY52" s="22">
        <f t="shared" si="15"/>
        <v>72</v>
      </c>
      <c r="CZ52" s="22">
        <f t="shared" si="161"/>
        <v>60</v>
      </c>
      <c r="DA52" s="32">
        <f t="shared" si="162"/>
        <v>15</v>
      </c>
      <c r="DB52" s="33">
        <f t="shared" si="77"/>
        <v>1.4273</v>
      </c>
      <c r="DC52" s="34">
        <f t="shared" si="78"/>
        <v>-0.63549999999999995</v>
      </c>
      <c r="DD52" s="24"/>
      <c r="DE52" s="25">
        <v>29</v>
      </c>
      <c r="DF52" s="23">
        <v>46.87</v>
      </c>
      <c r="DG52" s="22">
        <f t="shared" si="16"/>
        <v>72</v>
      </c>
      <c r="DH52" s="22">
        <f t="shared" si="163"/>
        <v>64</v>
      </c>
      <c r="DI52" s="32">
        <f t="shared" si="164"/>
        <v>16</v>
      </c>
      <c r="DJ52" s="33">
        <f t="shared" si="81"/>
        <v>0.5605</v>
      </c>
      <c r="DK52" s="34">
        <f t="shared" si="82"/>
        <v>-1.3532</v>
      </c>
      <c r="DL52" s="24"/>
      <c r="DM52" s="25">
        <v>29</v>
      </c>
      <c r="DN52" s="23">
        <v>46.87</v>
      </c>
      <c r="DO52" s="22">
        <f t="shared" si="17"/>
        <v>72</v>
      </c>
      <c r="DP52" s="22">
        <f>68</f>
        <v>68</v>
      </c>
      <c r="DQ52" s="32">
        <f>17</f>
        <v>17</v>
      </c>
      <c r="DR52" s="33">
        <f t="shared" si="83"/>
        <v>-0.37730000000000002</v>
      </c>
      <c r="DS52" s="34">
        <f t="shared" si="84"/>
        <v>-1.3259000000000001</v>
      </c>
      <c r="DT52" s="24"/>
      <c r="DU52" s="25">
        <v>29</v>
      </c>
      <c r="DV52" s="23">
        <v>46.87</v>
      </c>
      <c r="DW52" s="22">
        <f t="shared" si="18"/>
        <v>72</v>
      </c>
      <c r="DX52" s="22">
        <f t="shared" si="165"/>
        <v>72</v>
      </c>
      <c r="DY52" s="37">
        <f t="shared" si="166"/>
        <v>18</v>
      </c>
      <c r="DZ52" s="33">
        <f t="shared" si="87"/>
        <v>-0.99729999999999996</v>
      </c>
      <c r="EA52" s="34">
        <f t="shared" si="88"/>
        <v>-0.83689999999999998</v>
      </c>
      <c r="EB52" s="24"/>
      <c r="EC52" s="25">
        <v>29</v>
      </c>
      <c r="ED52" s="23">
        <v>46.87</v>
      </c>
      <c r="EE52" s="22">
        <f t="shared" si="19"/>
        <v>72</v>
      </c>
      <c r="EF52" s="22">
        <f>57</f>
        <v>57</v>
      </c>
      <c r="EG52" s="32">
        <f>19</f>
        <v>19</v>
      </c>
      <c r="EH52" s="33">
        <f t="shared" si="89"/>
        <v>-1.6221000000000001</v>
      </c>
      <c r="EI52" s="34">
        <f t="shared" si="90"/>
        <v>-0.2707</v>
      </c>
      <c r="EJ52" s="24"/>
      <c r="EK52" s="25">
        <v>29</v>
      </c>
      <c r="EL52" s="23">
        <v>46.87</v>
      </c>
      <c r="EM52" s="22">
        <f t="shared" si="20"/>
        <v>72</v>
      </c>
      <c r="EN52" s="22">
        <f>60</f>
        <v>60</v>
      </c>
      <c r="EO52" s="32">
        <f>20</f>
        <v>20</v>
      </c>
      <c r="EP52" s="33">
        <f t="shared" si="91"/>
        <v>-1.4859</v>
      </c>
      <c r="EQ52" s="34">
        <f t="shared" si="92"/>
        <v>0.48280000000000001</v>
      </c>
      <c r="ER52" s="24"/>
      <c r="ES52" s="25">
        <v>29</v>
      </c>
      <c r="ET52" s="23">
        <v>46.87</v>
      </c>
      <c r="EU52" s="22">
        <f t="shared" si="21"/>
        <v>72</v>
      </c>
      <c r="EV52" s="22">
        <f>63</f>
        <v>63</v>
      </c>
      <c r="EW52" s="37">
        <f>21</f>
        <v>21</v>
      </c>
      <c r="EX52" s="33">
        <f t="shared" si="93"/>
        <v>-1.0907</v>
      </c>
      <c r="EY52" s="34">
        <f t="shared" si="94"/>
        <v>1.0121</v>
      </c>
      <c r="EZ52" s="24"/>
      <c r="FA52" s="25">
        <v>29</v>
      </c>
      <c r="FB52" s="23">
        <v>46.87</v>
      </c>
      <c r="FC52" s="22">
        <f t="shared" si="22"/>
        <v>72</v>
      </c>
      <c r="FD52" s="22">
        <f>66</f>
        <v>66</v>
      </c>
      <c r="FE52" s="37">
        <f>22</f>
        <v>22</v>
      </c>
      <c r="FF52" s="33">
        <f t="shared" si="95"/>
        <v>-0.59</v>
      </c>
      <c r="FG52" s="34">
        <f t="shared" si="96"/>
        <v>1.292</v>
      </c>
      <c r="FH52" s="24"/>
      <c r="FI52" s="25">
        <v>29</v>
      </c>
      <c r="FJ52" s="23">
        <v>46.87</v>
      </c>
      <c r="FK52" s="22">
        <f t="shared" si="23"/>
        <v>72</v>
      </c>
      <c r="FL52" s="22">
        <f t="shared" si="167"/>
        <v>69</v>
      </c>
      <c r="FM52" s="37">
        <f t="shared" si="168"/>
        <v>23</v>
      </c>
      <c r="FN52" s="33">
        <f t="shared" si="98"/>
        <v>-9.2700000000000005E-2</v>
      </c>
      <c r="FO52" s="34">
        <f t="shared" si="99"/>
        <v>1.3553999999999999</v>
      </c>
      <c r="FP52" s="24"/>
      <c r="FQ52" s="25">
        <v>29</v>
      </c>
      <c r="FR52" s="23">
        <v>46.87</v>
      </c>
      <c r="FS52" s="22">
        <f t="shared" si="25"/>
        <v>72</v>
      </c>
      <c r="FT52" s="22">
        <f t="shared" si="25"/>
        <v>72</v>
      </c>
      <c r="FU52" s="37">
        <f>24</f>
        <v>24</v>
      </c>
      <c r="FV52" s="33">
        <f t="shared" si="100"/>
        <v>0.33700000000000002</v>
      </c>
      <c r="FW52" s="34">
        <f t="shared" si="101"/>
        <v>1.2576000000000001</v>
      </c>
      <c r="FX52" s="24"/>
      <c r="FY52" s="25">
        <v>29</v>
      </c>
      <c r="FZ52" s="23">
        <v>46.87</v>
      </c>
      <c r="GA52" s="22">
        <f t="shared" si="26"/>
        <v>72</v>
      </c>
      <c r="GB52" s="22">
        <f>50</f>
        <v>50</v>
      </c>
      <c r="GC52" s="32">
        <f>25</f>
        <v>25</v>
      </c>
      <c r="GD52" s="33">
        <f t="shared" si="102"/>
        <v>1.0045999999999999</v>
      </c>
      <c r="GE52" s="34">
        <f t="shared" si="103"/>
        <v>1.5829</v>
      </c>
      <c r="GF52" s="24"/>
      <c r="GG52" s="25">
        <v>29</v>
      </c>
      <c r="GH52" s="23">
        <v>46.87</v>
      </c>
      <c r="GI52" s="22">
        <f t="shared" si="27"/>
        <v>72</v>
      </c>
      <c r="GJ52" s="22">
        <f>52</f>
        <v>52</v>
      </c>
      <c r="GK52" s="32">
        <f>26</f>
        <v>26</v>
      </c>
      <c r="GL52" s="33">
        <f t="shared" si="104"/>
        <v>1.3492999999999999</v>
      </c>
      <c r="GM52" s="34">
        <f t="shared" si="105"/>
        <v>1.1954</v>
      </c>
      <c r="GN52" s="24"/>
      <c r="GO52" s="25">
        <v>29</v>
      </c>
      <c r="GP52" s="23">
        <v>46.87</v>
      </c>
      <c r="GQ52" s="22">
        <f t="shared" si="28"/>
        <v>72</v>
      </c>
      <c r="GR52" s="22">
        <f>54</f>
        <v>54</v>
      </c>
      <c r="GS52" s="37">
        <f>27</f>
        <v>27</v>
      </c>
      <c r="GT52" s="33">
        <f t="shared" si="106"/>
        <v>1.5512999999999999</v>
      </c>
      <c r="GU52" s="34">
        <f t="shared" si="107"/>
        <v>0.77910000000000001</v>
      </c>
      <c r="GV52" s="24"/>
      <c r="GW52" s="25">
        <v>29</v>
      </c>
      <c r="GX52" s="23">
        <v>46.87</v>
      </c>
      <c r="GY52" s="22">
        <f t="shared" si="29"/>
        <v>72</v>
      </c>
      <c r="GZ52" s="22">
        <f>56</f>
        <v>56</v>
      </c>
      <c r="HA52" s="32">
        <f>28</f>
        <v>28</v>
      </c>
      <c r="HB52" s="33">
        <f t="shared" si="108"/>
        <v>1.6319999999999999</v>
      </c>
      <c r="HC52" s="34">
        <f t="shared" si="109"/>
        <v>0.3725</v>
      </c>
      <c r="HD52" s="24"/>
      <c r="HE52" s="25">
        <v>29</v>
      </c>
      <c r="HF52" s="23">
        <v>46.87</v>
      </c>
      <c r="HG52" s="22">
        <f t="shared" si="30"/>
        <v>72</v>
      </c>
      <c r="HH52" s="22">
        <f>58</f>
        <v>58</v>
      </c>
      <c r="HI52" s="32">
        <f>29</f>
        <v>29</v>
      </c>
      <c r="HJ52" s="33">
        <f t="shared" si="110"/>
        <v>1.6162000000000001</v>
      </c>
      <c r="HK52" s="34">
        <f t="shared" si="111"/>
        <v>0</v>
      </c>
      <c r="HL52" s="24"/>
      <c r="HM52" s="25">
        <v>29</v>
      </c>
      <c r="HN52" s="23">
        <v>46.87</v>
      </c>
      <c r="HO52" s="22">
        <f t="shared" si="31"/>
        <v>72</v>
      </c>
      <c r="HP52" s="22">
        <f>60</f>
        <v>60</v>
      </c>
      <c r="HQ52" s="32">
        <f>30</f>
        <v>30</v>
      </c>
      <c r="HR52" s="33">
        <f t="shared" si="112"/>
        <v>1.5282</v>
      </c>
      <c r="HS52" s="34">
        <f t="shared" si="113"/>
        <v>-0.32479999999999998</v>
      </c>
      <c r="HT52" s="24"/>
      <c r="HU52" s="25">
        <v>29</v>
      </c>
      <c r="HV52" s="23">
        <v>46.87</v>
      </c>
      <c r="HW52" s="22">
        <f t="shared" si="32"/>
        <v>72</v>
      </c>
      <c r="HX52" s="22">
        <f>62</f>
        <v>62</v>
      </c>
      <c r="HY52" s="32">
        <f>31</f>
        <v>31</v>
      </c>
      <c r="HZ52" s="33">
        <f t="shared" si="114"/>
        <v>1.3894</v>
      </c>
      <c r="IA52" s="34">
        <f t="shared" si="115"/>
        <v>-0.59619999999999995</v>
      </c>
      <c r="IB52" s="24"/>
      <c r="IC52" s="25">
        <v>29</v>
      </c>
      <c r="ID52" s="23">
        <v>46.87</v>
      </c>
      <c r="IE52" s="22">
        <f t="shared" si="33"/>
        <v>72</v>
      </c>
      <c r="IF52" s="22">
        <f>64</f>
        <v>64</v>
      </c>
      <c r="IG52" s="32">
        <f>32</f>
        <v>32</v>
      </c>
      <c r="IH52" s="33">
        <f t="shared" si="116"/>
        <v>1.2178</v>
      </c>
      <c r="II52" s="34">
        <f t="shared" si="117"/>
        <v>-0.81369999999999998</v>
      </c>
      <c r="IJ52" s="24"/>
      <c r="IK52" s="25">
        <v>29</v>
      </c>
      <c r="IL52" s="23">
        <v>46.87</v>
      </c>
      <c r="IM52" s="22">
        <f t="shared" si="34"/>
        <v>72</v>
      </c>
      <c r="IN52" s="22">
        <f>66</f>
        <v>66</v>
      </c>
      <c r="IO52" s="37">
        <f>33</f>
        <v>33</v>
      </c>
      <c r="IP52" s="33">
        <f t="shared" si="118"/>
        <v>1.0279</v>
      </c>
      <c r="IQ52" s="34">
        <f t="shared" si="119"/>
        <v>-0.98009999999999997</v>
      </c>
      <c r="IR52" s="24"/>
      <c r="IS52" s="25">
        <v>29</v>
      </c>
      <c r="IT52" s="23">
        <v>46.87</v>
      </c>
      <c r="IU52" s="22">
        <f t="shared" si="35"/>
        <v>72</v>
      </c>
      <c r="IV52" s="22">
        <f>68</f>
        <v>68</v>
      </c>
      <c r="IW52" s="32">
        <f>34</f>
        <v>34</v>
      </c>
      <c r="IX52" s="33">
        <f t="shared" si="120"/>
        <v>0.83069999999999999</v>
      </c>
      <c r="IY52" s="34">
        <f t="shared" si="121"/>
        <v>-1.1001000000000001</v>
      </c>
      <c r="IZ52" s="24"/>
      <c r="JA52" s="25">
        <v>29</v>
      </c>
      <c r="JB52" s="23">
        <v>46.87</v>
      </c>
      <c r="JC52" s="22">
        <f t="shared" si="36"/>
        <v>72</v>
      </c>
      <c r="JD52" s="22">
        <f>70</f>
        <v>70</v>
      </c>
      <c r="JE52" s="32">
        <f>35</f>
        <v>35</v>
      </c>
      <c r="JF52" s="33">
        <f t="shared" si="122"/>
        <v>0.63460000000000005</v>
      </c>
      <c r="JG52" s="34">
        <f t="shared" si="123"/>
        <v>-1.1792</v>
      </c>
      <c r="JH52" s="24"/>
      <c r="JI52" s="25">
        <v>29</v>
      </c>
      <c r="JJ52" s="23">
        <v>46.87</v>
      </c>
      <c r="JK52" s="22">
        <f t="shared" si="37"/>
        <v>72</v>
      </c>
      <c r="JL52" s="22">
        <f t="shared" si="37"/>
        <v>72</v>
      </c>
      <c r="JM52" s="37">
        <f>36</f>
        <v>36</v>
      </c>
      <c r="JN52" s="33">
        <f t="shared" si="124"/>
        <v>0.44529999999999997</v>
      </c>
      <c r="JO52" s="34">
        <f t="shared" si="125"/>
        <v>-1.2234</v>
      </c>
    </row>
    <row r="53" spans="1:275">
      <c r="A53" s="22">
        <v>1869</v>
      </c>
      <c r="B53" s="23">
        <v>41.29</v>
      </c>
      <c r="C53" s="20"/>
      <c r="D53" s="24"/>
      <c r="E53" s="25">
        <v>30</v>
      </c>
      <c r="F53" s="23">
        <v>41.29</v>
      </c>
      <c r="G53" s="22">
        <f t="shared" si="0"/>
        <v>72</v>
      </c>
      <c r="H53" s="22">
        <f t="shared" si="0"/>
        <v>72</v>
      </c>
      <c r="I53" s="32">
        <f>3</f>
        <v>3</v>
      </c>
      <c r="J53" s="33">
        <f t="shared" si="38"/>
        <v>1.1469</v>
      </c>
      <c r="K53" s="34">
        <f t="shared" si="39"/>
        <v>0</v>
      </c>
      <c r="L53" s="24"/>
      <c r="M53" s="25">
        <v>30</v>
      </c>
      <c r="N53" s="23">
        <v>41.29</v>
      </c>
      <c r="O53" s="22">
        <f t="shared" si="1"/>
        <v>72</v>
      </c>
      <c r="P53" s="22">
        <f t="shared" si="2"/>
        <v>72</v>
      </c>
      <c r="Q53" s="37">
        <f t="shared" si="148"/>
        <v>4</v>
      </c>
      <c r="R53" s="33">
        <f t="shared" si="41"/>
        <v>-1.1469</v>
      </c>
      <c r="S53" s="34">
        <f t="shared" si="42"/>
        <v>0</v>
      </c>
      <c r="T53" s="24"/>
      <c r="U53" s="25">
        <v>30</v>
      </c>
      <c r="V53" s="23">
        <v>41.29</v>
      </c>
      <c r="W53" s="22">
        <f t="shared" si="3"/>
        <v>72</v>
      </c>
      <c r="X53" s="22">
        <v>70</v>
      </c>
      <c r="Y53" s="32">
        <f>5</f>
        <v>5</v>
      </c>
      <c r="Z53" s="33">
        <f t="shared" si="43"/>
        <v>1.1797</v>
      </c>
      <c r="AA53" s="34">
        <f t="shared" si="44"/>
        <v>0</v>
      </c>
      <c r="AB53" s="24"/>
      <c r="AC53" s="25">
        <v>30</v>
      </c>
      <c r="AD53" s="23">
        <v>41.29</v>
      </c>
      <c r="AE53" s="22">
        <f t="shared" si="149"/>
        <v>72</v>
      </c>
      <c r="AF53" s="22">
        <f t="shared" si="4"/>
        <v>72</v>
      </c>
      <c r="AG53" s="37">
        <f t="shared" si="150"/>
        <v>6</v>
      </c>
      <c r="AH53" s="33">
        <f t="shared" si="47"/>
        <v>1.1469</v>
      </c>
      <c r="AI53" s="34">
        <f t="shared" si="48"/>
        <v>0</v>
      </c>
      <c r="AJ53" s="24"/>
      <c r="AK53" s="25">
        <v>30</v>
      </c>
      <c r="AL53" s="23">
        <v>41.29</v>
      </c>
      <c r="AM53" s="22">
        <f t="shared" si="5"/>
        <v>72</v>
      </c>
      <c r="AN53" s="22">
        <f t="shared" si="151"/>
        <v>70</v>
      </c>
      <c r="AO53" s="32">
        <f t="shared" si="152"/>
        <v>7</v>
      </c>
      <c r="AP53" s="33">
        <f t="shared" si="51"/>
        <v>-0.26250000000000001</v>
      </c>
      <c r="AQ53" s="34">
        <f t="shared" si="52"/>
        <v>1.1500999999999999</v>
      </c>
      <c r="AR53" s="24"/>
      <c r="AS53" s="25">
        <v>30</v>
      </c>
      <c r="AT53" s="23">
        <v>41.29</v>
      </c>
      <c r="AU53" s="22">
        <f t="shared" si="6"/>
        <v>72</v>
      </c>
      <c r="AV53" s="22">
        <f t="shared" si="153"/>
        <v>72</v>
      </c>
      <c r="AW53" s="37">
        <f t="shared" si="154"/>
        <v>8</v>
      </c>
      <c r="AX53" s="33">
        <f t="shared" si="55"/>
        <v>0</v>
      </c>
      <c r="AY53" s="34">
        <f t="shared" si="56"/>
        <v>-1.1469</v>
      </c>
      <c r="AZ53" s="24"/>
      <c r="BA53" s="25">
        <v>30</v>
      </c>
      <c r="BB53" s="23">
        <v>41.29</v>
      </c>
      <c r="BC53" s="22">
        <f t="shared" si="7"/>
        <v>72</v>
      </c>
      <c r="BD53" s="22">
        <f t="shared" si="8"/>
        <v>72</v>
      </c>
      <c r="BE53" s="37">
        <f t="shared" si="155"/>
        <v>9</v>
      </c>
      <c r="BF53" s="33">
        <f t="shared" si="58"/>
        <v>-0.57350000000000001</v>
      </c>
      <c r="BG53" s="34">
        <f t="shared" si="59"/>
        <v>0.99329999999999996</v>
      </c>
      <c r="BH53" s="24"/>
      <c r="BI53" s="25">
        <v>30</v>
      </c>
      <c r="BJ53" s="23">
        <v>41.29</v>
      </c>
      <c r="BK53" s="22">
        <f t="shared" si="9"/>
        <v>72</v>
      </c>
      <c r="BL53" s="22">
        <f>70</f>
        <v>70</v>
      </c>
      <c r="BM53" s="32">
        <f>10</f>
        <v>10</v>
      </c>
      <c r="BN53" s="33">
        <f t="shared" si="60"/>
        <v>1.1797</v>
      </c>
      <c r="BO53" s="34">
        <f t="shared" si="61"/>
        <v>0</v>
      </c>
      <c r="BP53" s="24"/>
      <c r="BQ53" s="25">
        <v>30</v>
      </c>
      <c r="BR53" s="23">
        <v>41.29</v>
      </c>
      <c r="BS53" s="22">
        <f t="shared" si="10"/>
        <v>72</v>
      </c>
      <c r="BT53" s="22">
        <f t="shared" si="156"/>
        <v>66</v>
      </c>
      <c r="BU53" s="37">
        <f t="shared" si="157"/>
        <v>11</v>
      </c>
      <c r="BV53" s="33">
        <f t="shared" si="64"/>
        <v>-0.17810000000000001</v>
      </c>
      <c r="BW53" s="34">
        <f t="shared" si="65"/>
        <v>-1.2384999999999999</v>
      </c>
      <c r="BX53" s="24"/>
      <c r="BY53" s="25">
        <v>30</v>
      </c>
      <c r="BZ53" s="23">
        <v>41.29</v>
      </c>
      <c r="CA53" s="22">
        <f t="shared" si="11"/>
        <v>72</v>
      </c>
      <c r="CB53" s="22">
        <f t="shared" si="12"/>
        <v>72</v>
      </c>
      <c r="CC53" s="37">
        <f t="shared" si="158"/>
        <v>12</v>
      </c>
      <c r="CD53" s="33">
        <f t="shared" si="67"/>
        <v>-1.1469</v>
      </c>
      <c r="CE53" s="34">
        <f t="shared" si="68"/>
        <v>0</v>
      </c>
      <c r="CF53" s="24"/>
      <c r="CG53" s="25">
        <v>30</v>
      </c>
      <c r="CH53" s="23">
        <v>41.29</v>
      </c>
      <c r="CI53" s="22">
        <f t="shared" si="13"/>
        <v>72</v>
      </c>
      <c r="CJ53" s="22">
        <f>65</f>
        <v>65</v>
      </c>
      <c r="CK53" s="32">
        <f>13</f>
        <v>13</v>
      </c>
      <c r="CL53" s="33">
        <f t="shared" si="69"/>
        <v>-0.45050000000000001</v>
      </c>
      <c r="CM53" s="34">
        <f t="shared" si="70"/>
        <v>1.1879</v>
      </c>
      <c r="CN53" s="24"/>
      <c r="CO53" s="25">
        <v>30</v>
      </c>
      <c r="CP53" s="23">
        <v>41.29</v>
      </c>
      <c r="CQ53" s="22">
        <f t="shared" si="14"/>
        <v>72</v>
      </c>
      <c r="CR53" s="22">
        <f t="shared" si="159"/>
        <v>70</v>
      </c>
      <c r="CS53" s="32">
        <f t="shared" si="160"/>
        <v>14</v>
      </c>
      <c r="CT53" s="33">
        <f t="shared" si="73"/>
        <v>0.73550000000000004</v>
      </c>
      <c r="CU53" s="34">
        <f t="shared" si="74"/>
        <v>0.92230000000000001</v>
      </c>
      <c r="CV53" s="24"/>
      <c r="CW53" s="25">
        <v>30</v>
      </c>
      <c r="CX53" s="23">
        <v>41.29</v>
      </c>
      <c r="CY53" s="22">
        <f t="shared" si="15"/>
        <v>72</v>
      </c>
      <c r="CZ53" s="22">
        <f t="shared" si="161"/>
        <v>60</v>
      </c>
      <c r="DA53" s="32">
        <f t="shared" si="162"/>
        <v>15</v>
      </c>
      <c r="DB53" s="33">
        <f t="shared" si="77"/>
        <v>1.3763000000000001</v>
      </c>
      <c r="DC53" s="34">
        <f t="shared" si="78"/>
        <v>0</v>
      </c>
      <c r="DD53" s="24"/>
      <c r="DE53" s="25">
        <v>30</v>
      </c>
      <c r="DF53" s="23">
        <v>41.29</v>
      </c>
      <c r="DG53" s="22">
        <f t="shared" si="16"/>
        <v>72</v>
      </c>
      <c r="DH53" s="22">
        <f t="shared" si="163"/>
        <v>64</v>
      </c>
      <c r="DI53" s="32">
        <f t="shared" si="164"/>
        <v>16</v>
      </c>
      <c r="DJ53" s="33">
        <f t="shared" si="81"/>
        <v>0.91239999999999999</v>
      </c>
      <c r="DK53" s="34">
        <f t="shared" si="82"/>
        <v>-0.91239999999999999</v>
      </c>
      <c r="DL53" s="24"/>
      <c r="DM53" s="25">
        <v>30</v>
      </c>
      <c r="DN53" s="23">
        <v>41.29</v>
      </c>
      <c r="DO53" s="22">
        <f t="shared" si="17"/>
        <v>72</v>
      </c>
      <c r="DP53" s="22">
        <f>68</f>
        <v>68</v>
      </c>
      <c r="DQ53" s="32">
        <f>17</f>
        <v>17</v>
      </c>
      <c r="DR53" s="33">
        <f t="shared" si="83"/>
        <v>0.11210000000000001</v>
      </c>
      <c r="DS53" s="34">
        <f t="shared" si="84"/>
        <v>-1.2092000000000001</v>
      </c>
      <c r="DT53" s="24"/>
      <c r="DU53" s="25">
        <v>30</v>
      </c>
      <c r="DV53" s="23">
        <v>41.29</v>
      </c>
      <c r="DW53" s="22">
        <f t="shared" si="18"/>
        <v>72</v>
      </c>
      <c r="DX53" s="22">
        <f t="shared" si="165"/>
        <v>72</v>
      </c>
      <c r="DY53" s="37">
        <f t="shared" si="166"/>
        <v>18</v>
      </c>
      <c r="DZ53" s="33">
        <f t="shared" si="87"/>
        <v>-0.57350000000000001</v>
      </c>
      <c r="EA53" s="34">
        <f t="shared" si="88"/>
        <v>-0.99329999999999996</v>
      </c>
      <c r="EB53" s="24"/>
      <c r="EC53" s="25">
        <v>30</v>
      </c>
      <c r="ED53" s="23">
        <v>41.29</v>
      </c>
      <c r="EE53" s="22">
        <f t="shared" si="19"/>
        <v>72</v>
      </c>
      <c r="EF53" s="22">
        <f>57</f>
        <v>57</v>
      </c>
      <c r="EG53" s="32">
        <f>19</f>
        <v>19</v>
      </c>
      <c r="EH53" s="33">
        <f t="shared" si="89"/>
        <v>-1.2742</v>
      </c>
      <c r="EI53" s="34">
        <f t="shared" si="90"/>
        <v>-0.6895</v>
      </c>
      <c r="EJ53" s="24"/>
      <c r="EK53" s="25">
        <v>30</v>
      </c>
      <c r="EL53" s="23">
        <v>41.29</v>
      </c>
      <c r="EM53" s="22">
        <f t="shared" si="20"/>
        <v>72</v>
      </c>
      <c r="EN53" s="22">
        <f>60</f>
        <v>60</v>
      </c>
      <c r="EO53" s="32">
        <f>20</f>
        <v>20</v>
      </c>
      <c r="EP53" s="33">
        <f t="shared" si="91"/>
        <v>-1.3763000000000001</v>
      </c>
      <c r="EQ53" s="34">
        <f t="shared" si="92"/>
        <v>0</v>
      </c>
      <c r="ER53" s="24"/>
      <c r="ES53" s="25">
        <v>30</v>
      </c>
      <c r="ET53" s="23">
        <v>41.29</v>
      </c>
      <c r="EU53" s="22">
        <f t="shared" si="21"/>
        <v>72</v>
      </c>
      <c r="EV53" s="22">
        <f>63</f>
        <v>63</v>
      </c>
      <c r="EW53" s="37">
        <f>21</f>
        <v>21</v>
      </c>
      <c r="EX53" s="33">
        <f t="shared" si="93"/>
        <v>-1.181</v>
      </c>
      <c r="EY53" s="34">
        <f t="shared" si="94"/>
        <v>0.56869999999999998</v>
      </c>
      <c r="EZ53" s="24"/>
      <c r="FA53" s="25">
        <v>30</v>
      </c>
      <c r="FB53" s="23">
        <v>41.29</v>
      </c>
      <c r="FC53" s="22">
        <f t="shared" si="22"/>
        <v>72</v>
      </c>
      <c r="FD53" s="22">
        <f>66</f>
        <v>66</v>
      </c>
      <c r="FE53" s="37">
        <f>22</f>
        <v>22</v>
      </c>
      <c r="FF53" s="33">
        <f t="shared" si="95"/>
        <v>-0.81940000000000002</v>
      </c>
      <c r="FG53" s="34">
        <f t="shared" si="96"/>
        <v>0.9456</v>
      </c>
      <c r="FH53" s="24"/>
      <c r="FI53" s="25">
        <v>30</v>
      </c>
      <c r="FJ53" s="23">
        <v>41.29</v>
      </c>
      <c r="FK53" s="22">
        <f t="shared" si="23"/>
        <v>72</v>
      </c>
      <c r="FL53" s="22">
        <f t="shared" si="167"/>
        <v>69</v>
      </c>
      <c r="FM53" s="37">
        <f t="shared" si="168"/>
        <v>23</v>
      </c>
      <c r="FN53" s="33">
        <f t="shared" si="98"/>
        <v>-0.40079999999999999</v>
      </c>
      <c r="FO53" s="34">
        <f t="shared" si="99"/>
        <v>1.1276999999999999</v>
      </c>
      <c r="FP53" s="24"/>
      <c r="FQ53" s="25">
        <v>30</v>
      </c>
      <c r="FR53" s="23">
        <v>41.29</v>
      </c>
      <c r="FS53" s="22">
        <f t="shared" si="25"/>
        <v>72</v>
      </c>
      <c r="FT53" s="22">
        <f t="shared" si="25"/>
        <v>72</v>
      </c>
      <c r="FU53" s="37">
        <f>24</f>
        <v>24</v>
      </c>
      <c r="FV53" s="33">
        <f t="shared" si="100"/>
        <v>0</v>
      </c>
      <c r="FW53" s="34">
        <f t="shared" si="101"/>
        <v>1.1469</v>
      </c>
      <c r="FX53" s="24"/>
      <c r="FY53" s="25">
        <v>30</v>
      </c>
      <c r="FZ53" s="23">
        <v>41.29</v>
      </c>
      <c r="GA53" s="22">
        <f t="shared" si="26"/>
        <v>72</v>
      </c>
      <c r="GB53" s="22">
        <f>50</f>
        <v>50</v>
      </c>
      <c r="GC53" s="32">
        <f>25</f>
        <v>25</v>
      </c>
      <c r="GD53" s="33">
        <f t="shared" si="102"/>
        <v>0.51039999999999996</v>
      </c>
      <c r="GE53" s="34">
        <f t="shared" si="103"/>
        <v>1.5708</v>
      </c>
      <c r="GF53" s="24"/>
      <c r="GG53" s="25">
        <v>30</v>
      </c>
      <c r="GH53" s="23">
        <v>41.29</v>
      </c>
      <c r="GI53" s="22">
        <f t="shared" si="27"/>
        <v>72</v>
      </c>
      <c r="GJ53" s="22">
        <f>52</f>
        <v>52</v>
      </c>
      <c r="GK53" s="32">
        <f>26</f>
        <v>26</v>
      </c>
      <c r="GL53" s="33">
        <f t="shared" si="104"/>
        <v>0.90210000000000001</v>
      </c>
      <c r="GM53" s="34">
        <f t="shared" si="105"/>
        <v>1.3069999999999999</v>
      </c>
      <c r="GN53" s="24"/>
      <c r="GO53" s="25">
        <v>30</v>
      </c>
      <c r="GP53" s="23">
        <v>41.29</v>
      </c>
      <c r="GQ53" s="22">
        <f t="shared" si="28"/>
        <v>72</v>
      </c>
      <c r="GR53" s="22">
        <f>54</f>
        <v>54</v>
      </c>
      <c r="GS53" s="37">
        <f>27</f>
        <v>27</v>
      </c>
      <c r="GT53" s="33">
        <f t="shared" si="106"/>
        <v>1.1715</v>
      </c>
      <c r="GU53" s="34">
        <f t="shared" si="107"/>
        <v>0.98299999999999998</v>
      </c>
      <c r="GV53" s="24"/>
      <c r="GW53" s="25">
        <v>30</v>
      </c>
      <c r="GX53" s="23">
        <v>41.29</v>
      </c>
      <c r="GY53" s="22">
        <f t="shared" si="29"/>
        <v>72</v>
      </c>
      <c r="GZ53" s="22">
        <f>56</f>
        <v>56</v>
      </c>
      <c r="HA53" s="32">
        <f>28</f>
        <v>28</v>
      </c>
      <c r="HB53" s="33">
        <f t="shared" si="108"/>
        <v>1.3286</v>
      </c>
      <c r="HC53" s="34">
        <f t="shared" si="109"/>
        <v>0.63980000000000004</v>
      </c>
      <c r="HD53" s="24"/>
      <c r="HE53" s="25">
        <v>30</v>
      </c>
      <c r="HF53" s="23">
        <v>41.29</v>
      </c>
      <c r="HG53" s="22">
        <f t="shared" si="30"/>
        <v>72</v>
      </c>
      <c r="HH53" s="22">
        <f>58</f>
        <v>58</v>
      </c>
      <c r="HI53" s="32">
        <f>29</f>
        <v>29</v>
      </c>
      <c r="HJ53" s="33">
        <f t="shared" si="110"/>
        <v>1.3905000000000001</v>
      </c>
      <c r="HK53" s="34">
        <f t="shared" si="111"/>
        <v>0.30609999999999998</v>
      </c>
      <c r="HL53" s="24"/>
      <c r="HM53" s="25">
        <v>30</v>
      </c>
      <c r="HN53" s="23">
        <v>41.29</v>
      </c>
      <c r="HO53" s="22">
        <f t="shared" si="31"/>
        <v>72</v>
      </c>
      <c r="HP53" s="22">
        <f>60</f>
        <v>60</v>
      </c>
      <c r="HQ53" s="32">
        <f>30</f>
        <v>30</v>
      </c>
      <c r="HR53" s="33">
        <f t="shared" si="112"/>
        <v>1.3763000000000001</v>
      </c>
      <c r="HS53" s="34">
        <f t="shared" si="113"/>
        <v>0</v>
      </c>
      <c r="HT53" s="24"/>
      <c r="HU53" s="25">
        <v>30</v>
      </c>
      <c r="HV53" s="23">
        <v>41.29</v>
      </c>
      <c r="HW53" s="22">
        <f t="shared" si="32"/>
        <v>72</v>
      </c>
      <c r="HX53" s="22">
        <f>62</f>
        <v>62</v>
      </c>
      <c r="HY53" s="32">
        <f>31</f>
        <v>31</v>
      </c>
      <c r="HZ53" s="33">
        <f t="shared" si="114"/>
        <v>1.3047</v>
      </c>
      <c r="IA53" s="34">
        <f t="shared" si="115"/>
        <v>-0.2681</v>
      </c>
      <c r="IB53" s="24"/>
      <c r="IC53" s="25">
        <v>30</v>
      </c>
      <c r="ID53" s="23">
        <v>41.29</v>
      </c>
      <c r="IE53" s="22">
        <f t="shared" si="33"/>
        <v>72</v>
      </c>
      <c r="IF53" s="22">
        <f>64</f>
        <v>64</v>
      </c>
      <c r="IG53" s="32">
        <f>32</f>
        <v>32</v>
      </c>
      <c r="IH53" s="33">
        <f t="shared" si="116"/>
        <v>1.1920999999999999</v>
      </c>
      <c r="II53" s="34">
        <f t="shared" si="117"/>
        <v>-0.49380000000000002</v>
      </c>
      <c r="IJ53" s="24"/>
      <c r="IK53" s="25">
        <v>30</v>
      </c>
      <c r="IL53" s="23">
        <v>41.29</v>
      </c>
      <c r="IM53" s="22">
        <f t="shared" si="34"/>
        <v>72</v>
      </c>
      <c r="IN53" s="22">
        <f>66</f>
        <v>66</v>
      </c>
      <c r="IO53" s="37">
        <f>33</f>
        <v>33</v>
      </c>
      <c r="IP53" s="33">
        <f t="shared" si="118"/>
        <v>1.0526</v>
      </c>
      <c r="IQ53" s="34">
        <f t="shared" si="119"/>
        <v>-0.67649999999999999</v>
      </c>
      <c r="IR53" s="24"/>
      <c r="IS53" s="25">
        <v>30</v>
      </c>
      <c r="IT53" s="23">
        <v>41.29</v>
      </c>
      <c r="IU53" s="22">
        <f t="shared" si="35"/>
        <v>72</v>
      </c>
      <c r="IV53" s="22">
        <f>68</f>
        <v>68</v>
      </c>
      <c r="IW53" s="32">
        <f>34</f>
        <v>34</v>
      </c>
      <c r="IX53" s="33">
        <f t="shared" si="120"/>
        <v>0.89749999999999996</v>
      </c>
      <c r="IY53" s="34">
        <f t="shared" si="121"/>
        <v>-0.81810000000000005</v>
      </c>
      <c r="IZ53" s="24"/>
      <c r="JA53" s="25">
        <v>30</v>
      </c>
      <c r="JB53" s="23">
        <v>41.29</v>
      </c>
      <c r="JC53" s="22">
        <f t="shared" si="36"/>
        <v>72</v>
      </c>
      <c r="JD53" s="22">
        <f>70</f>
        <v>70</v>
      </c>
      <c r="JE53" s="32">
        <f>35</f>
        <v>35</v>
      </c>
      <c r="JF53" s="33">
        <f t="shared" si="122"/>
        <v>0.73550000000000004</v>
      </c>
      <c r="JG53" s="34">
        <f t="shared" si="123"/>
        <v>-0.92230000000000001</v>
      </c>
      <c r="JH53" s="24"/>
      <c r="JI53" s="25">
        <v>30</v>
      </c>
      <c r="JJ53" s="23">
        <v>41.29</v>
      </c>
      <c r="JK53" s="22">
        <f t="shared" si="37"/>
        <v>72</v>
      </c>
      <c r="JL53" s="22">
        <f t="shared" si="37"/>
        <v>72</v>
      </c>
      <c r="JM53" s="37">
        <f>36</f>
        <v>36</v>
      </c>
      <c r="JN53" s="33">
        <f t="shared" si="124"/>
        <v>0.57350000000000001</v>
      </c>
      <c r="JO53" s="34">
        <f t="shared" si="125"/>
        <v>-0.99329999999999996</v>
      </c>
    </row>
    <row r="54" spans="1:275">
      <c r="A54" s="22">
        <v>1870</v>
      </c>
      <c r="B54" s="23">
        <v>37.46</v>
      </c>
      <c r="C54" s="20"/>
      <c r="D54" s="24"/>
      <c r="E54" s="25">
        <v>31</v>
      </c>
      <c r="F54" s="23">
        <v>37.46</v>
      </c>
      <c r="G54" s="22">
        <f t="shared" si="0"/>
        <v>72</v>
      </c>
      <c r="H54" s="22">
        <f t="shared" si="0"/>
        <v>72</v>
      </c>
      <c r="I54" s="32">
        <f>3</f>
        <v>3</v>
      </c>
      <c r="J54" s="33">
        <f t="shared" si="38"/>
        <v>-0.52029999999999998</v>
      </c>
      <c r="K54" s="34">
        <f t="shared" si="39"/>
        <v>0.90110000000000001</v>
      </c>
      <c r="L54" s="24"/>
      <c r="M54" s="25">
        <v>31</v>
      </c>
      <c r="N54" s="23">
        <v>37.46</v>
      </c>
      <c r="O54" s="22">
        <f t="shared" si="1"/>
        <v>72</v>
      </c>
      <c r="P54" s="22">
        <f t="shared" si="2"/>
        <v>72</v>
      </c>
      <c r="Q54" s="37">
        <f t="shared" ref="Q54:Q63" si="169">4</f>
        <v>4</v>
      </c>
      <c r="R54" s="33">
        <f t="shared" si="41"/>
        <v>0</v>
      </c>
      <c r="S54" s="34">
        <f t="shared" si="42"/>
        <v>-1.0406</v>
      </c>
      <c r="T54" s="24"/>
      <c r="U54" s="25">
        <v>31</v>
      </c>
      <c r="V54" s="23">
        <v>37.46</v>
      </c>
      <c r="W54" s="22">
        <f t="shared" si="3"/>
        <v>72</v>
      </c>
      <c r="X54" s="22">
        <v>70</v>
      </c>
      <c r="Y54" s="32">
        <f>5</f>
        <v>5</v>
      </c>
      <c r="Z54" s="33">
        <f t="shared" si="43"/>
        <v>0.33069999999999999</v>
      </c>
      <c r="AA54" s="34">
        <f t="shared" si="44"/>
        <v>1.0179</v>
      </c>
      <c r="AB54" s="24"/>
      <c r="AC54" s="25">
        <v>31</v>
      </c>
      <c r="AD54" s="23">
        <v>37.46</v>
      </c>
      <c r="AE54" s="22">
        <f t="shared" ref="AE54:AE63" si="170">72</f>
        <v>72</v>
      </c>
      <c r="AF54" s="22">
        <f t="shared" si="4"/>
        <v>72</v>
      </c>
      <c r="AG54" s="37">
        <f t="shared" ref="AG54:AG63" si="171">6</f>
        <v>6</v>
      </c>
      <c r="AH54" s="33">
        <f t="shared" si="47"/>
        <v>0.52029999999999998</v>
      </c>
      <c r="AI54" s="34">
        <f t="shared" si="48"/>
        <v>0.90110000000000001</v>
      </c>
      <c r="AJ54" s="24"/>
      <c r="AK54" s="25">
        <v>31</v>
      </c>
      <c r="AL54" s="23">
        <v>37.46</v>
      </c>
      <c r="AM54" s="22">
        <f t="shared" si="5"/>
        <v>72</v>
      </c>
      <c r="AN54" s="22">
        <f t="shared" ref="AN54:AN63" si="172">70</f>
        <v>70</v>
      </c>
      <c r="AO54" s="32">
        <f t="shared" ref="AO54:AO63" si="173">7</f>
        <v>7</v>
      </c>
      <c r="AP54" s="33">
        <f t="shared" si="51"/>
        <v>-0.96430000000000005</v>
      </c>
      <c r="AQ54" s="34">
        <f t="shared" si="52"/>
        <v>0.46439999999999998</v>
      </c>
      <c r="AR54" s="24"/>
      <c r="AS54" s="25">
        <v>31</v>
      </c>
      <c r="AT54" s="23">
        <v>37.46</v>
      </c>
      <c r="AU54" s="22">
        <f t="shared" si="6"/>
        <v>72</v>
      </c>
      <c r="AV54" s="22">
        <f t="shared" ref="AV54:AV63" si="174">72</f>
        <v>72</v>
      </c>
      <c r="AW54" s="37">
        <f t="shared" ref="AW54:AW63" si="175">8</f>
        <v>8</v>
      </c>
      <c r="AX54" s="33">
        <f t="shared" si="55"/>
        <v>0.73580000000000001</v>
      </c>
      <c r="AY54" s="34">
        <f t="shared" si="56"/>
        <v>-0.73580000000000001</v>
      </c>
      <c r="AZ54" s="24"/>
      <c r="BA54" s="25">
        <v>31</v>
      </c>
      <c r="BB54" s="23">
        <v>37.46</v>
      </c>
      <c r="BC54" s="22">
        <f t="shared" si="7"/>
        <v>72</v>
      </c>
      <c r="BD54" s="22">
        <f t="shared" si="8"/>
        <v>72</v>
      </c>
      <c r="BE54" s="37">
        <f t="shared" ref="BE54:BE63" si="176">9</f>
        <v>9</v>
      </c>
      <c r="BF54" s="33">
        <f t="shared" si="58"/>
        <v>-0.9778</v>
      </c>
      <c r="BG54" s="34">
        <f t="shared" si="59"/>
        <v>0.35589999999999999</v>
      </c>
      <c r="BH54" s="24"/>
      <c r="BI54" s="25">
        <v>31</v>
      </c>
      <c r="BJ54" s="23">
        <v>37.46</v>
      </c>
      <c r="BK54" s="22">
        <f t="shared" si="9"/>
        <v>72</v>
      </c>
      <c r="BL54" s="22">
        <f>70</f>
        <v>70</v>
      </c>
      <c r="BM54" s="32">
        <f>10</f>
        <v>10</v>
      </c>
      <c r="BN54" s="33">
        <f t="shared" si="60"/>
        <v>0.8659</v>
      </c>
      <c r="BO54" s="34">
        <f t="shared" si="61"/>
        <v>0.62909999999999999</v>
      </c>
      <c r="BP54" s="24"/>
      <c r="BQ54" s="25">
        <v>31</v>
      </c>
      <c r="BR54" s="23">
        <v>37.46</v>
      </c>
      <c r="BS54" s="22">
        <f t="shared" si="10"/>
        <v>72</v>
      </c>
      <c r="BT54" s="22">
        <f t="shared" ref="BT54:BT63" si="177">66</f>
        <v>66</v>
      </c>
      <c r="BU54" s="37">
        <f t="shared" ref="BU54:BU63" si="178">11</f>
        <v>11</v>
      </c>
      <c r="BV54" s="33">
        <f t="shared" si="64"/>
        <v>0.47160000000000002</v>
      </c>
      <c r="BW54" s="34">
        <f t="shared" si="65"/>
        <v>-1.0326</v>
      </c>
      <c r="BX54" s="24"/>
      <c r="BY54" s="25">
        <v>31</v>
      </c>
      <c r="BZ54" s="23">
        <v>37.46</v>
      </c>
      <c r="CA54" s="22">
        <f t="shared" si="11"/>
        <v>72</v>
      </c>
      <c r="CB54" s="22">
        <f t="shared" si="12"/>
        <v>72</v>
      </c>
      <c r="CC54" s="37">
        <f t="shared" ref="CC54:CC63" si="179">12</f>
        <v>12</v>
      </c>
      <c r="CD54" s="33">
        <f t="shared" si="67"/>
        <v>-0.90110000000000001</v>
      </c>
      <c r="CE54" s="34">
        <f t="shared" si="68"/>
        <v>-0.52029999999999998</v>
      </c>
      <c r="CF54" s="24"/>
      <c r="CG54" s="25">
        <v>31</v>
      </c>
      <c r="CH54" s="23">
        <v>37.46</v>
      </c>
      <c r="CI54" s="22">
        <f t="shared" si="13"/>
        <v>72</v>
      </c>
      <c r="CJ54" s="22">
        <f>65</f>
        <v>65</v>
      </c>
      <c r="CK54" s="32">
        <f>13</f>
        <v>13</v>
      </c>
      <c r="CL54" s="33">
        <f t="shared" si="69"/>
        <v>-0.86270000000000002</v>
      </c>
      <c r="CM54" s="34">
        <f t="shared" si="70"/>
        <v>0.76429999999999998</v>
      </c>
      <c r="CN54" s="24"/>
      <c r="CO54" s="25">
        <v>31</v>
      </c>
      <c r="CP54" s="23">
        <v>37.46</v>
      </c>
      <c r="CQ54" s="22">
        <f t="shared" si="14"/>
        <v>72</v>
      </c>
      <c r="CR54" s="22">
        <f t="shared" ref="CR54:CR63" si="180">70</f>
        <v>70</v>
      </c>
      <c r="CS54" s="32">
        <f t="shared" ref="CS54:CS63" si="181">14</f>
        <v>14</v>
      </c>
      <c r="CT54" s="33">
        <f t="shared" si="73"/>
        <v>0.2382</v>
      </c>
      <c r="CU54" s="34">
        <f t="shared" si="74"/>
        <v>1.0435000000000001</v>
      </c>
      <c r="CV54" s="24"/>
      <c r="CW54" s="25">
        <v>31</v>
      </c>
      <c r="CX54" s="23">
        <v>37.46</v>
      </c>
      <c r="CY54" s="22">
        <f t="shared" si="15"/>
        <v>72</v>
      </c>
      <c r="CZ54" s="22">
        <f t="shared" ref="CZ54:CZ63" si="182">60</f>
        <v>60</v>
      </c>
      <c r="DA54" s="32">
        <f t="shared" ref="DA54:DA63" si="183">15</f>
        <v>15</v>
      </c>
      <c r="DB54" s="33">
        <f t="shared" si="77"/>
        <v>1.1407</v>
      </c>
      <c r="DC54" s="34">
        <f t="shared" si="78"/>
        <v>0.50790000000000002</v>
      </c>
      <c r="DD54" s="24"/>
      <c r="DE54" s="25">
        <v>31</v>
      </c>
      <c r="DF54" s="23">
        <v>37.46</v>
      </c>
      <c r="DG54" s="22">
        <f t="shared" si="16"/>
        <v>72</v>
      </c>
      <c r="DH54" s="22">
        <f t="shared" ref="DH54:DH63" si="184">64</f>
        <v>64</v>
      </c>
      <c r="DI54" s="32">
        <f t="shared" ref="DI54:DI63" si="185">16</f>
        <v>16</v>
      </c>
      <c r="DJ54" s="33">
        <f t="shared" si="81"/>
        <v>1.0814999999999999</v>
      </c>
      <c r="DK54" s="34">
        <f t="shared" si="82"/>
        <v>-0.44800000000000001</v>
      </c>
      <c r="DL54" s="24"/>
      <c r="DM54" s="25">
        <v>31</v>
      </c>
      <c r="DN54" s="23">
        <v>37.46</v>
      </c>
      <c r="DO54" s="22">
        <f t="shared" si="17"/>
        <v>72</v>
      </c>
      <c r="DP54" s="22">
        <f>68</f>
        <v>68</v>
      </c>
      <c r="DQ54" s="32">
        <f>17</f>
        <v>17</v>
      </c>
      <c r="DR54" s="33">
        <f t="shared" si="83"/>
        <v>0.49109999999999998</v>
      </c>
      <c r="DS54" s="34">
        <f t="shared" si="84"/>
        <v>-0.98629999999999995</v>
      </c>
      <c r="DT54" s="24"/>
      <c r="DU54" s="25">
        <v>31</v>
      </c>
      <c r="DV54" s="23">
        <v>37.46</v>
      </c>
      <c r="DW54" s="22">
        <f t="shared" si="18"/>
        <v>72</v>
      </c>
      <c r="DX54" s="22">
        <f t="shared" ref="DX54:DX63" si="186">72</f>
        <v>72</v>
      </c>
      <c r="DY54" s="37">
        <f t="shared" ref="DY54:DY63" si="187">18</f>
        <v>18</v>
      </c>
      <c r="DZ54" s="33">
        <f t="shared" si="87"/>
        <v>-0.1807</v>
      </c>
      <c r="EA54" s="34">
        <f t="shared" si="88"/>
        <v>-1.0246999999999999</v>
      </c>
      <c r="EB54" s="24"/>
      <c r="EC54" s="25">
        <v>31</v>
      </c>
      <c r="ED54" s="23">
        <v>37.46</v>
      </c>
      <c r="EE54" s="22">
        <f t="shared" si="19"/>
        <v>72</v>
      </c>
      <c r="EF54" s="22">
        <f>57</f>
        <v>57</v>
      </c>
      <c r="EG54" s="32">
        <f>19</f>
        <v>19</v>
      </c>
      <c r="EH54" s="33">
        <f t="shared" si="89"/>
        <v>-0.89019999999999999</v>
      </c>
      <c r="EI54" s="34">
        <f t="shared" si="90"/>
        <v>-0.96699999999999997</v>
      </c>
      <c r="EJ54" s="24"/>
      <c r="EK54" s="25">
        <v>31</v>
      </c>
      <c r="EL54" s="23">
        <v>37.46</v>
      </c>
      <c r="EM54" s="22">
        <f t="shared" si="20"/>
        <v>72</v>
      </c>
      <c r="EN54" s="22">
        <f>60</f>
        <v>60</v>
      </c>
      <c r="EO54" s="32">
        <f>20</f>
        <v>20</v>
      </c>
      <c r="EP54" s="33">
        <f t="shared" si="91"/>
        <v>-1.1876</v>
      </c>
      <c r="EQ54" s="34">
        <f t="shared" si="92"/>
        <v>-0.38590000000000002</v>
      </c>
      <c r="ER54" s="24"/>
      <c r="ES54" s="25">
        <v>31</v>
      </c>
      <c r="ET54" s="23">
        <v>37.46</v>
      </c>
      <c r="EU54" s="22">
        <f t="shared" si="21"/>
        <v>72</v>
      </c>
      <c r="EV54" s="22">
        <f>63</f>
        <v>63</v>
      </c>
      <c r="EW54" s="37">
        <f>21</f>
        <v>21</v>
      </c>
      <c r="EX54" s="33">
        <f t="shared" si="93"/>
        <v>-1.1758999999999999</v>
      </c>
      <c r="EY54" s="34">
        <f t="shared" si="94"/>
        <v>0.1772</v>
      </c>
      <c r="EZ54" s="24"/>
      <c r="FA54" s="25">
        <v>31</v>
      </c>
      <c r="FB54" s="23">
        <v>37.46</v>
      </c>
      <c r="FC54" s="22">
        <f t="shared" si="22"/>
        <v>72</v>
      </c>
      <c r="FD54" s="22">
        <f>66</f>
        <v>66</v>
      </c>
      <c r="FE54" s="37">
        <f>22</f>
        <v>22</v>
      </c>
      <c r="FF54" s="33">
        <f t="shared" si="95"/>
        <v>-0.95499999999999996</v>
      </c>
      <c r="FG54" s="34">
        <f t="shared" si="96"/>
        <v>0.61370000000000002</v>
      </c>
      <c r="FH54" s="24"/>
      <c r="FI54" s="25">
        <v>31</v>
      </c>
      <c r="FJ54" s="23">
        <v>37.46</v>
      </c>
      <c r="FK54" s="22">
        <f t="shared" si="23"/>
        <v>72</v>
      </c>
      <c r="FL54" s="22">
        <f t="shared" ref="FL54:FL63" si="188">69</f>
        <v>69</v>
      </c>
      <c r="FM54" s="37">
        <f t="shared" si="168"/>
        <v>23</v>
      </c>
      <c r="FN54" s="33">
        <f t="shared" si="98"/>
        <v>-0.62619999999999998</v>
      </c>
      <c r="FO54" s="34">
        <f t="shared" si="99"/>
        <v>0.8871</v>
      </c>
      <c r="FP54" s="24"/>
      <c r="FQ54" s="25">
        <v>31</v>
      </c>
      <c r="FR54" s="23">
        <v>37.46</v>
      </c>
      <c r="FS54" s="22">
        <f t="shared" si="25"/>
        <v>72</v>
      </c>
      <c r="FT54" s="22">
        <f t="shared" si="25"/>
        <v>72</v>
      </c>
      <c r="FU54" s="37">
        <f>24</f>
        <v>24</v>
      </c>
      <c r="FV54" s="33">
        <f t="shared" si="100"/>
        <v>-0.26929999999999998</v>
      </c>
      <c r="FW54" s="34">
        <f t="shared" si="101"/>
        <v>1.0051000000000001</v>
      </c>
      <c r="FX54" s="24"/>
      <c r="FY54" s="25">
        <v>31</v>
      </c>
      <c r="FZ54" s="23">
        <v>37.46</v>
      </c>
      <c r="GA54" s="22">
        <f t="shared" si="26"/>
        <v>72</v>
      </c>
      <c r="GB54" s="22">
        <f>50</f>
        <v>50</v>
      </c>
      <c r="GC54" s="32">
        <f>25</f>
        <v>25</v>
      </c>
      <c r="GD54" s="33">
        <f t="shared" si="102"/>
        <v>9.4100000000000003E-2</v>
      </c>
      <c r="GE54" s="34">
        <f t="shared" si="103"/>
        <v>1.4954000000000001</v>
      </c>
      <c r="GF54" s="24"/>
      <c r="GG54" s="25">
        <v>31</v>
      </c>
      <c r="GH54" s="23">
        <v>37.46</v>
      </c>
      <c r="GI54" s="22">
        <f t="shared" si="27"/>
        <v>72</v>
      </c>
      <c r="GJ54" s="22">
        <f>52</f>
        <v>52</v>
      </c>
      <c r="GK54" s="32">
        <f>26</f>
        <v>26</v>
      </c>
      <c r="GL54" s="33">
        <f t="shared" si="104"/>
        <v>0.51090000000000002</v>
      </c>
      <c r="GM54" s="34">
        <f t="shared" si="105"/>
        <v>1.3471</v>
      </c>
      <c r="GN54" s="24"/>
      <c r="GO54" s="25">
        <v>31</v>
      </c>
      <c r="GP54" s="23">
        <v>37.46</v>
      </c>
      <c r="GQ54" s="22">
        <f t="shared" si="28"/>
        <v>72</v>
      </c>
      <c r="GR54" s="22">
        <f>54</f>
        <v>54</v>
      </c>
      <c r="GS54" s="37">
        <f>27</f>
        <v>27</v>
      </c>
      <c r="GT54" s="33">
        <f t="shared" si="106"/>
        <v>0.82850000000000001</v>
      </c>
      <c r="GU54" s="34">
        <f t="shared" si="107"/>
        <v>1.1129</v>
      </c>
      <c r="GV54" s="24"/>
      <c r="GW54" s="25">
        <v>31</v>
      </c>
      <c r="GX54" s="23">
        <v>37.46</v>
      </c>
      <c r="GY54" s="22">
        <f t="shared" si="29"/>
        <v>72</v>
      </c>
      <c r="GZ54" s="22">
        <f>56</f>
        <v>56</v>
      </c>
      <c r="HA54" s="32">
        <f>28</f>
        <v>28</v>
      </c>
      <c r="HB54" s="33">
        <f t="shared" si="108"/>
        <v>1.046</v>
      </c>
      <c r="HC54" s="34">
        <f t="shared" si="109"/>
        <v>0.83409999999999995</v>
      </c>
      <c r="HD54" s="24"/>
      <c r="HE54" s="25">
        <v>31</v>
      </c>
      <c r="HF54" s="23">
        <v>37.46</v>
      </c>
      <c r="HG54" s="22">
        <f t="shared" si="30"/>
        <v>72</v>
      </c>
      <c r="HH54" s="22">
        <f>58</f>
        <v>58</v>
      </c>
      <c r="HI54" s="32">
        <f>29</f>
        <v>29</v>
      </c>
      <c r="HJ54" s="33">
        <f t="shared" si="110"/>
        <v>1.1722999999999999</v>
      </c>
      <c r="HK54" s="34">
        <f t="shared" si="111"/>
        <v>0.54239999999999999</v>
      </c>
      <c r="HL54" s="24"/>
      <c r="HM54" s="25">
        <v>31</v>
      </c>
      <c r="HN54" s="23">
        <v>37.46</v>
      </c>
      <c r="HO54" s="22">
        <f t="shared" si="31"/>
        <v>72</v>
      </c>
      <c r="HP54" s="22">
        <f>60</f>
        <v>60</v>
      </c>
      <c r="HQ54" s="32">
        <f>30</f>
        <v>30</v>
      </c>
      <c r="HR54" s="33">
        <f t="shared" si="112"/>
        <v>1.2214</v>
      </c>
      <c r="HS54" s="34">
        <f t="shared" si="113"/>
        <v>0.2596</v>
      </c>
      <c r="HT54" s="24"/>
      <c r="HU54" s="25">
        <v>31</v>
      </c>
      <c r="HV54" s="23">
        <v>37.46</v>
      </c>
      <c r="HW54" s="22">
        <f t="shared" si="32"/>
        <v>72</v>
      </c>
      <c r="HX54" s="22">
        <f>62</f>
        <v>62</v>
      </c>
      <c r="HY54" s="32">
        <f>31</f>
        <v>31</v>
      </c>
      <c r="HZ54" s="33">
        <f t="shared" si="114"/>
        <v>1.2083999999999999</v>
      </c>
      <c r="IA54" s="34">
        <f t="shared" si="115"/>
        <v>0</v>
      </c>
      <c r="IB54" s="24"/>
      <c r="IC54" s="25">
        <v>31</v>
      </c>
      <c r="ID54" s="23">
        <v>37.46</v>
      </c>
      <c r="IE54" s="22">
        <f t="shared" si="33"/>
        <v>72</v>
      </c>
      <c r="IF54" s="22">
        <f>64</f>
        <v>64</v>
      </c>
      <c r="IG54" s="32">
        <f>32</f>
        <v>32</v>
      </c>
      <c r="IH54" s="33">
        <f t="shared" si="116"/>
        <v>1.1480999999999999</v>
      </c>
      <c r="II54" s="34">
        <f t="shared" si="117"/>
        <v>-0.22839999999999999</v>
      </c>
      <c r="IJ54" s="24"/>
      <c r="IK54" s="25">
        <v>31</v>
      </c>
      <c r="IL54" s="23">
        <v>37.46</v>
      </c>
      <c r="IM54" s="22">
        <f t="shared" si="34"/>
        <v>72</v>
      </c>
      <c r="IN54" s="22">
        <f>66</f>
        <v>66</v>
      </c>
      <c r="IO54" s="37">
        <f>33</f>
        <v>33</v>
      </c>
      <c r="IP54" s="33">
        <f t="shared" si="118"/>
        <v>1.0538000000000001</v>
      </c>
      <c r="IQ54" s="34">
        <f t="shared" si="119"/>
        <v>-0.4219</v>
      </c>
      <c r="IR54" s="24"/>
      <c r="IS54" s="25">
        <v>31</v>
      </c>
      <c r="IT54" s="23">
        <v>37.46</v>
      </c>
      <c r="IU54" s="22">
        <f t="shared" si="35"/>
        <v>72</v>
      </c>
      <c r="IV54" s="22">
        <f>68</f>
        <v>68</v>
      </c>
      <c r="IW54" s="32">
        <f>34</f>
        <v>34</v>
      </c>
      <c r="IX54" s="33">
        <f t="shared" si="120"/>
        <v>0.93669999999999998</v>
      </c>
      <c r="IY54" s="34">
        <f t="shared" si="121"/>
        <v>-0.57999999999999996</v>
      </c>
      <c r="IZ54" s="24"/>
      <c r="JA54" s="25">
        <v>31</v>
      </c>
      <c r="JB54" s="23">
        <v>37.46</v>
      </c>
      <c r="JC54" s="22">
        <f t="shared" si="36"/>
        <v>72</v>
      </c>
      <c r="JD54" s="22">
        <f>70</f>
        <v>70</v>
      </c>
      <c r="JE54" s="32">
        <f>35</f>
        <v>35</v>
      </c>
      <c r="JF54" s="33">
        <f t="shared" si="122"/>
        <v>0.80600000000000005</v>
      </c>
      <c r="JG54" s="34">
        <f t="shared" si="123"/>
        <v>-0.70420000000000005</v>
      </c>
      <c r="JH54" s="24"/>
      <c r="JI54" s="25">
        <v>31</v>
      </c>
      <c r="JJ54" s="23">
        <v>37.46</v>
      </c>
      <c r="JK54" s="22">
        <f t="shared" si="37"/>
        <v>72</v>
      </c>
      <c r="JL54" s="22">
        <f t="shared" si="37"/>
        <v>72</v>
      </c>
      <c r="JM54" s="37">
        <f>36</f>
        <v>36</v>
      </c>
      <c r="JN54" s="33">
        <f t="shared" si="124"/>
        <v>0.66890000000000005</v>
      </c>
      <c r="JO54" s="34">
        <f t="shared" si="125"/>
        <v>-0.79710000000000003</v>
      </c>
    </row>
    <row r="55" spans="1:275">
      <c r="A55" s="22">
        <v>1871</v>
      </c>
      <c r="B55" s="23">
        <v>29.91</v>
      </c>
      <c r="C55" s="20"/>
      <c r="D55" s="24"/>
      <c r="E55" s="25">
        <v>32</v>
      </c>
      <c r="F55" s="23">
        <v>29.91</v>
      </c>
      <c r="G55" s="22">
        <f t="shared" si="0"/>
        <v>72</v>
      </c>
      <c r="H55" s="22">
        <f t="shared" si="0"/>
        <v>72</v>
      </c>
      <c r="I55" s="32">
        <f>3</f>
        <v>3</v>
      </c>
      <c r="J55" s="33">
        <f t="shared" si="38"/>
        <v>-0.41539999999999999</v>
      </c>
      <c r="K55" s="34">
        <f t="shared" si="39"/>
        <v>-0.71950000000000003</v>
      </c>
      <c r="L55" s="24"/>
      <c r="M55" s="25">
        <v>32</v>
      </c>
      <c r="N55" s="23">
        <v>29.91</v>
      </c>
      <c r="O55" s="22">
        <f t="shared" si="1"/>
        <v>72</v>
      </c>
      <c r="P55" s="22">
        <f t="shared" si="2"/>
        <v>72</v>
      </c>
      <c r="Q55" s="37">
        <f t="shared" si="169"/>
        <v>4</v>
      </c>
      <c r="R55" s="33">
        <f t="shared" si="41"/>
        <v>0.83079999999999998</v>
      </c>
      <c r="S55" s="34">
        <f t="shared" si="42"/>
        <v>0</v>
      </c>
      <c r="T55" s="24"/>
      <c r="U55" s="25">
        <v>32</v>
      </c>
      <c r="V55" s="23">
        <v>29.91</v>
      </c>
      <c r="W55" s="22">
        <f t="shared" si="3"/>
        <v>72</v>
      </c>
      <c r="X55" s="22">
        <v>70</v>
      </c>
      <c r="Y55" s="32">
        <f>5</f>
        <v>5</v>
      </c>
      <c r="Z55" s="33">
        <f t="shared" si="43"/>
        <v>-0.69140000000000001</v>
      </c>
      <c r="AA55" s="34">
        <f t="shared" si="44"/>
        <v>0.50229999999999997</v>
      </c>
      <c r="AB55" s="24"/>
      <c r="AC55" s="25">
        <v>32</v>
      </c>
      <c r="AD55" s="23">
        <v>29.91</v>
      </c>
      <c r="AE55" s="22">
        <f t="shared" si="170"/>
        <v>72</v>
      </c>
      <c r="AF55" s="22">
        <f t="shared" si="4"/>
        <v>72</v>
      </c>
      <c r="AG55" s="37">
        <f t="shared" si="171"/>
        <v>6</v>
      </c>
      <c r="AH55" s="33">
        <f t="shared" si="47"/>
        <v>-0.41539999999999999</v>
      </c>
      <c r="AI55" s="34">
        <f t="shared" si="48"/>
        <v>0.71950000000000003</v>
      </c>
      <c r="AJ55" s="24"/>
      <c r="AK55" s="25">
        <v>32</v>
      </c>
      <c r="AL55" s="23">
        <v>29.91</v>
      </c>
      <c r="AM55" s="22">
        <f t="shared" si="5"/>
        <v>72</v>
      </c>
      <c r="AN55" s="22">
        <f t="shared" si="172"/>
        <v>70</v>
      </c>
      <c r="AO55" s="32">
        <f t="shared" si="173"/>
        <v>7</v>
      </c>
      <c r="AP55" s="33">
        <f t="shared" si="51"/>
        <v>-0.76990000000000003</v>
      </c>
      <c r="AQ55" s="34">
        <f t="shared" si="52"/>
        <v>-0.37080000000000002</v>
      </c>
      <c r="AR55" s="24"/>
      <c r="AS55" s="25">
        <v>32</v>
      </c>
      <c r="AT55" s="23">
        <v>29.91</v>
      </c>
      <c r="AU55" s="22">
        <f t="shared" si="6"/>
        <v>72</v>
      </c>
      <c r="AV55" s="22">
        <f t="shared" si="174"/>
        <v>72</v>
      </c>
      <c r="AW55" s="37">
        <f t="shared" si="175"/>
        <v>8</v>
      </c>
      <c r="AX55" s="33">
        <f t="shared" si="55"/>
        <v>0.83079999999999998</v>
      </c>
      <c r="AY55" s="34">
        <f t="shared" si="56"/>
        <v>0</v>
      </c>
      <c r="AZ55" s="24"/>
      <c r="BA55" s="25">
        <v>32</v>
      </c>
      <c r="BB55" s="23">
        <v>29.91</v>
      </c>
      <c r="BC55" s="22">
        <f t="shared" si="7"/>
        <v>72</v>
      </c>
      <c r="BD55" s="22">
        <f t="shared" si="8"/>
        <v>72</v>
      </c>
      <c r="BE55" s="37">
        <f t="shared" si="176"/>
        <v>9</v>
      </c>
      <c r="BF55" s="33">
        <f t="shared" si="58"/>
        <v>-0.78069999999999995</v>
      </c>
      <c r="BG55" s="34">
        <f t="shared" si="59"/>
        <v>-0.28420000000000001</v>
      </c>
      <c r="BH55" s="24"/>
      <c r="BI55" s="25">
        <v>32</v>
      </c>
      <c r="BJ55" s="23">
        <v>29.91</v>
      </c>
      <c r="BK55" s="22">
        <f t="shared" si="9"/>
        <v>72</v>
      </c>
      <c r="BL55" s="22">
        <f>70</f>
        <v>70</v>
      </c>
      <c r="BM55" s="32">
        <f>10</f>
        <v>10</v>
      </c>
      <c r="BN55" s="33">
        <f t="shared" si="60"/>
        <v>0.2641</v>
      </c>
      <c r="BO55" s="34">
        <f t="shared" si="61"/>
        <v>0.81269999999999998</v>
      </c>
      <c r="BP55" s="24"/>
      <c r="BQ55" s="25">
        <v>32</v>
      </c>
      <c r="BR55" s="23">
        <v>29.91</v>
      </c>
      <c r="BS55" s="22">
        <f t="shared" si="10"/>
        <v>72</v>
      </c>
      <c r="BT55" s="22">
        <f t="shared" si="177"/>
        <v>66</v>
      </c>
      <c r="BU55" s="37">
        <f t="shared" si="178"/>
        <v>11</v>
      </c>
      <c r="BV55" s="33">
        <f t="shared" si="64"/>
        <v>0.76249999999999996</v>
      </c>
      <c r="BW55" s="34">
        <f t="shared" si="65"/>
        <v>-0.49</v>
      </c>
      <c r="BX55" s="24"/>
      <c r="BY55" s="25">
        <v>32</v>
      </c>
      <c r="BZ55" s="23">
        <v>29.91</v>
      </c>
      <c r="CA55" s="22">
        <f t="shared" si="11"/>
        <v>72</v>
      </c>
      <c r="CB55" s="22">
        <f t="shared" si="12"/>
        <v>72</v>
      </c>
      <c r="CC55" s="37">
        <f t="shared" si="179"/>
        <v>12</v>
      </c>
      <c r="CD55" s="33">
        <f t="shared" si="67"/>
        <v>-0.41539999999999999</v>
      </c>
      <c r="CE55" s="34">
        <f t="shared" si="68"/>
        <v>-0.71950000000000003</v>
      </c>
      <c r="CF55" s="24"/>
      <c r="CG55" s="25">
        <v>32</v>
      </c>
      <c r="CH55" s="23">
        <v>29.91</v>
      </c>
      <c r="CI55" s="22">
        <f t="shared" si="13"/>
        <v>72</v>
      </c>
      <c r="CJ55" s="22">
        <f>65</f>
        <v>65</v>
      </c>
      <c r="CK55" s="32">
        <f>13</f>
        <v>13</v>
      </c>
      <c r="CL55" s="33">
        <f t="shared" si="69"/>
        <v>-0.89359999999999995</v>
      </c>
      <c r="CM55" s="34">
        <f t="shared" si="70"/>
        <v>0.22020000000000001</v>
      </c>
      <c r="CN55" s="24"/>
      <c r="CO55" s="25">
        <v>32</v>
      </c>
      <c r="CP55" s="23">
        <v>29.91</v>
      </c>
      <c r="CQ55" s="22">
        <f t="shared" si="14"/>
        <v>72</v>
      </c>
      <c r="CR55" s="22">
        <f t="shared" si="180"/>
        <v>70</v>
      </c>
      <c r="CS55" s="32">
        <f t="shared" si="181"/>
        <v>14</v>
      </c>
      <c r="CT55" s="33">
        <f t="shared" si="73"/>
        <v>-0.19020000000000001</v>
      </c>
      <c r="CU55" s="34">
        <f t="shared" si="74"/>
        <v>0.83309999999999995</v>
      </c>
      <c r="CV55" s="24"/>
      <c r="CW55" s="25">
        <v>32</v>
      </c>
      <c r="CX55" s="23">
        <v>29.91</v>
      </c>
      <c r="CY55" s="22">
        <f t="shared" si="15"/>
        <v>72</v>
      </c>
      <c r="CZ55" s="22">
        <f t="shared" si="182"/>
        <v>60</v>
      </c>
      <c r="DA55" s="32">
        <f t="shared" si="183"/>
        <v>15</v>
      </c>
      <c r="DB55" s="33">
        <f t="shared" si="77"/>
        <v>0.66710000000000003</v>
      </c>
      <c r="DC55" s="34">
        <f t="shared" si="78"/>
        <v>0.7409</v>
      </c>
      <c r="DD55" s="24"/>
      <c r="DE55" s="25">
        <v>32</v>
      </c>
      <c r="DF55" s="23">
        <v>29.91</v>
      </c>
      <c r="DG55" s="22">
        <f t="shared" si="16"/>
        <v>72</v>
      </c>
      <c r="DH55" s="22">
        <f t="shared" si="184"/>
        <v>64</v>
      </c>
      <c r="DI55" s="32">
        <f t="shared" si="185"/>
        <v>16</v>
      </c>
      <c r="DJ55" s="33">
        <f t="shared" si="81"/>
        <v>0.93469999999999998</v>
      </c>
      <c r="DK55" s="34">
        <f t="shared" si="82"/>
        <v>0</v>
      </c>
      <c r="DL55" s="24"/>
      <c r="DM55" s="25">
        <v>32</v>
      </c>
      <c r="DN55" s="23">
        <v>29.91</v>
      </c>
      <c r="DO55" s="22">
        <f t="shared" si="17"/>
        <v>72</v>
      </c>
      <c r="DP55" s="22">
        <f>68</f>
        <v>68</v>
      </c>
      <c r="DQ55" s="32">
        <f>17</f>
        <v>17</v>
      </c>
      <c r="DR55" s="33">
        <f t="shared" si="83"/>
        <v>0.65010000000000001</v>
      </c>
      <c r="DS55" s="34">
        <f t="shared" si="84"/>
        <v>-0.5927</v>
      </c>
      <c r="DT55" s="24"/>
      <c r="DU55" s="25">
        <v>32</v>
      </c>
      <c r="DV55" s="23">
        <v>29.91</v>
      </c>
      <c r="DW55" s="22">
        <f t="shared" si="18"/>
        <v>72</v>
      </c>
      <c r="DX55" s="22">
        <f t="shared" si="186"/>
        <v>72</v>
      </c>
      <c r="DY55" s="37">
        <f t="shared" si="187"/>
        <v>18</v>
      </c>
      <c r="DZ55" s="33">
        <f t="shared" si="87"/>
        <v>0.14430000000000001</v>
      </c>
      <c r="EA55" s="34">
        <f t="shared" si="88"/>
        <v>-0.81820000000000004</v>
      </c>
      <c r="EB55" s="24"/>
      <c r="EC55" s="25">
        <v>32</v>
      </c>
      <c r="ED55" s="23">
        <v>29.91</v>
      </c>
      <c r="EE55" s="22">
        <f t="shared" si="19"/>
        <v>72</v>
      </c>
      <c r="EF55" s="22">
        <f>57</f>
        <v>57</v>
      </c>
      <c r="EG55" s="32">
        <f>19</f>
        <v>19</v>
      </c>
      <c r="EH55" s="33">
        <f t="shared" si="89"/>
        <v>-0.42159999999999997</v>
      </c>
      <c r="EI55" s="34">
        <f t="shared" si="90"/>
        <v>-0.96109999999999995</v>
      </c>
      <c r="EJ55" s="24"/>
      <c r="EK55" s="25">
        <v>32</v>
      </c>
      <c r="EL55" s="23">
        <v>29.91</v>
      </c>
      <c r="EM55" s="22">
        <f t="shared" si="20"/>
        <v>72</v>
      </c>
      <c r="EN55" s="22">
        <f>60</f>
        <v>60</v>
      </c>
      <c r="EO55" s="32">
        <f>20</f>
        <v>20</v>
      </c>
      <c r="EP55" s="33">
        <f t="shared" si="91"/>
        <v>-0.80659999999999998</v>
      </c>
      <c r="EQ55" s="34">
        <f t="shared" si="92"/>
        <v>-0.58599999999999997</v>
      </c>
      <c r="ER55" s="24"/>
      <c r="ES55" s="25">
        <v>32</v>
      </c>
      <c r="ET55" s="23">
        <v>29.91</v>
      </c>
      <c r="EU55" s="22">
        <f t="shared" si="21"/>
        <v>72</v>
      </c>
      <c r="EV55" s="22">
        <f>63</f>
        <v>63</v>
      </c>
      <c r="EW55" s="37">
        <f>21</f>
        <v>21</v>
      </c>
      <c r="EX55" s="33">
        <f t="shared" si="93"/>
        <v>-0.93889999999999996</v>
      </c>
      <c r="EY55" s="34">
        <f t="shared" si="94"/>
        <v>-0.14149999999999999</v>
      </c>
      <c r="EZ55" s="24"/>
      <c r="FA55" s="25">
        <v>32</v>
      </c>
      <c r="FB55" s="23">
        <v>29.91</v>
      </c>
      <c r="FC55" s="22">
        <f t="shared" si="22"/>
        <v>72</v>
      </c>
      <c r="FD55" s="22">
        <f>66</f>
        <v>66</v>
      </c>
      <c r="FE55" s="37">
        <f>22</f>
        <v>22</v>
      </c>
      <c r="FF55" s="33">
        <f t="shared" si="95"/>
        <v>-0.86960000000000004</v>
      </c>
      <c r="FG55" s="34">
        <f t="shared" si="96"/>
        <v>0.25540000000000002</v>
      </c>
      <c r="FH55" s="24"/>
      <c r="FI55" s="25">
        <v>32</v>
      </c>
      <c r="FJ55" s="23">
        <v>29.91</v>
      </c>
      <c r="FK55" s="22">
        <f t="shared" si="23"/>
        <v>72</v>
      </c>
      <c r="FL55" s="22">
        <f t="shared" si="188"/>
        <v>69</v>
      </c>
      <c r="FM55" s="37">
        <f t="shared" si="168"/>
        <v>23</v>
      </c>
      <c r="FN55" s="33">
        <f t="shared" si="98"/>
        <v>-0.67249999999999999</v>
      </c>
      <c r="FO55" s="34">
        <f t="shared" si="99"/>
        <v>0.54710000000000003</v>
      </c>
      <c r="FP55" s="24"/>
      <c r="FQ55" s="25">
        <v>32</v>
      </c>
      <c r="FR55" s="23">
        <v>29.91</v>
      </c>
      <c r="FS55" s="22">
        <f t="shared" si="25"/>
        <v>72</v>
      </c>
      <c r="FT55" s="22">
        <f t="shared" si="25"/>
        <v>72</v>
      </c>
      <c r="FU55" s="37">
        <f>24</f>
        <v>24</v>
      </c>
      <c r="FV55" s="33">
        <f t="shared" si="100"/>
        <v>-0.41539999999999999</v>
      </c>
      <c r="FW55" s="34">
        <f t="shared" si="101"/>
        <v>0.71950000000000003</v>
      </c>
      <c r="FX55" s="24"/>
      <c r="FY55" s="25">
        <v>32</v>
      </c>
      <c r="FZ55" s="23">
        <v>29.91</v>
      </c>
      <c r="GA55" s="22">
        <f t="shared" si="26"/>
        <v>72</v>
      </c>
      <c r="GB55" s="22">
        <f>50</f>
        <v>50</v>
      </c>
      <c r="GC55" s="32">
        <f>25</f>
        <v>25</v>
      </c>
      <c r="GD55" s="33">
        <f t="shared" si="102"/>
        <v>-0.22420000000000001</v>
      </c>
      <c r="GE55" s="34">
        <f t="shared" si="103"/>
        <v>1.1752</v>
      </c>
      <c r="GF55" s="24"/>
      <c r="GG55" s="25">
        <v>32</v>
      </c>
      <c r="GH55" s="23">
        <v>29.91</v>
      </c>
      <c r="GI55" s="22">
        <f t="shared" si="27"/>
        <v>72</v>
      </c>
      <c r="GJ55" s="22">
        <f>52</f>
        <v>52</v>
      </c>
      <c r="GK55" s="32">
        <f>26</f>
        <v>26</v>
      </c>
      <c r="GL55" s="33">
        <f t="shared" si="104"/>
        <v>0.13869999999999999</v>
      </c>
      <c r="GM55" s="34">
        <f t="shared" si="105"/>
        <v>1.1419999999999999</v>
      </c>
      <c r="GN55" s="24"/>
      <c r="GO55" s="25">
        <v>32</v>
      </c>
      <c r="GP55" s="23">
        <v>29.91</v>
      </c>
      <c r="GQ55" s="22">
        <f t="shared" si="28"/>
        <v>72</v>
      </c>
      <c r="GR55" s="22">
        <f>54</f>
        <v>54</v>
      </c>
      <c r="GS55" s="37">
        <f>27</f>
        <v>27</v>
      </c>
      <c r="GT55" s="33">
        <f t="shared" si="106"/>
        <v>0.43880000000000002</v>
      </c>
      <c r="GU55" s="34">
        <f t="shared" si="107"/>
        <v>1.0172000000000001</v>
      </c>
      <c r="GV55" s="24"/>
      <c r="GW55" s="25">
        <v>32</v>
      </c>
      <c r="GX55" s="23">
        <v>29.91</v>
      </c>
      <c r="GY55" s="22">
        <f t="shared" si="29"/>
        <v>72</v>
      </c>
      <c r="GZ55" s="22">
        <f>56</f>
        <v>56</v>
      </c>
      <c r="HA55" s="32">
        <f>28</f>
        <v>28</v>
      </c>
      <c r="HB55" s="33">
        <f t="shared" si="108"/>
        <v>0.66600000000000004</v>
      </c>
      <c r="HC55" s="34">
        <f t="shared" si="109"/>
        <v>0.83520000000000005</v>
      </c>
      <c r="HD55" s="24"/>
      <c r="HE55" s="25">
        <v>32</v>
      </c>
      <c r="HF55" s="23">
        <v>29.91</v>
      </c>
      <c r="HG55" s="22">
        <f t="shared" si="30"/>
        <v>72</v>
      </c>
      <c r="HH55" s="22">
        <f>58</f>
        <v>58</v>
      </c>
      <c r="HI55" s="32">
        <f>29</f>
        <v>29</v>
      </c>
      <c r="HJ55" s="33">
        <f t="shared" si="110"/>
        <v>0.82110000000000005</v>
      </c>
      <c r="HK55" s="34">
        <f t="shared" si="111"/>
        <v>0.62419999999999998</v>
      </c>
      <c r="HL55" s="24"/>
      <c r="HM55" s="25">
        <v>32</v>
      </c>
      <c r="HN55" s="23">
        <v>29.91</v>
      </c>
      <c r="HO55" s="22">
        <f t="shared" si="31"/>
        <v>72</v>
      </c>
      <c r="HP55" s="22">
        <f>60</f>
        <v>60</v>
      </c>
      <c r="HQ55" s="32">
        <f>30</f>
        <v>30</v>
      </c>
      <c r="HR55" s="33">
        <f t="shared" si="112"/>
        <v>0.91080000000000005</v>
      </c>
      <c r="HS55" s="34">
        <f t="shared" si="113"/>
        <v>0.40550000000000003</v>
      </c>
      <c r="HT55" s="24"/>
      <c r="HU55" s="25">
        <v>32</v>
      </c>
      <c r="HV55" s="23">
        <v>29.91</v>
      </c>
      <c r="HW55" s="22">
        <f t="shared" si="32"/>
        <v>72</v>
      </c>
      <c r="HX55" s="22">
        <f>62</f>
        <v>62</v>
      </c>
      <c r="HY55" s="32">
        <f>31</f>
        <v>31</v>
      </c>
      <c r="HZ55" s="33">
        <f t="shared" si="114"/>
        <v>0.94510000000000005</v>
      </c>
      <c r="IA55" s="34">
        <f t="shared" si="115"/>
        <v>0.19420000000000001</v>
      </c>
      <c r="IB55" s="24"/>
      <c r="IC55" s="25">
        <v>32</v>
      </c>
      <c r="ID55" s="23">
        <v>29.91</v>
      </c>
      <c r="IE55" s="22">
        <f t="shared" si="33"/>
        <v>72</v>
      </c>
      <c r="IF55" s="22">
        <f>64</f>
        <v>64</v>
      </c>
      <c r="IG55" s="32">
        <f>32</f>
        <v>32</v>
      </c>
      <c r="IH55" s="33">
        <f t="shared" si="116"/>
        <v>0.93469999999999998</v>
      </c>
      <c r="II55" s="34">
        <f t="shared" si="117"/>
        <v>0</v>
      </c>
      <c r="IJ55" s="24"/>
      <c r="IK55" s="25">
        <v>32</v>
      </c>
      <c r="IL55" s="23">
        <v>29.91</v>
      </c>
      <c r="IM55" s="22">
        <f t="shared" si="34"/>
        <v>72</v>
      </c>
      <c r="IN55" s="22">
        <f>66</f>
        <v>66</v>
      </c>
      <c r="IO55" s="37">
        <f>33</f>
        <v>33</v>
      </c>
      <c r="IP55" s="33">
        <f t="shared" si="118"/>
        <v>0.89</v>
      </c>
      <c r="IQ55" s="34">
        <f t="shared" si="119"/>
        <v>-0.17150000000000001</v>
      </c>
      <c r="IR55" s="24"/>
      <c r="IS55" s="25">
        <v>32</v>
      </c>
      <c r="IT55" s="23">
        <v>29.91</v>
      </c>
      <c r="IU55" s="22">
        <f t="shared" si="35"/>
        <v>72</v>
      </c>
      <c r="IV55" s="22">
        <f>68</f>
        <v>68</v>
      </c>
      <c r="IW55" s="32">
        <f>34</f>
        <v>34</v>
      </c>
      <c r="IX55" s="33">
        <f t="shared" si="120"/>
        <v>0.82030000000000003</v>
      </c>
      <c r="IY55" s="34">
        <f t="shared" si="121"/>
        <v>-0.31780000000000003</v>
      </c>
      <c r="IZ55" s="24"/>
      <c r="JA55" s="25">
        <v>32</v>
      </c>
      <c r="JB55" s="23">
        <v>29.91</v>
      </c>
      <c r="JC55" s="22">
        <f t="shared" si="36"/>
        <v>72</v>
      </c>
      <c r="JD55" s="22">
        <f>70</f>
        <v>70</v>
      </c>
      <c r="JE55" s="32">
        <f>35</f>
        <v>35</v>
      </c>
      <c r="JF55" s="33">
        <f t="shared" si="122"/>
        <v>0.73360000000000003</v>
      </c>
      <c r="JG55" s="34">
        <f t="shared" si="123"/>
        <v>-0.43830000000000002</v>
      </c>
      <c r="JH55" s="24"/>
      <c r="JI55" s="25">
        <v>32</v>
      </c>
      <c r="JJ55" s="23">
        <v>29.91</v>
      </c>
      <c r="JK55" s="22">
        <f t="shared" si="37"/>
        <v>72</v>
      </c>
      <c r="JL55" s="22">
        <f t="shared" si="37"/>
        <v>72</v>
      </c>
      <c r="JM55" s="37">
        <f>36</f>
        <v>36</v>
      </c>
      <c r="JN55" s="33">
        <f t="shared" si="124"/>
        <v>0.63649999999999995</v>
      </c>
      <c r="JO55" s="34">
        <f t="shared" si="125"/>
        <v>-0.53400000000000003</v>
      </c>
    </row>
    <row r="56" spans="1:275">
      <c r="A56" s="22">
        <v>1872</v>
      </c>
      <c r="B56" s="23">
        <v>32.9</v>
      </c>
      <c r="C56" s="20"/>
      <c r="D56" s="24"/>
      <c r="E56" s="25">
        <v>33</v>
      </c>
      <c r="F56" s="23">
        <v>32.9</v>
      </c>
      <c r="G56" s="22">
        <f t="shared" si="0"/>
        <v>72</v>
      </c>
      <c r="H56" s="22">
        <f t="shared" si="0"/>
        <v>72</v>
      </c>
      <c r="I56" s="32">
        <f>3</f>
        <v>3</v>
      </c>
      <c r="J56" s="33">
        <f t="shared" si="38"/>
        <v>0.91390000000000005</v>
      </c>
      <c r="K56" s="34">
        <f t="shared" si="39"/>
        <v>0</v>
      </c>
      <c r="L56" s="24"/>
      <c r="M56" s="25">
        <v>33</v>
      </c>
      <c r="N56" s="23">
        <v>32.9</v>
      </c>
      <c r="O56" s="22">
        <f t="shared" si="1"/>
        <v>72</v>
      </c>
      <c r="P56" s="22">
        <f t="shared" si="2"/>
        <v>72</v>
      </c>
      <c r="Q56" s="37">
        <f t="shared" si="169"/>
        <v>4</v>
      </c>
      <c r="R56" s="33">
        <f t="shared" si="41"/>
        <v>0</v>
      </c>
      <c r="S56" s="34">
        <f t="shared" si="42"/>
        <v>0.91390000000000005</v>
      </c>
      <c r="T56" s="24"/>
      <c r="U56" s="25">
        <v>33</v>
      </c>
      <c r="V56" s="23">
        <v>32.9</v>
      </c>
      <c r="W56" s="22">
        <f t="shared" si="3"/>
        <v>72</v>
      </c>
      <c r="X56" s="22">
        <v>70</v>
      </c>
      <c r="Y56" s="32">
        <f>5</f>
        <v>5</v>
      </c>
      <c r="Z56" s="33">
        <f t="shared" si="43"/>
        <v>-0.76049999999999995</v>
      </c>
      <c r="AA56" s="34">
        <f t="shared" si="44"/>
        <v>-0.55249999999999999</v>
      </c>
      <c r="AB56" s="24"/>
      <c r="AC56" s="25">
        <v>33</v>
      </c>
      <c r="AD56" s="23">
        <v>32.9</v>
      </c>
      <c r="AE56" s="22">
        <f t="shared" si="170"/>
        <v>72</v>
      </c>
      <c r="AF56" s="22">
        <f t="shared" si="4"/>
        <v>72</v>
      </c>
      <c r="AG56" s="37">
        <f t="shared" si="171"/>
        <v>6</v>
      </c>
      <c r="AH56" s="33">
        <f t="shared" si="47"/>
        <v>-0.91390000000000005</v>
      </c>
      <c r="AI56" s="34">
        <f t="shared" si="48"/>
        <v>0</v>
      </c>
      <c r="AJ56" s="24"/>
      <c r="AK56" s="25">
        <v>33</v>
      </c>
      <c r="AL56" s="23">
        <v>32.9</v>
      </c>
      <c r="AM56" s="22">
        <f t="shared" si="5"/>
        <v>72</v>
      </c>
      <c r="AN56" s="22">
        <f t="shared" si="172"/>
        <v>70</v>
      </c>
      <c r="AO56" s="32">
        <f t="shared" si="173"/>
        <v>7</v>
      </c>
      <c r="AP56" s="33">
        <f t="shared" si="51"/>
        <v>-0.2092</v>
      </c>
      <c r="AQ56" s="34">
        <f t="shared" si="52"/>
        <v>-0.91639999999999999</v>
      </c>
      <c r="AR56" s="24"/>
      <c r="AS56" s="25">
        <v>33</v>
      </c>
      <c r="AT56" s="23">
        <v>32.9</v>
      </c>
      <c r="AU56" s="22">
        <f t="shared" si="6"/>
        <v>72</v>
      </c>
      <c r="AV56" s="22">
        <f t="shared" si="174"/>
        <v>72</v>
      </c>
      <c r="AW56" s="37">
        <f t="shared" si="175"/>
        <v>8</v>
      </c>
      <c r="AX56" s="33">
        <f t="shared" si="55"/>
        <v>0.6462</v>
      </c>
      <c r="AY56" s="34">
        <f t="shared" si="56"/>
        <v>0.6462</v>
      </c>
      <c r="AZ56" s="24"/>
      <c r="BA56" s="25">
        <v>33</v>
      </c>
      <c r="BB56" s="23">
        <v>32.9</v>
      </c>
      <c r="BC56" s="22">
        <f t="shared" si="7"/>
        <v>72</v>
      </c>
      <c r="BD56" s="22">
        <f t="shared" si="8"/>
        <v>72</v>
      </c>
      <c r="BE56" s="37">
        <f t="shared" si="176"/>
        <v>9</v>
      </c>
      <c r="BF56" s="33">
        <f t="shared" si="58"/>
        <v>-0.45689999999999997</v>
      </c>
      <c r="BG56" s="34">
        <f t="shared" si="59"/>
        <v>-0.79149999999999998</v>
      </c>
      <c r="BH56" s="24"/>
      <c r="BI56" s="25">
        <v>33</v>
      </c>
      <c r="BJ56" s="23">
        <v>32.9</v>
      </c>
      <c r="BK56" s="22">
        <f t="shared" si="9"/>
        <v>72</v>
      </c>
      <c r="BL56" s="22">
        <f>70</f>
        <v>70</v>
      </c>
      <c r="BM56" s="32">
        <f>10</f>
        <v>10</v>
      </c>
      <c r="BN56" s="33">
        <f t="shared" si="60"/>
        <v>-0.29049999999999998</v>
      </c>
      <c r="BO56" s="34">
        <f t="shared" si="61"/>
        <v>0.89400000000000002</v>
      </c>
      <c r="BP56" s="24"/>
      <c r="BQ56" s="25">
        <v>33</v>
      </c>
      <c r="BR56" s="23">
        <v>32.9</v>
      </c>
      <c r="BS56" s="22">
        <f t="shared" si="10"/>
        <v>72</v>
      </c>
      <c r="BT56" s="22">
        <f t="shared" si="177"/>
        <v>66</v>
      </c>
      <c r="BU56" s="37">
        <f t="shared" si="178"/>
        <v>11</v>
      </c>
      <c r="BV56" s="33">
        <f t="shared" si="64"/>
        <v>0.997</v>
      </c>
      <c r="BW56" s="34">
        <f t="shared" si="65"/>
        <v>0</v>
      </c>
      <c r="BX56" s="24"/>
      <c r="BY56" s="25">
        <v>33</v>
      </c>
      <c r="BZ56" s="23">
        <v>32.9</v>
      </c>
      <c r="CA56" s="22">
        <f t="shared" si="11"/>
        <v>72</v>
      </c>
      <c r="CB56" s="22">
        <f t="shared" si="12"/>
        <v>72</v>
      </c>
      <c r="CC56" s="37">
        <f t="shared" si="179"/>
        <v>12</v>
      </c>
      <c r="CD56" s="33">
        <f t="shared" si="67"/>
        <v>0</v>
      </c>
      <c r="CE56" s="34">
        <f t="shared" si="68"/>
        <v>-0.91390000000000005</v>
      </c>
      <c r="CF56" s="24"/>
      <c r="CG56" s="25">
        <v>33</v>
      </c>
      <c r="CH56" s="23">
        <v>32.9</v>
      </c>
      <c r="CI56" s="22">
        <f t="shared" si="13"/>
        <v>72</v>
      </c>
      <c r="CJ56" s="22">
        <f>65</f>
        <v>65</v>
      </c>
      <c r="CK56" s="32">
        <f>13</f>
        <v>13</v>
      </c>
      <c r="CL56" s="33">
        <f t="shared" si="69"/>
        <v>-0.9829</v>
      </c>
      <c r="CM56" s="34">
        <f t="shared" si="70"/>
        <v>-0.24229999999999999</v>
      </c>
      <c r="CN56" s="24"/>
      <c r="CO56" s="25">
        <v>33</v>
      </c>
      <c r="CP56" s="23">
        <v>32.9</v>
      </c>
      <c r="CQ56" s="22">
        <f t="shared" si="14"/>
        <v>72</v>
      </c>
      <c r="CR56" s="22">
        <f t="shared" si="180"/>
        <v>70</v>
      </c>
      <c r="CS56" s="32">
        <f t="shared" si="181"/>
        <v>14</v>
      </c>
      <c r="CT56" s="33">
        <f t="shared" si="73"/>
        <v>-0.58609999999999995</v>
      </c>
      <c r="CU56" s="34">
        <f t="shared" si="74"/>
        <v>0.7349</v>
      </c>
      <c r="CV56" s="24"/>
      <c r="CW56" s="25">
        <v>33</v>
      </c>
      <c r="CX56" s="23">
        <v>32.9</v>
      </c>
      <c r="CY56" s="22">
        <f t="shared" si="15"/>
        <v>72</v>
      </c>
      <c r="CZ56" s="22">
        <f t="shared" si="182"/>
        <v>60</v>
      </c>
      <c r="DA56" s="32">
        <f t="shared" si="183"/>
        <v>15</v>
      </c>
      <c r="DB56" s="33">
        <f t="shared" si="77"/>
        <v>0.33889999999999998</v>
      </c>
      <c r="DC56" s="34">
        <f t="shared" si="78"/>
        <v>1.0429999999999999</v>
      </c>
      <c r="DD56" s="24"/>
      <c r="DE56" s="25">
        <v>33</v>
      </c>
      <c r="DF56" s="23">
        <v>32.9</v>
      </c>
      <c r="DG56" s="22">
        <f t="shared" si="16"/>
        <v>72</v>
      </c>
      <c r="DH56" s="22">
        <f t="shared" si="184"/>
        <v>64</v>
      </c>
      <c r="DI56" s="32">
        <f t="shared" si="185"/>
        <v>16</v>
      </c>
      <c r="DJ56" s="33">
        <f t="shared" si="81"/>
        <v>0.94989999999999997</v>
      </c>
      <c r="DK56" s="34">
        <f t="shared" si="82"/>
        <v>0.39340000000000003</v>
      </c>
      <c r="DL56" s="24"/>
      <c r="DM56" s="25">
        <v>33</v>
      </c>
      <c r="DN56" s="23">
        <v>32.9</v>
      </c>
      <c r="DO56" s="22">
        <f t="shared" si="17"/>
        <v>72</v>
      </c>
      <c r="DP56" s="22">
        <f>68</f>
        <v>68</v>
      </c>
      <c r="DQ56" s="32">
        <f>17</f>
        <v>17</v>
      </c>
      <c r="DR56" s="33">
        <f t="shared" si="83"/>
        <v>0.90229999999999999</v>
      </c>
      <c r="DS56" s="34">
        <f t="shared" si="84"/>
        <v>-0.34960000000000002</v>
      </c>
      <c r="DT56" s="24"/>
      <c r="DU56" s="25">
        <v>33</v>
      </c>
      <c r="DV56" s="23">
        <v>32.9</v>
      </c>
      <c r="DW56" s="22">
        <f t="shared" si="18"/>
        <v>72</v>
      </c>
      <c r="DX56" s="22">
        <f t="shared" si="186"/>
        <v>72</v>
      </c>
      <c r="DY56" s="37">
        <f t="shared" si="187"/>
        <v>18</v>
      </c>
      <c r="DZ56" s="33">
        <f t="shared" si="87"/>
        <v>0.45689999999999997</v>
      </c>
      <c r="EA56" s="34">
        <f t="shared" si="88"/>
        <v>-0.79149999999999998</v>
      </c>
      <c r="EB56" s="24"/>
      <c r="EC56" s="25">
        <v>33</v>
      </c>
      <c r="ED56" s="23">
        <v>32.9</v>
      </c>
      <c r="EE56" s="22">
        <f t="shared" si="19"/>
        <v>72</v>
      </c>
      <c r="EF56" s="22">
        <f>57</f>
        <v>57</v>
      </c>
      <c r="EG56" s="32">
        <f>19</f>
        <v>19</v>
      </c>
      <c r="EH56" s="33">
        <f t="shared" si="89"/>
        <v>-9.5299999999999996E-2</v>
      </c>
      <c r="EI56" s="34">
        <f t="shared" si="90"/>
        <v>-1.1504000000000001</v>
      </c>
      <c r="EJ56" s="24"/>
      <c r="EK56" s="25">
        <v>33</v>
      </c>
      <c r="EL56" s="23">
        <v>32.9</v>
      </c>
      <c r="EM56" s="22">
        <f t="shared" si="20"/>
        <v>72</v>
      </c>
      <c r="EN56" s="22">
        <f>60</f>
        <v>60</v>
      </c>
      <c r="EO56" s="32">
        <f>20</f>
        <v>20</v>
      </c>
      <c r="EP56" s="33">
        <f t="shared" si="91"/>
        <v>-0.64459999999999995</v>
      </c>
      <c r="EQ56" s="34">
        <f t="shared" si="92"/>
        <v>-0.88719999999999999</v>
      </c>
      <c r="ER56" s="24"/>
      <c r="ES56" s="25">
        <v>33</v>
      </c>
      <c r="ET56" s="23">
        <v>32.9</v>
      </c>
      <c r="EU56" s="22">
        <f t="shared" si="21"/>
        <v>72</v>
      </c>
      <c r="EV56" s="22">
        <f>63</f>
        <v>63</v>
      </c>
      <c r="EW56" s="37">
        <f>21</f>
        <v>21</v>
      </c>
      <c r="EX56" s="33">
        <f t="shared" si="93"/>
        <v>-0.94099999999999995</v>
      </c>
      <c r="EY56" s="34">
        <f t="shared" si="94"/>
        <v>-0.45319999999999999</v>
      </c>
      <c r="EZ56" s="24"/>
      <c r="FA56" s="25">
        <v>33</v>
      </c>
      <c r="FB56" s="23">
        <v>32.9</v>
      </c>
      <c r="FC56" s="22">
        <f t="shared" si="22"/>
        <v>72</v>
      </c>
      <c r="FD56" s="22">
        <f>66</f>
        <v>66</v>
      </c>
      <c r="FE56" s="37">
        <f>22</f>
        <v>22</v>
      </c>
      <c r="FF56" s="33">
        <f t="shared" si="95"/>
        <v>-0.997</v>
      </c>
      <c r="FG56" s="34">
        <f t="shared" si="96"/>
        <v>0</v>
      </c>
      <c r="FH56" s="24"/>
      <c r="FI56" s="25">
        <v>33</v>
      </c>
      <c r="FJ56" s="23">
        <v>32.9</v>
      </c>
      <c r="FK56" s="22">
        <f t="shared" si="23"/>
        <v>72</v>
      </c>
      <c r="FL56" s="22">
        <f t="shared" si="188"/>
        <v>69</v>
      </c>
      <c r="FM56" s="37">
        <f t="shared" si="168"/>
        <v>23</v>
      </c>
      <c r="FN56" s="33">
        <f t="shared" si="98"/>
        <v>-0.87470000000000003</v>
      </c>
      <c r="FO56" s="34">
        <f t="shared" si="99"/>
        <v>0.37990000000000002</v>
      </c>
      <c r="FP56" s="24"/>
      <c r="FQ56" s="25">
        <v>33</v>
      </c>
      <c r="FR56" s="23">
        <v>32.9</v>
      </c>
      <c r="FS56" s="22">
        <f t="shared" si="25"/>
        <v>72</v>
      </c>
      <c r="FT56" s="22">
        <f t="shared" si="25"/>
        <v>72</v>
      </c>
      <c r="FU56" s="37">
        <f>24</f>
        <v>24</v>
      </c>
      <c r="FV56" s="33">
        <f t="shared" si="100"/>
        <v>-0.6462</v>
      </c>
      <c r="FW56" s="34">
        <f t="shared" si="101"/>
        <v>0.6462</v>
      </c>
      <c r="FX56" s="24"/>
      <c r="FY56" s="25">
        <v>33</v>
      </c>
      <c r="FZ56" s="23">
        <v>32.9</v>
      </c>
      <c r="GA56" s="22">
        <f t="shared" si="26"/>
        <v>72</v>
      </c>
      <c r="GB56" s="22">
        <f>50</f>
        <v>50</v>
      </c>
      <c r="GC56" s="32">
        <f>25</f>
        <v>25</v>
      </c>
      <c r="GD56" s="33">
        <f t="shared" si="102"/>
        <v>-0.56030000000000002</v>
      </c>
      <c r="GE56" s="34">
        <f t="shared" si="103"/>
        <v>1.1908000000000001</v>
      </c>
      <c r="GF56" s="24"/>
      <c r="GG56" s="25">
        <v>33</v>
      </c>
      <c r="GH56" s="23">
        <v>32.9</v>
      </c>
      <c r="GI56" s="22">
        <f t="shared" si="27"/>
        <v>72</v>
      </c>
      <c r="GJ56" s="22">
        <f>52</f>
        <v>52</v>
      </c>
      <c r="GK56" s="32">
        <f>26</f>
        <v>26</v>
      </c>
      <c r="GL56" s="33">
        <f t="shared" si="104"/>
        <v>-0.1525</v>
      </c>
      <c r="GM56" s="34">
        <f t="shared" si="105"/>
        <v>1.2562</v>
      </c>
      <c r="GN56" s="24"/>
      <c r="GO56" s="25">
        <v>33</v>
      </c>
      <c r="GP56" s="23">
        <v>32.9</v>
      </c>
      <c r="GQ56" s="22">
        <f t="shared" si="28"/>
        <v>72</v>
      </c>
      <c r="GR56" s="22">
        <f>54</f>
        <v>54</v>
      </c>
      <c r="GS56" s="37">
        <f>27</f>
        <v>27</v>
      </c>
      <c r="GT56" s="33">
        <f t="shared" si="106"/>
        <v>0.21160000000000001</v>
      </c>
      <c r="GU56" s="34">
        <f t="shared" si="107"/>
        <v>1.2</v>
      </c>
      <c r="GV56" s="24"/>
      <c r="GW56" s="25">
        <v>33</v>
      </c>
      <c r="GX56" s="23">
        <v>32.9</v>
      </c>
      <c r="GY56" s="22">
        <f t="shared" si="29"/>
        <v>72</v>
      </c>
      <c r="GZ56" s="22">
        <f>56</f>
        <v>56</v>
      </c>
      <c r="HA56" s="32">
        <f>28</f>
        <v>28</v>
      </c>
      <c r="HB56" s="33">
        <f t="shared" si="108"/>
        <v>0.50980000000000003</v>
      </c>
      <c r="HC56" s="34">
        <f t="shared" si="109"/>
        <v>1.0586</v>
      </c>
      <c r="HD56" s="24"/>
      <c r="HE56" s="25">
        <v>33</v>
      </c>
      <c r="HF56" s="23">
        <v>32.9</v>
      </c>
      <c r="HG56" s="22">
        <f t="shared" si="30"/>
        <v>72</v>
      </c>
      <c r="HH56" s="22">
        <f>58</f>
        <v>58</v>
      </c>
      <c r="HI56" s="32">
        <f>29</f>
        <v>29</v>
      </c>
      <c r="HJ56" s="33">
        <f t="shared" si="110"/>
        <v>0.73440000000000005</v>
      </c>
      <c r="HK56" s="34">
        <f t="shared" si="111"/>
        <v>0.86470000000000002</v>
      </c>
      <c r="HL56" s="24"/>
      <c r="HM56" s="25">
        <v>33</v>
      </c>
      <c r="HN56" s="23">
        <v>32.9</v>
      </c>
      <c r="HO56" s="22">
        <f t="shared" si="31"/>
        <v>72</v>
      </c>
      <c r="HP56" s="22">
        <f>60</f>
        <v>60</v>
      </c>
      <c r="HQ56" s="32">
        <f>30</f>
        <v>30</v>
      </c>
      <c r="HR56" s="33">
        <f t="shared" si="112"/>
        <v>0.88719999999999999</v>
      </c>
      <c r="HS56" s="34">
        <f t="shared" si="113"/>
        <v>0.64459999999999995</v>
      </c>
      <c r="HT56" s="24"/>
      <c r="HU56" s="25">
        <v>33</v>
      </c>
      <c r="HV56" s="23">
        <v>32.9</v>
      </c>
      <c r="HW56" s="22">
        <f t="shared" si="32"/>
        <v>72</v>
      </c>
      <c r="HX56" s="22">
        <f>62</f>
        <v>62</v>
      </c>
      <c r="HY56" s="32">
        <f>31</f>
        <v>31</v>
      </c>
      <c r="HZ56" s="33">
        <f t="shared" si="114"/>
        <v>0.97529999999999994</v>
      </c>
      <c r="IA56" s="34">
        <f t="shared" si="115"/>
        <v>0.41849999999999998</v>
      </c>
      <c r="IB56" s="24"/>
      <c r="IC56" s="25">
        <v>33</v>
      </c>
      <c r="ID56" s="23">
        <v>32.9</v>
      </c>
      <c r="IE56" s="22">
        <f t="shared" si="33"/>
        <v>72</v>
      </c>
      <c r="IF56" s="22">
        <f>64</f>
        <v>64</v>
      </c>
      <c r="IG56" s="32">
        <f>32</f>
        <v>32</v>
      </c>
      <c r="IH56" s="33">
        <f t="shared" si="116"/>
        <v>1.0084</v>
      </c>
      <c r="II56" s="34">
        <f t="shared" si="117"/>
        <v>0.2006</v>
      </c>
      <c r="IJ56" s="24"/>
      <c r="IK56" s="25">
        <v>33</v>
      </c>
      <c r="IL56" s="23">
        <v>32.9</v>
      </c>
      <c r="IM56" s="22">
        <f t="shared" si="34"/>
        <v>72</v>
      </c>
      <c r="IN56" s="22">
        <f>66</f>
        <v>66</v>
      </c>
      <c r="IO56" s="37">
        <f>33</f>
        <v>33</v>
      </c>
      <c r="IP56" s="33">
        <f t="shared" si="118"/>
        <v>0.997</v>
      </c>
      <c r="IQ56" s="34">
        <f t="shared" si="119"/>
        <v>0</v>
      </c>
      <c r="IR56" s="24"/>
      <c r="IS56" s="25">
        <v>33</v>
      </c>
      <c r="IT56" s="23">
        <v>32.9</v>
      </c>
      <c r="IU56" s="22">
        <f t="shared" si="35"/>
        <v>72</v>
      </c>
      <c r="IV56" s="22">
        <f>68</f>
        <v>68</v>
      </c>
      <c r="IW56" s="32">
        <f>34</f>
        <v>34</v>
      </c>
      <c r="IX56" s="33">
        <f t="shared" si="120"/>
        <v>0.95120000000000005</v>
      </c>
      <c r="IY56" s="34">
        <f t="shared" si="121"/>
        <v>-0.17780000000000001</v>
      </c>
      <c r="IZ56" s="24"/>
      <c r="JA56" s="25">
        <v>33</v>
      </c>
      <c r="JB56" s="23">
        <v>32.9</v>
      </c>
      <c r="JC56" s="22">
        <f t="shared" si="36"/>
        <v>72</v>
      </c>
      <c r="JD56" s="22">
        <f>70</f>
        <v>70</v>
      </c>
      <c r="JE56" s="32">
        <f>35</f>
        <v>35</v>
      </c>
      <c r="JF56" s="33">
        <f t="shared" si="122"/>
        <v>0.88009999999999999</v>
      </c>
      <c r="JG56" s="34">
        <f t="shared" si="123"/>
        <v>-0.33029999999999998</v>
      </c>
      <c r="JH56" s="24"/>
      <c r="JI56" s="25">
        <v>33</v>
      </c>
      <c r="JJ56" s="23">
        <v>32.9</v>
      </c>
      <c r="JK56" s="22">
        <f t="shared" si="37"/>
        <v>72</v>
      </c>
      <c r="JL56" s="22">
        <f t="shared" si="37"/>
        <v>72</v>
      </c>
      <c r="JM56" s="37">
        <f>36</f>
        <v>36</v>
      </c>
      <c r="JN56" s="33">
        <f t="shared" si="124"/>
        <v>0.79149999999999998</v>
      </c>
      <c r="JO56" s="34">
        <f t="shared" si="125"/>
        <v>-0.45689999999999997</v>
      </c>
    </row>
    <row r="57" spans="1:275">
      <c r="A57" s="22">
        <v>1873</v>
      </c>
      <c r="B57" s="23">
        <v>45.18</v>
      </c>
      <c r="C57" s="20"/>
      <c r="D57" s="24"/>
      <c r="E57" s="25">
        <v>34</v>
      </c>
      <c r="F57" s="23">
        <v>45.18</v>
      </c>
      <c r="G57" s="22">
        <f t="shared" si="0"/>
        <v>72</v>
      </c>
      <c r="H57" s="22">
        <f t="shared" si="0"/>
        <v>72</v>
      </c>
      <c r="I57" s="32">
        <f>3</f>
        <v>3</v>
      </c>
      <c r="J57" s="33">
        <f t="shared" si="38"/>
        <v>-0.62749999999999995</v>
      </c>
      <c r="K57" s="34">
        <f t="shared" si="39"/>
        <v>1.0869</v>
      </c>
      <c r="L57" s="24"/>
      <c r="M57" s="25">
        <v>34</v>
      </c>
      <c r="N57" s="23">
        <v>45.18</v>
      </c>
      <c r="O57" s="22">
        <f t="shared" si="1"/>
        <v>72</v>
      </c>
      <c r="P57" s="22">
        <f t="shared" si="2"/>
        <v>72</v>
      </c>
      <c r="Q57" s="37">
        <f t="shared" si="169"/>
        <v>4</v>
      </c>
      <c r="R57" s="33">
        <f t="shared" si="41"/>
        <v>-1.2549999999999999</v>
      </c>
      <c r="S57" s="34">
        <f t="shared" si="42"/>
        <v>0</v>
      </c>
      <c r="T57" s="24"/>
      <c r="U57" s="25">
        <v>34</v>
      </c>
      <c r="V57" s="23">
        <v>45.18</v>
      </c>
      <c r="W57" s="22">
        <f t="shared" si="3"/>
        <v>72</v>
      </c>
      <c r="X57" s="22">
        <v>70</v>
      </c>
      <c r="Y57" s="32">
        <f>5</f>
        <v>5</v>
      </c>
      <c r="Z57" s="33">
        <f t="shared" si="43"/>
        <v>0.39889999999999998</v>
      </c>
      <c r="AA57" s="34">
        <f t="shared" si="44"/>
        <v>-1.2277</v>
      </c>
      <c r="AB57" s="24"/>
      <c r="AC57" s="25">
        <v>34</v>
      </c>
      <c r="AD57" s="23">
        <v>45.18</v>
      </c>
      <c r="AE57" s="22">
        <f t="shared" si="170"/>
        <v>72</v>
      </c>
      <c r="AF57" s="22">
        <f t="shared" si="4"/>
        <v>72</v>
      </c>
      <c r="AG57" s="37">
        <f t="shared" si="171"/>
        <v>6</v>
      </c>
      <c r="AH57" s="33">
        <f t="shared" si="47"/>
        <v>-0.62749999999999995</v>
      </c>
      <c r="AI57" s="34">
        <f t="shared" si="48"/>
        <v>-1.0869</v>
      </c>
      <c r="AJ57" s="24"/>
      <c r="AK57" s="25">
        <v>34</v>
      </c>
      <c r="AL57" s="23">
        <v>45.18</v>
      </c>
      <c r="AM57" s="22">
        <f t="shared" si="5"/>
        <v>72</v>
      </c>
      <c r="AN57" s="22">
        <f t="shared" si="172"/>
        <v>70</v>
      </c>
      <c r="AO57" s="32">
        <f t="shared" si="173"/>
        <v>7</v>
      </c>
      <c r="AP57" s="33">
        <f t="shared" si="51"/>
        <v>0.80479999999999996</v>
      </c>
      <c r="AQ57" s="34">
        <f t="shared" si="52"/>
        <v>-1.0092000000000001</v>
      </c>
      <c r="AR57" s="24"/>
      <c r="AS57" s="25">
        <v>34</v>
      </c>
      <c r="AT57" s="23">
        <v>45.18</v>
      </c>
      <c r="AU57" s="22">
        <f t="shared" si="6"/>
        <v>72</v>
      </c>
      <c r="AV57" s="22">
        <f t="shared" si="174"/>
        <v>72</v>
      </c>
      <c r="AW57" s="37">
        <f t="shared" si="175"/>
        <v>8</v>
      </c>
      <c r="AX57" s="33">
        <f t="shared" si="55"/>
        <v>0</v>
      </c>
      <c r="AY57" s="34">
        <f t="shared" si="56"/>
        <v>1.2549999999999999</v>
      </c>
      <c r="AZ57" s="24"/>
      <c r="BA57" s="25">
        <v>34</v>
      </c>
      <c r="BB57" s="23">
        <v>45.18</v>
      </c>
      <c r="BC57" s="22">
        <f t="shared" si="7"/>
        <v>72</v>
      </c>
      <c r="BD57" s="22">
        <f t="shared" si="8"/>
        <v>72</v>
      </c>
      <c r="BE57" s="37">
        <f t="shared" si="176"/>
        <v>9</v>
      </c>
      <c r="BF57" s="33">
        <f t="shared" si="58"/>
        <v>0.21790000000000001</v>
      </c>
      <c r="BG57" s="34">
        <f t="shared" si="59"/>
        <v>-1.2359</v>
      </c>
      <c r="BH57" s="24"/>
      <c r="BI57" s="25">
        <v>34</v>
      </c>
      <c r="BJ57" s="23">
        <v>45.18</v>
      </c>
      <c r="BK57" s="22">
        <f t="shared" si="9"/>
        <v>72</v>
      </c>
      <c r="BL57" s="22">
        <f>70</f>
        <v>70</v>
      </c>
      <c r="BM57" s="32">
        <f>10</f>
        <v>10</v>
      </c>
      <c r="BN57" s="33">
        <f t="shared" si="60"/>
        <v>-1.0443</v>
      </c>
      <c r="BO57" s="34">
        <f t="shared" si="61"/>
        <v>0.75870000000000004</v>
      </c>
      <c r="BP57" s="24"/>
      <c r="BQ57" s="25">
        <v>34</v>
      </c>
      <c r="BR57" s="23">
        <v>45.18</v>
      </c>
      <c r="BS57" s="22">
        <f t="shared" si="10"/>
        <v>72</v>
      </c>
      <c r="BT57" s="22">
        <f t="shared" si="177"/>
        <v>66</v>
      </c>
      <c r="BU57" s="37">
        <f t="shared" si="178"/>
        <v>11</v>
      </c>
      <c r="BV57" s="33">
        <f t="shared" si="64"/>
        <v>1.1517999999999999</v>
      </c>
      <c r="BW57" s="34">
        <f t="shared" si="65"/>
        <v>0.74019999999999997</v>
      </c>
      <c r="BX57" s="24"/>
      <c r="BY57" s="25">
        <v>34</v>
      </c>
      <c r="BZ57" s="23">
        <v>45.18</v>
      </c>
      <c r="CA57" s="22">
        <f t="shared" si="11"/>
        <v>72</v>
      </c>
      <c r="CB57" s="22">
        <f t="shared" si="12"/>
        <v>72</v>
      </c>
      <c r="CC57" s="37">
        <f t="shared" si="179"/>
        <v>12</v>
      </c>
      <c r="CD57" s="33">
        <f t="shared" si="67"/>
        <v>0.62749999999999995</v>
      </c>
      <c r="CE57" s="34">
        <f t="shared" si="68"/>
        <v>-1.0869</v>
      </c>
      <c r="CF57" s="24"/>
      <c r="CG57" s="25">
        <v>34</v>
      </c>
      <c r="CH57" s="23">
        <v>45.18</v>
      </c>
      <c r="CI57" s="22">
        <f t="shared" si="13"/>
        <v>72</v>
      </c>
      <c r="CJ57" s="22">
        <f>65</f>
        <v>65</v>
      </c>
      <c r="CK57" s="32">
        <f>13</f>
        <v>13</v>
      </c>
      <c r="CL57" s="33">
        <f t="shared" si="69"/>
        <v>-1.0405</v>
      </c>
      <c r="CM57" s="34">
        <f t="shared" si="70"/>
        <v>-0.92179999999999995</v>
      </c>
      <c r="CN57" s="24"/>
      <c r="CO57" s="25">
        <v>34</v>
      </c>
      <c r="CP57" s="23">
        <v>45.18</v>
      </c>
      <c r="CQ57" s="22">
        <f t="shared" si="14"/>
        <v>72</v>
      </c>
      <c r="CR57" s="22">
        <f t="shared" si="180"/>
        <v>70</v>
      </c>
      <c r="CS57" s="32">
        <f t="shared" si="181"/>
        <v>14</v>
      </c>
      <c r="CT57" s="33">
        <f t="shared" si="73"/>
        <v>-1.163</v>
      </c>
      <c r="CU57" s="34">
        <f t="shared" si="74"/>
        <v>0.56010000000000004</v>
      </c>
      <c r="CV57" s="24"/>
      <c r="CW57" s="25">
        <v>34</v>
      </c>
      <c r="CX57" s="23">
        <v>45.18</v>
      </c>
      <c r="CY57" s="22">
        <f t="shared" si="15"/>
        <v>72</v>
      </c>
      <c r="CZ57" s="22">
        <f t="shared" si="182"/>
        <v>60</v>
      </c>
      <c r="DA57" s="32">
        <f t="shared" si="183"/>
        <v>15</v>
      </c>
      <c r="DB57" s="33">
        <f t="shared" si="77"/>
        <v>-0.15740000000000001</v>
      </c>
      <c r="DC57" s="34">
        <f t="shared" si="78"/>
        <v>1.4978</v>
      </c>
      <c r="DD57" s="24"/>
      <c r="DE57" s="25">
        <v>34</v>
      </c>
      <c r="DF57" s="23">
        <v>45.18</v>
      </c>
      <c r="DG57" s="22">
        <f t="shared" si="16"/>
        <v>72</v>
      </c>
      <c r="DH57" s="22">
        <f t="shared" si="184"/>
        <v>64</v>
      </c>
      <c r="DI57" s="32">
        <f t="shared" si="185"/>
        <v>16</v>
      </c>
      <c r="DJ57" s="33">
        <f t="shared" si="81"/>
        <v>0.99829999999999997</v>
      </c>
      <c r="DK57" s="34">
        <f t="shared" si="82"/>
        <v>0.99829999999999997</v>
      </c>
      <c r="DL57" s="24"/>
      <c r="DM57" s="25">
        <v>34</v>
      </c>
      <c r="DN57" s="23">
        <v>45.18</v>
      </c>
      <c r="DO57" s="22">
        <f t="shared" si="17"/>
        <v>72</v>
      </c>
      <c r="DP57" s="22">
        <f>68</f>
        <v>68</v>
      </c>
      <c r="DQ57" s="32">
        <f>17</f>
        <v>17</v>
      </c>
      <c r="DR57" s="33">
        <f t="shared" si="83"/>
        <v>1.3288</v>
      </c>
      <c r="DS57" s="34">
        <f t="shared" si="84"/>
        <v>0</v>
      </c>
      <c r="DT57" s="24"/>
      <c r="DU57" s="25">
        <v>34</v>
      </c>
      <c r="DV57" s="23">
        <v>45.18</v>
      </c>
      <c r="DW57" s="22">
        <f t="shared" si="18"/>
        <v>72</v>
      </c>
      <c r="DX57" s="22">
        <f t="shared" si="186"/>
        <v>72</v>
      </c>
      <c r="DY57" s="37">
        <f t="shared" si="187"/>
        <v>18</v>
      </c>
      <c r="DZ57" s="33">
        <f t="shared" si="87"/>
        <v>0.96140000000000003</v>
      </c>
      <c r="EA57" s="34">
        <f t="shared" si="88"/>
        <v>-0.80669999999999997</v>
      </c>
      <c r="EB57" s="24"/>
      <c r="EC57" s="25">
        <v>34</v>
      </c>
      <c r="ED57" s="23">
        <v>45.18</v>
      </c>
      <c r="EE57" s="22">
        <f t="shared" si="19"/>
        <v>72</v>
      </c>
      <c r="EF57" s="22">
        <f>57</f>
        <v>57</v>
      </c>
      <c r="EG57" s="32">
        <f>19</f>
        <v>19</v>
      </c>
      <c r="EH57" s="33">
        <f t="shared" si="89"/>
        <v>0.38919999999999999</v>
      </c>
      <c r="EI57" s="34">
        <f t="shared" si="90"/>
        <v>-1.5367999999999999</v>
      </c>
      <c r="EJ57" s="24"/>
      <c r="EK57" s="25">
        <v>34</v>
      </c>
      <c r="EL57" s="23">
        <v>45.18</v>
      </c>
      <c r="EM57" s="22">
        <f t="shared" si="20"/>
        <v>72</v>
      </c>
      <c r="EN57" s="22">
        <f>60</f>
        <v>60</v>
      </c>
      <c r="EO57" s="32">
        <f>20</f>
        <v>20</v>
      </c>
      <c r="EP57" s="33">
        <f t="shared" si="91"/>
        <v>-0.46539999999999998</v>
      </c>
      <c r="EQ57" s="34">
        <f t="shared" si="92"/>
        <v>-1.4322999999999999</v>
      </c>
      <c r="ER57" s="24"/>
      <c r="ES57" s="25">
        <v>34</v>
      </c>
      <c r="ET57" s="23">
        <v>45.18</v>
      </c>
      <c r="EU57" s="22">
        <f t="shared" si="21"/>
        <v>72</v>
      </c>
      <c r="EV57" s="22">
        <f>63</f>
        <v>63</v>
      </c>
      <c r="EW57" s="37">
        <f>21</f>
        <v>21</v>
      </c>
      <c r="EX57" s="33">
        <f t="shared" si="93"/>
        <v>-1.0513999999999999</v>
      </c>
      <c r="EY57" s="34">
        <f t="shared" si="94"/>
        <v>-0.97560000000000002</v>
      </c>
      <c r="EZ57" s="24"/>
      <c r="FA57" s="25">
        <v>34</v>
      </c>
      <c r="FB57" s="23">
        <v>45.18</v>
      </c>
      <c r="FC57" s="22">
        <f t="shared" si="22"/>
        <v>72</v>
      </c>
      <c r="FD57" s="22">
        <f>66</f>
        <v>66</v>
      </c>
      <c r="FE57" s="37">
        <f>22</f>
        <v>22</v>
      </c>
      <c r="FF57" s="33">
        <f t="shared" si="95"/>
        <v>-1.3136000000000001</v>
      </c>
      <c r="FG57" s="34">
        <f t="shared" si="96"/>
        <v>-0.38569999999999999</v>
      </c>
      <c r="FH57" s="24"/>
      <c r="FI57" s="25">
        <v>34</v>
      </c>
      <c r="FJ57" s="23">
        <v>45.18</v>
      </c>
      <c r="FK57" s="22">
        <f t="shared" si="23"/>
        <v>72</v>
      </c>
      <c r="FL57" s="22">
        <f t="shared" si="188"/>
        <v>69</v>
      </c>
      <c r="FM57" s="37">
        <f t="shared" si="168"/>
        <v>23</v>
      </c>
      <c r="FN57" s="33">
        <f t="shared" si="98"/>
        <v>-1.2974000000000001</v>
      </c>
      <c r="FO57" s="34">
        <f t="shared" si="99"/>
        <v>0.17829999999999999</v>
      </c>
      <c r="FP57" s="24"/>
      <c r="FQ57" s="25">
        <v>34</v>
      </c>
      <c r="FR57" s="23">
        <v>45.18</v>
      </c>
      <c r="FS57" s="22">
        <f t="shared" si="25"/>
        <v>72</v>
      </c>
      <c r="FT57" s="22">
        <f t="shared" si="25"/>
        <v>72</v>
      </c>
      <c r="FU57" s="37">
        <f>24</f>
        <v>24</v>
      </c>
      <c r="FV57" s="33">
        <f t="shared" si="100"/>
        <v>-1.0869</v>
      </c>
      <c r="FW57" s="34">
        <f t="shared" si="101"/>
        <v>0.62749999999999995</v>
      </c>
      <c r="FX57" s="24"/>
      <c r="FY57" s="25">
        <v>34</v>
      </c>
      <c r="FZ57" s="23">
        <v>45.18</v>
      </c>
      <c r="GA57" s="22">
        <f t="shared" si="26"/>
        <v>72</v>
      </c>
      <c r="GB57" s="22">
        <f>50</f>
        <v>50</v>
      </c>
      <c r="GC57" s="32">
        <f>25</f>
        <v>25</v>
      </c>
      <c r="GD57" s="33">
        <f t="shared" si="102"/>
        <v>-1.1519999999999999</v>
      </c>
      <c r="GE57" s="34">
        <f t="shared" si="103"/>
        <v>1.3925000000000001</v>
      </c>
      <c r="GF57" s="24"/>
      <c r="GG57" s="25">
        <v>34</v>
      </c>
      <c r="GH57" s="23">
        <v>45.18</v>
      </c>
      <c r="GI57" s="22">
        <f t="shared" si="27"/>
        <v>72</v>
      </c>
      <c r="GJ57" s="22">
        <f>52</f>
        <v>52</v>
      </c>
      <c r="GK57" s="32">
        <f>26</f>
        <v>26</v>
      </c>
      <c r="GL57" s="33">
        <f t="shared" si="104"/>
        <v>-0.61619999999999997</v>
      </c>
      <c r="GM57" s="34">
        <f t="shared" si="105"/>
        <v>1.6248</v>
      </c>
      <c r="GN57" s="24"/>
      <c r="GO57" s="25">
        <v>34</v>
      </c>
      <c r="GP57" s="23">
        <v>45.18</v>
      </c>
      <c r="GQ57" s="22">
        <f t="shared" si="28"/>
        <v>72</v>
      </c>
      <c r="GR57" s="22">
        <f>54</f>
        <v>54</v>
      </c>
      <c r="GS57" s="37">
        <f>27</f>
        <v>27</v>
      </c>
      <c r="GT57" s="33">
        <f t="shared" si="106"/>
        <v>-9.7299999999999998E-2</v>
      </c>
      <c r="GU57" s="34">
        <f t="shared" si="107"/>
        <v>1.6705000000000001</v>
      </c>
      <c r="GV57" s="24"/>
      <c r="GW57" s="25">
        <v>34</v>
      </c>
      <c r="GX57" s="23">
        <v>45.18</v>
      </c>
      <c r="GY57" s="22">
        <f t="shared" si="29"/>
        <v>72</v>
      </c>
      <c r="GZ57" s="22">
        <f>56</f>
        <v>56</v>
      </c>
      <c r="HA57" s="32">
        <f>28</f>
        <v>28</v>
      </c>
      <c r="HB57" s="33">
        <f t="shared" si="108"/>
        <v>0.35909999999999997</v>
      </c>
      <c r="HC57" s="34">
        <f t="shared" si="109"/>
        <v>1.5730999999999999</v>
      </c>
      <c r="HD57" s="24"/>
      <c r="HE57" s="25">
        <v>34</v>
      </c>
      <c r="HF57" s="23">
        <v>45.18</v>
      </c>
      <c r="HG57" s="22">
        <f t="shared" si="30"/>
        <v>72</v>
      </c>
      <c r="HH57" s="22">
        <f>58</f>
        <v>58</v>
      </c>
      <c r="HI57" s="32">
        <f>29</f>
        <v>29</v>
      </c>
      <c r="HJ57" s="33">
        <f t="shared" si="110"/>
        <v>0.72970000000000002</v>
      </c>
      <c r="HK57" s="34">
        <f t="shared" si="111"/>
        <v>1.3765000000000001</v>
      </c>
      <c r="HL57" s="24"/>
      <c r="HM57" s="25">
        <v>34</v>
      </c>
      <c r="HN57" s="23">
        <v>45.18</v>
      </c>
      <c r="HO57" s="22">
        <f t="shared" si="31"/>
        <v>72</v>
      </c>
      <c r="HP57" s="22">
        <f>60</f>
        <v>60</v>
      </c>
      <c r="HQ57" s="32">
        <f>30</f>
        <v>30</v>
      </c>
      <c r="HR57" s="33">
        <f t="shared" si="112"/>
        <v>1.0077</v>
      </c>
      <c r="HS57" s="34">
        <f t="shared" si="113"/>
        <v>1.1192</v>
      </c>
      <c r="HT57" s="24"/>
      <c r="HU57" s="25">
        <v>34</v>
      </c>
      <c r="HV57" s="23">
        <v>45.18</v>
      </c>
      <c r="HW57" s="22">
        <f t="shared" si="32"/>
        <v>72</v>
      </c>
      <c r="HX57" s="22">
        <f>62</f>
        <v>62</v>
      </c>
      <c r="HY57" s="32">
        <f>31</f>
        <v>31</v>
      </c>
      <c r="HZ57" s="33">
        <f t="shared" si="114"/>
        <v>1.1961999999999999</v>
      </c>
      <c r="IA57" s="34">
        <f t="shared" si="115"/>
        <v>0.83260000000000001</v>
      </c>
      <c r="IB57" s="24"/>
      <c r="IC57" s="25">
        <v>34</v>
      </c>
      <c r="ID57" s="23">
        <v>45.18</v>
      </c>
      <c r="IE57" s="22">
        <f t="shared" si="33"/>
        <v>72</v>
      </c>
      <c r="IF57" s="22">
        <f>64</f>
        <v>64</v>
      </c>
      <c r="IG57" s="32">
        <f>32</f>
        <v>32</v>
      </c>
      <c r="IH57" s="33">
        <f t="shared" si="116"/>
        <v>1.3044</v>
      </c>
      <c r="II57" s="34">
        <f t="shared" si="117"/>
        <v>0.5403</v>
      </c>
      <c r="IJ57" s="24"/>
      <c r="IK57" s="25">
        <v>34</v>
      </c>
      <c r="IL57" s="23">
        <v>45.18</v>
      </c>
      <c r="IM57" s="22">
        <f t="shared" si="34"/>
        <v>72</v>
      </c>
      <c r="IN57" s="22">
        <f>66</f>
        <v>66</v>
      </c>
      <c r="IO57" s="37">
        <f>33</f>
        <v>33</v>
      </c>
      <c r="IP57" s="33">
        <f t="shared" si="118"/>
        <v>1.3443000000000001</v>
      </c>
      <c r="IQ57" s="34">
        <f t="shared" si="119"/>
        <v>0.2591</v>
      </c>
      <c r="IR57" s="24"/>
      <c r="IS57" s="25">
        <v>34</v>
      </c>
      <c r="IT57" s="23">
        <v>45.18</v>
      </c>
      <c r="IU57" s="22">
        <f t="shared" si="35"/>
        <v>72</v>
      </c>
      <c r="IV57" s="22">
        <f>68</f>
        <v>68</v>
      </c>
      <c r="IW57" s="32">
        <f>34</f>
        <v>34</v>
      </c>
      <c r="IX57" s="33">
        <f t="shared" si="120"/>
        <v>1.3288</v>
      </c>
      <c r="IY57" s="34">
        <f t="shared" si="121"/>
        <v>0</v>
      </c>
      <c r="IZ57" s="24"/>
      <c r="JA57" s="25">
        <v>34</v>
      </c>
      <c r="JB57" s="23">
        <v>45.18</v>
      </c>
      <c r="JC57" s="22">
        <f t="shared" si="36"/>
        <v>72</v>
      </c>
      <c r="JD57" s="22">
        <f>70</f>
        <v>70</v>
      </c>
      <c r="JE57" s="32">
        <f>35</f>
        <v>35</v>
      </c>
      <c r="JF57" s="33">
        <f t="shared" si="122"/>
        <v>1.2701</v>
      </c>
      <c r="JG57" s="34">
        <f t="shared" si="123"/>
        <v>-0.23050000000000001</v>
      </c>
      <c r="JH57" s="24"/>
      <c r="JI57" s="25">
        <v>34</v>
      </c>
      <c r="JJ57" s="23">
        <v>45.18</v>
      </c>
      <c r="JK57" s="22">
        <f t="shared" si="37"/>
        <v>72</v>
      </c>
      <c r="JL57" s="22">
        <f t="shared" si="37"/>
        <v>72</v>
      </c>
      <c r="JM57" s="37">
        <f>36</f>
        <v>36</v>
      </c>
      <c r="JN57" s="33">
        <f t="shared" si="124"/>
        <v>1.1793</v>
      </c>
      <c r="JO57" s="34">
        <f t="shared" si="125"/>
        <v>-0.42920000000000003</v>
      </c>
    </row>
    <row r="58" spans="1:275">
      <c r="A58" s="22">
        <v>1874</v>
      </c>
      <c r="B58" s="23">
        <v>38.479999999999997</v>
      </c>
      <c r="C58" s="20"/>
      <c r="D58" s="24"/>
      <c r="E58" s="25">
        <v>35</v>
      </c>
      <c r="F58" s="23">
        <v>38.479999999999997</v>
      </c>
      <c r="G58" s="22">
        <f t="shared" si="0"/>
        <v>72</v>
      </c>
      <c r="H58" s="22">
        <f t="shared" si="0"/>
        <v>72</v>
      </c>
      <c r="I58" s="32">
        <f>3</f>
        <v>3</v>
      </c>
      <c r="J58" s="33">
        <f t="shared" si="38"/>
        <v>-0.53439999999999999</v>
      </c>
      <c r="K58" s="34">
        <f t="shared" si="39"/>
        <v>-0.92569999999999997</v>
      </c>
      <c r="L58" s="24"/>
      <c r="M58" s="25">
        <v>35</v>
      </c>
      <c r="N58" s="23">
        <v>38.479999999999997</v>
      </c>
      <c r="O58" s="22">
        <f t="shared" si="1"/>
        <v>72</v>
      </c>
      <c r="P58" s="22">
        <f t="shared" si="2"/>
        <v>72</v>
      </c>
      <c r="Q58" s="37">
        <f t="shared" si="169"/>
        <v>4</v>
      </c>
      <c r="R58" s="33">
        <f t="shared" si="41"/>
        <v>0</v>
      </c>
      <c r="S58" s="34">
        <f t="shared" si="42"/>
        <v>-1.0689</v>
      </c>
      <c r="T58" s="24"/>
      <c r="U58" s="25">
        <v>35</v>
      </c>
      <c r="V58" s="23">
        <v>38.479999999999997</v>
      </c>
      <c r="W58" s="22">
        <f t="shared" si="3"/>
        <v>72</v>
      </c>
      <c r="X58" s="22">
        <v>70</v>
      </c>
      <c r="Y58" s="32">
        <f>5</f>
        <v>5</v>
      </c>
      <c r="Z58" s="33">
        <f t="shared" si="43"/>
        <v>1.0993999999999999</v>
      </c>
      <c r="AA58" s="34">
        <f t="shared" si="44"/>
        <v>0</v>
      </c>
      <c r="AB58" s="24"/>
      <c r="AC58" s="25">
        <v>35</v>
      </c>
      <c r="AD58" s="23">
        <v>38.479999999999997</v>
      </c>
      <c r="AE58" s="22">
        <f t="shared" si="170"/>
        <v>72</v>
      </c>
      <c r="AF58" s="22">
        <f t="shared" si="4"/>
        <v>72</v>
      </c>
      <c r="AG58" s="37">
        <f t="shared" si="171"/>
        <v>6</v>
      </c>
      <c r="AH58" s="33">
        <f t="shared" si="47"/>
        <v>0.53439999999999999</v>
      </c>
      <c r="AI58" s="34">
        <f t="shared" si="48"/>
        <v>-0.92569999999999997</v>
      </c>
      <c r="AJ58" s="24"/>
      <c r="AK58" s="25">
        <v>35</v>
      </c>
      <c r="AL58" s="23">
        <v>38.479999999999997</v>
      </c>
      <c r="AM58" s="22">
        <f t="shared" si="5"/>
        <v>72</v>
      </c>
      <c r="AN58" s="22">
        <f t="shared" si="172"/>
        <v>70</v>
      </c>
      <c r="AO58" s="32">
        <f t="shared" si="173"/>
        <v>7</v>
      </c>
      <c r="AP58" s="33">
        <f t="shared" si="51"/>
        <v>1.0993999999999999</v>
      </c>
      <c r="AQ58" s="34">
        <f t="shared" si="52"/>
        <v>0</v>
      </c>
      <c r="AR58" s="24"/>
      <c r="AS58" s="25">
        <v>35</v>
      </c>
      <c r="AT58" s="23">
        <v>38.479999999999997</v>
      </c>
      <c r="AU58" s="22">
        <f t="shared" si="6"/>
        <v>72</v>
      </c>
      <c r="AV58" s="22">
        <f t="shared" si="174"/>
        <v>72</v>
      </c>
      <c r="AW58" s="37">
        <f t="shared" si="175"/>
        <v>8</v>
      </c>
      <c r="AX58" s="33">
        <f t="shared" si="55"/>
        <v>-0.75580000000000003</v>
      </c>
      <c r="AY58" s="34">
        <f t="shared" si="56"/>
        <v>0.75580000000000003</v>
      </c>
      <c r="AZ58" s="24"/>
      <c r="BA58" s="25">
        <v>35</v>
      </c>
      <c r="BB58" s="23">
        <v>38.479999999999997</v>
      </c>
      <c r="BC58" s="22">
        <f t="shared" si="7"/>
        <v>72</v>
      </c>
      <c r="BD58" s="22">
        <f t="shared" si="8"/>
        <v>72</v>
      </c>
      <c r="BE58" s="37">
        <f t="shared" si="176"/>
        <v>9</v>
      </c>
      <c r="BF58" s="33">
        <f t="shared" si="58"/>
        <v>0.81879999999999997</v>
      </c>
      <c r="BG58" s="34">
        <f t="shared" si="59"/>
        <v>-0.68710000000000004</v>
      </c>
      <c r="BH58" s="24"/>
      <c r="BI58" s="25">
        <v>35</v>
      </c>
      <c r="BJ58" s="23">
        <v>38.479999999999997</v>
      </c>
      <c r="BK58" s="22">
        <f t="shared" si="9"/>
        <v>72</v>
      </c>
      <c r="BL58" s="22">
        <f>70</f>
        <v>70</v>
      </c>
      <c r="BM58" s="32">
        <f>10</f>
        <v>10</v>
      </c>
      <c r="BN58" s="33">
        <f t="shared" si="60"/>
        <v>-1.0993999999999999</v>
      </c>
      <c r="BO58" s="34">
        <f t="shared" si="61"/>
        <v>0</v>
      </c>
      <c r="BP58" s="24"/>
      <c r="BQ58" s="25">
        <v>35</v>
      </c>
      <c r="BR58" s="23">
        <v>38.479999999999997</v>
      </c>
      <c r="BS58" s="22">
        <f t="shared" si="10"/>
        <v>72</v>
      </c>
      <c r="BT58" s="22">
        <f t="shared" si="177"/>
        <v>66</v>
      </c>
      <c r="BU58" s="37">
        <f t="shared" si="178"/>
        <v>11</v>
      </c>
      <c r="BV58" s="33">
        <f t="shared" si="64"/>
        <v>0.4844</v>
      </c>
      <c r="BW58" s="34">
        <f t="shared" si="65"/>
        <v>1.0607</v>
      </c>
      <c r="BX58" s="24"/>
      <c r="BY58" s="25">
        <v>35</v>
      </c>
      <c r="BZ58" s="23">
        <v>38.479999999999997</v>
      </c>
      <c r="CA58" s="22">
        <f t="shared" si="11"/>
        <v>72</v>
      </c>
      <c r="CB58" s="22">
        <f t="shared" si="12"/>
        <v>72</v>
      </c>
      <c r="CC58" s="37">
        <f t="shared" si="179"/>
        <v>12</v>
      </c>
      <c r="CD58" s="33">
        <f t="shared" si="67"/>
        <v>0.92569999999999997</v>
      </c>
      <c r="CE58" s="34">
        <f t="shared" si="68"/>
        <v>-0.53439999999999999</v>
      </c>
      <c r="CF58" s="24"/>
      <c r="CG58" s="25">
        <v>35</v>
      </c>
      <c r="CH58" s="23">
        <v>38.479999999999997</v>
      </c>
      <c r="CI58" s="22">
        <f t="shared" si="13"/>
        <v>72</v>
      </c>
      <c r="CJ58" s="22">
        <f>65</f>
        <v>65</v>
      </c>
      <c r="CK58" s="32">
        <f>13</f>
        <v>13</v>
      </c>
      <c r="CL58" s="33">
        <f t="shared" si="69"/>
        <v>-0.4199</v>
      </c>
      <c r="CM58" s="34">
        <f t="shared" si="70"/>
        <v>-1.1071</v>
      </c>
      <c r="CN58" s="24"/>
      <c r="CO58" s="25">
        <v>35</v>
      </c>
      <c r="CP58" s="23">
        <v>38.479999999999997</v>
      </c>
      <c r="CQ58" s="22">
        <f t="shared" si="14"/>
        <v>72</v>
      </c>
      <c r="CR58" s="22">
        <f t="shared" si="180"/>
        <v>70</v>
      </c>
      <c r="CS58" s="32">
        <f t="shared" si="181"/>
        <v>14</v>
      </c>
      <c r="CT58" s="33">
        <f t="shared" si="73"/>
        <v>-1.0993999999999999</v>
      </c>
      <c r="CU58" s="34">
        <f t="shared" si="74"/>
        <v>0</v>
      </c>
      <c r="CV58" s="24"/>
      <c r="CW58" s="25">
        <v>35</v>
      </c>
      <c r="CX58" s="23">
        <v>38.479999999999997</v>
      </c>
      <c r="CY58" s="22">
        <f t="shared" si="15"/>
        <v>72</v>
      </c>
      <c r="CZ58" s="22">
        <f t="shared" si="182"/>
        <v>60</v>
      </c>
      <c r="DA58" s="32">
        <f t="shared" si="183"/>
        <v>15</v>
      </c>
      <c r="DB58" s="33">
        <f t="shared" si="77"/>
        <v>-0.64129999999999998</v>
      </c>
      <c r="DC58" s="34">
        <f t="shared" si="78"/>
        <v>1.1108</v>
      </c>
      <c r="DD58" s="24"/>
      <c r="DE58" s="25">
        <v>35</v>
      </c>
      <c r="DF58" s="23">
        <v>38.479999999999997</v>
      </c>
      <c r="DG58" s="22">
        <f t="shared" si="16"/>
        <v>72</v>
      </c>
      <c r="DH58" s="22">
        <f t="shared" si="184"/>
        <v>64</v>
      </c>
      <c r="DI58" s="32">
        <f t="shared" si="185"/>
        <v>16</v>
      </c>
      <c r="DJ58" s="33">
        <f t="shared" si="81"/>
        <v>0.4602</v>
      </c>
      <c r="DK58" s="34">
        <f t="shared" si="82"/>
        <v>1.111</v>
      </c>
      <c r="DL58" s="24"/>
      <c r="DM58" s="25">
        <v>35</v>
      </c>
      <c r="DN58" s="23">
        <v>38.479999999999997</v>
      </c>
      <c r="DO58" s="22">
        <f t="shared" si="17"/>
        <v>72</v>
      </c>
      <c r="DP58" s="22">
        <f>68</f>
        <v>68</v>
      </c>
      <c r="DQ58" s="32">
        <f>17</f>
        <v>17</v>
      </c>
      <c r="DR58" s="33">
        <f t="shared" si="83"/>
        <v>1.0552999999999999</v>
      </c>
      <c r="DS58" s="34">
        <f t="shared" si="84"/>
        <v>0.4088</v>
      </c>
      <c r="DT58" s="24"/>
      <c r="DU58" s="25">
        <v>35</v>
      </c>
      <c r="DV58" s="23">
        <v>38.479999999999997</v>
      </c>
      <c r="DW58" s="22">
        <f t="shared" si="18"/>
        <v>72</v>
      </c>
      <c r="DX58" s="22">
        <f t="shared" si="186"/>
        <v>72</v>
      </c>
      <c r="DY58" s="37">
        <f t="shared" si="187"/>
        <v>18</v>
      </c>
      <c r="DZ58" s="33">
        <f t="shared" si="87"/>
        <v>1.0044</v>
      </c>
      <c r="EA58" s="34">
        <f t="shared" si="88"/>
        <v>-0.36559999999999998</v>
      </c>
      <c r="EB58" s="24"/>
      <c r="EC58" s="25">
        <v>35</v>
      </c>
      <c r="ED58" s="23">
        <v>38.479999999999997</v>
      </c>
      <c r="EE58" s="22">
        <f t="shared" si="19"/>
        <v>72</v>
      </c>
      <c r="EF58" s="22">
        <f>57</f>
        <v>57</v>
      </c>
      <c r="EG58" s="32">
        <f>19</f>
        <v>19</v>
      </c>
      <c r="EH58" s="33">
        <f t="shared" si="89"/>
        <v>0.73850000000000005</v>
      </c>
      <c r="EI58" s="34">
        <f t="shared" si="90"/>
        <v>-1.1303000000000001</v>
      </c>
      <c r="EJ58" s="24"/>
      <c r="EK58" s="25">
        <v>35</v>
      </c>
      <c r="EL58" s="23">
        <v>38.479999999999997</v>
      </c>
      <c r="EM58" s="22">
        <f t="shared" si="20"/>
        <v>72</v>
      </c>
      <c r="EN58" s="22">
        <f>60</f>
        <v>60</v>
      </c>
      <c r="EO58" s="32">
        <f>20</f>
        <v>20</v>
      </c>
      <c r="EP58" s="33">
        <f t="shared" si="91"/>
        <v>0</v>
      </c>
      <c r="EQ58" s="34">
        <f t="shared" si="92"/>
        <v>-1.2827</v>
      </c>
      <c r="ER58" s="24"/>
      <c r="ES58" s="25">
        <v>35</v>
      </c>
      <c r="ET58" s="23">
        <v>38.479999999999997</v>
      </c>
      <c r="EU58" s="22">
        <f t="shared" si="21"/>
        <v>72</v>
      </c>
      <c r="EV58" s="22">
        <f>63</f>
        <v>63</v>
      </c>
      <c r="EW58" s="37">
        <f>21</f>
        <v>21</v>
      </c>
      <c r="EX58" s="33">
        <f t="shared" si="93"/>
        <v>-0.61080000000000001</v>
      </c>
      <c r="EY58" s="34">
        <f t="shared" si="94"/>
        <v>-1.0579000000000001</v>
      </c>
      <c r="EZ58" s="24"/>
      <c r="FA58" s="25">
        <v>35</v>
      </c>
      <c r="FB58" s="23">
        <v>38.479999999999997</v>
      </c>
      <c r="FC58" s="22">
        <f t="shared" si="22"/>
        <v>72</v>
      </c>
      <c r="FD58" s="22">
        <f>66</f>
        <v>66</v>
      </c>
      <c r="FE58" s="37">
        <f>22</f>
        <v>22</v>
      </c>
      <c r="FF58" s="33">
        <f t="shared" si="95"/>
        <v>-0.98099999999999998</v>
      </c>
      <c r="FG58" s="34">
        <f t="shared" si="96"/>
        <v>-0.63039999999999996</v>
      </c>
      <c r="FH58" s="24"/>
      <c r="FI58" s="25">
        <v>35</v>
      </c>
      <c r="FJ58" s="23">
        <v>38.479999999999997</v>
      </c>
      <c r="FK58" s="22">
        <f t="shared" si="23"/>
        <v>72</v>
      </c>
      <c r="FL58" s="22">
        <f t="shared" si="188"/>
        <v>69</v>
      </c>
      <c r="FM58" s="37">
        <f t="shared" si="168"/>
        <v>23</v>
      </c>
      <c r="FN58" s="33">
        <f t="shared" si="98"/>
        <v>-1.105</v>
      </c>
      <c r="FO58" s="34">
        <f t="shared" si="99"/>
        <v>-0.15190000000000001</v>
      </c>
      <c r="FP58" s="24"/>
      <c r="FQ58" s="25">
        <v>35</v>
      </c>
      <c r="FR58" s="23">
        <v>38.479999999999997</v>
      </c>
      <c r="FS58" s="22">
        <f t="shared" si="25"/>
        <v>72</v>
      </c>
      <c r="FT58" s="22">
        <f t="shared" si="25"/>
        <v>72</v>
      </c>
      <c r="FU58" s="37">
        <f>24</f>
        <v>24</v>
      </c>
      <c r="FV58" s="33">
        <f t="shared" si="100"/>
        <v>-1.0325</v>
      </c>
      <c r="FW58" s="34">
        <f t="shared" si="101"/>
        <v>0.27660000000000001</v>
      </c>
      <c r="FX58" s="24"/>
      <c r="FY58" s="25">
        <v>35</v>
      </c>
      <c r="FZ58" s="23">
        <v>38.479999999999997</v>
      </c>
      <c r="GA58" s="22">
        <f t="shared" si="26"/>
        <v>72</v>
      </c>
      <c r="GB58" s="22">
        <f>50</f>
        <v>50</v>
      </c>
      <c r="GC58" s="32">
        <f>25</f>
        <v>25</v>
      </c>
      <c r="GD58" s="33">
        <f t="shared" si="102"/>
        <v>-1.2452000000000001</v>
      </c>
      <c r="GE58" s="34">
        <f t="shared" si="103"/>
        <v>0.90469999999999995</v>
      </c>
      <c r="GF58" s="24"/>
      <c r="GG58" s="25">
        <v>35</v>
      </c>
      <c r="GH58" s="23">
        <v>38.479999999999997</v>
      </c>
      <c r="GI58" s="22">
        <f t="shared" si="27"/>
        <v>72</v>
      </c>
      <c r="GJ58" s="22">
        <f>52</f>
        <v>52</v>
      </c>
      <c r="GK58" s="32">
        <f>26</f>
        <v>26</v>
      </c>
      <c r="GL58" s="33">
        <f t="shared" si="104"/>
        <v>-0.8407</v>
      </c>
      <c r="GM58" s="34">
        <f t="shared" si="105"/>
        <v>1.218</v>
      </c>
      <c r="GN58" s="24"/>
      <c r="GO58" s="25">
        <v>35</v>
      </c>
      <c r="GP58" s="23">
        <v>38.479999999999997</v>
      </c>
      <c r="GQ58" s="22">
        <f t="shared" si="28"/>
        <v>72</v>
      </c>
      <c r="GR58" s="22">
        <f>54</f>
        <v>54</v>
      </c>
      <c r="GS58" s="37">
        <f>27</f>
        <v>27</v>
      </c>
      <c r="GT58" s="33">
        <f t="shared" si="106"/>
        <v>-0.40870000000000001</v>
      </c>
      <c r="GU58" s="34">
        <f t="shared" si="107"/>
        <v>1.3653</v>
      </c>
      <c r="GV58" s="24"/>
      <c r="GW58" s="25">
        <v>35</v>
      </c>
      <c r="GX58" s="23">
        <v>38.479999999999997</v>
      </c>
      <c r="GY58" s="22">
        <f t="shared" si="29"/>
        <v>72</v>
      </c>
      <c r="GZ58" s="22">
        <f>56</f>
        <v>56</v>
      </c>
      <c r="HA58" s="32">
        <f>28</f>
        <v>28</v>
      </c>
      <c r="HB58" s="33">
        <f t="shared" si="108"/>
        <v>0</v>
      </c>
      <c r="HC58" s="34">
        <f t="shared" si="109"/>
        <v>1.3743000000000001</v>
      </c>
      <c r="HD58" s="24"/>
      <c r="HE58" s="25">
        <v>35</v>
      </c>
      <c r="HF58" s="23">
        <v>38.479999999999997</v>
      </c>
      <c r="HG58" s="22">
        <f t="shared" si="30"/>
        <v>72</v>
      </c>
      <c r="HH58" s="22">
        <f>58</f>
        <v>58</v>
      </c>
      <c r="HI58" s="32">
        <f>29</f>
        <v>29</v>
      </c>
      <c r="HJ58" s="33">
        <f t="shared" si="110"/>
        <v>0.35499999999999998</v>
      </c>
      <c r="HK58" s="34">
        <f t="shared" si="111"/>
        <v>1.2785</v>
      </c>
      <c r="HL58" s="24"/>
      <c r="HM58" s="25">
        <v>35</v>
      </c>
      <c r="HN58" s="23">
        <v>38.479999999999997</v>
      </c>
      <c r="HO58" s="22">
        <f t="shared" si="31"/>
        <v>72</v>
      </c>
      <c r="HP58" s="22">
        <f>60</f>
        <v>60</v>
      </c>
      <c r="HQ58" s="32">
        <f>30</f>
        <v>30</v>
      </c>
      <c r="HR58" s="33">
        <f t="shared" si="112"/>
        <v>0.64129999999999998</v>
      </c>
      <c r="HS58" s="34">
        <f t="shared" si="113"/>
        <v>1.1108</v>
      </c>
      <c r="HT58" s="24"/>
      <c r="HU58" s="25">
        <v>35</v>
      </c>
      <c r="HV58" s="23">
        <v>38.479999999999997</v>
      </c>
      <c r="HW58" s="22">
        <f t="shared" si="32"/>
        <v>72</v>
      </c>
      <c r="HX58" s="22">
        <f>62</f>
        <v>62</v>
      </c>
      <c r="HY58" s="32">
        <f>31</f>
        <v>31</v>
      </c>
      <c r="HZ58" s="33">
        <f t="shared" si="114"/>
        <v>0.85519999999999996</v>
      </c>
      <c r="IA58" s="34">
        <f t="shared" si="115"/>
        <v>0.89970000000000006</v>
      </c>
      <c r="IB58" s="24"/>
      <c r="IC58" s="25">
        <v>35</v>
      </c>
      <c r="ID58" s="23">
        <v>38.479999999999997</v>
      </c>
      <c r="IE58" s="22">
        <f t="shared" si="33"/>
        <v>72</v>
      </c>
      <c r="IF58" s="22">
        <f>64</f>
        <v>64</v>
      </c>
      <c r="IG58" s="32">
        <f>32</f>
        <v>32</v>
      </c>
      <c r="IH58" s="33">
        <f t="shared" si="116"/>
        <v>0.99980000000000002</v>
      </c>
      <c r="II58" s="34">
        <f t="shared" si="117"/>
        <v>0.66810000000000003</v>
      </c>
      <c r="IJ58" s="24"/>
      <c r="IK58" s="25">
        <v>35</v>
      </c>
      <c r="IL58" s="23">
        <v>38.479999999999997</v>
      </c>
      <c r="IM58" s="22">
        <f t="shared" si="34"/>
        <v>72</v>
      </c>
      <c r="IN58" s="22">
        <f>66</f>
        <v>66</v>
      </c>
      <c r="IO58" s="37">
        <f>33</f>
        <v>33</v>
      </c>
      <c r="IP58" s="33">
        <f t="shared" si="118"/>
        <v>1.0825</v>
      </c>
      <c r="IQ58" s="34">
        <f t="shared" si="119"/>
        <v>0.43340000000000001</v>
      </c>
      <c r="IR58" s="24"/>
      <c r="IS58" s="25">
        <v>35</v>
      </c>
      <c r="IT58" s="23">
        <v>38.479999999999997</v>
      </c>
      <c r="IU58" s="22">
        <f t="shared" si="35"/>
        <v>72</v>
      </c>
      <c r="IV58" s="22">
        <f>68</f>
        <v>68</v>
      </c>
      <c r="IW58" s="32">
        <f>34</f>
        <v>34</v>
      </c>
      <c r="IX58" s="33">
        <f t="shared" si="120"/>
        <v>1.1125</v>
      </c>
      <c r="IY58" s="34">
        <f t="shared" si="121"/>
        <v>0.20799999999999999</v>
      </c>
      <c r="IZ58" s="24"/>
      <c r="JA58" s="25">
        <v>35</v>
      </c>
      <c r="JB58" s="23">
        <v>38.479999999999997</v>
      </c>
      <c r="JC58" s="22">
        <f t="shared" si="36"/>
        <v>72</v>
      </c>
      <c r="JD58" s="22">
        <f>70</f>
        <v>70</v>
      </c>
      <c r="JE58" s="32">
        <f>35</f>
        <v>35</v>
      </c>
      <c r="JF58" s="33">
        <f t="shared" si="122"/>
        <v>1.0993999999999999</v>
      </c>
      <c r="JG58" s="34">
        <f t="shared" si="123"/>
        <v>0</v>
      </c>
      <c r="JH58" s="24"/>
      <c r="JI58" s="25">
        <v>35</v>
      </c>
      <c r="JJ58" s="23">
        <v>38.479999999999997</v>
      </c>
      <c r="JK58" s="22">
        <f t="shared" si="37"/>
        <v>72</v>
      </c>
      <c r="JL58" s="22">
        <f t="shared" si="37"/>
        <v>72</v>
      </c>
      <c r="JM58" s="37">
        <f>36</f>
        <v>36</v>
      </c>
      <c r="JN58" s="33">
        <f t="shared" si="124"/>
        <v>1.0527</v>
      </c>
      <c r="JO58" s="34">
        <f t="shared" si="125"/>
        <v>-0.18559999999999999</v>
      </c>
    </row>
    <row r="59" spans="1:275">
      <c r="A59" s="22">
        <v>1875</v>
      </c>
      <c r="B59" s="23">
        <v>44.78</v>
      </c>
      <c r="C59" s="20"/>
      <c r="D59" s="24"/>
      <c r="E59" s="25">
        <v>36</v>
      </c>
      <c r="F59" s="23">
        <v>44.78</v>
      </c>
      <c r="G59" s="22">
        <f t="shared" si="0"/>
        <v>72</v>
      </c>
      <c r="H59" s="22">
        <f t="shared" si="0"/>
        <v>72</v>
      </c>
      <c r="I59" s="32">
        <f>3</f>
        <v>3</v>
      </c>
      <c r="J59" s="33">
        <f t="shared" si="38"/>
        <v>1.2439</v>
      </c>
      <c r="K59" s="34">
        <f t="shared" si="39"/>
        <v>0</v>
      </c>
      <c r="L59" s="24"/>
      <c r="M59" s="25">
        <v>36</v>
      </c>
      <c r="N59" s="23">
        <v>44.78</v>
      </c>
      <c r="O59" s="22">
        <f t="shared" si="1"/>
        <v>72</v>
      </c>
      <c r="P59" s="22">
        <f t="shared" si="2"/>
        <v>72</v>
      </c>
      <c r="Q59" s="37">
        <f t="shared" si="169"/>
        <v>4</v>
      </c>
      <c r="R59" s="33">
        <f t="shared" si="41"/>
        <v>1.2439</v>
      </c>
      <c r="S59" s="34">
        <f t="shared" si="42"/>
        <v>0</v>
      </c>
      <c r="T59" s="24"/>
      <c r="U59" s="25">
        <v>36</v>
      </c>
      <c r="V59" s="23">
        <v>44.78</v>
      </c>
      <c r="W59" s="22">
        <f t="shared" si="3"/>
        <v>72</v>
      </c>
      <c r="X59" s="22">
        <v>70</v>
      </c>
      <c r="Y59" s="32">
        <f>5</f>
        <v>5</v>
      </c>
      <c r="Z59" s="33">
        <f t="shared" si="43"/>
        <v>0.39539999999999997</v>
      </c>
      <c r="AA59" s="34">
        <f t="shared" si="44"/>
        <v>1.2168000000000001</v>
      </c>
      <c r="AB59" s="24"/>
      <c r="AC59" s="25">
        <v>36</v>
      </c>
      <c r="AD59" s="23">
        <v>44.78</v>
      </c>
      <c r="AE59" s="22">
        <f t="shared" si="170"/>
        <v>72</v>
      </c>
      <c r="AF59" s="22">
        <f t="shared" si="4"/>
        <v>72</v>
      </c>
      <c r="AG59" s="37">
        <f t="shared" si="171"/>
        <v>6</v>
      </c>
      <c r="AH59" s="33">
        <f t="shared" si="47"/>
        <v>1.2439</v>
      </c>
      <c r="AI59" s="34">
        <f t="shared" si="48"/>
        <v>0</v>
      </c>
      <c r="AJ59" s="24"/>
      <c r="AK59" s="25">
        <v>36</v>
      </c>
      <c r="AL59" s="23">
        <v>44.78</v>
      </c>
      <c r="AM59" s="22">
        <f t="shared" si="5"/>
        <v>72</v>
      </c>
      <c r="AN59" s="22">
        <f t="shared" si="172"/>
        <v>70</v>
      </c>
      <c r="AO59" s="32">
        <f t="shared" si="173"/>
        <v>7</v>
      </c>
      <c r="AP59" s="33">
        <f t="shared" si="51"/>
        <v>0.79769999999999996</v>
      </c>
      <c r="AQ59" s="34">
        <f t="shared" si="52"/>
        <v>1.0003</v>
      </c>
      <c r="AR59" s="24"/>
      <c r="AS59" s="25">
        <v>36</v>
      </c>
      <c r="AT59" s="23">
        <v>44.78</v>
      </c>
      <c r="AU59" s="22">
        <f t="shared" si="6"/>
        <v>72</v>
      </c>
      <c r="AV59" s="22">
        <f t="shared" si="174"/>
        <v>72</v>
      </c>
      <c r="AW59" s="37">
        <f t="shared" si="175"/>
        <v>8</v>
      </c>
      <c r="AX59" s="33">
        <f t="shared" si="55"/>
        <v>-1.2439</v>
      </c>
      <c r="AY59" s="34">
        <f t="shared" si="56"/>
        <v>0</v>
      </c>
      <c r="AZ59" s="24"/>
      <c r="BA59" s="25">
        <v>36</v>
      </c>
      <c r="BB59" s="23">
        <v>44.78</v>
      </c>
      <c r="BC59" s="22">
        <f t="shared" si="7"/>
        <v>72</v>
      </c>
      <c r="BD59" s="22">
        <f t="shared" si="8"/>
        <v>72</v>
      </c>
      <c r="BE59" s="37">
        <f t="shared" si="176"/>
        <v>9</v>
      </c>
      <c r="BF59" s="33">
        <f t="shared" si="58"/>
        <v>1.2439</v>
      </c>
      <c r="BG59" s="34">
        <f t="shared" si="59"/>
        <v>0</v>
      </c>
      <c r="BH59" s="24"/>
      <c r="BI59" s="25">
        <v>36</v>
      </c>
      <c r="BJ59" s="23">
        <v>44.78</v>
      </c>
      <c r="BK59" s="22">
        <f t="shared" si="9"/>
        <v>72</v>
      </c>
      <c r="BL59" s="22">
        <f>70</f>
        <v>70</v>
      </c>
      <c r="BM59" s="32">
        <f>10</f>
        <v>10</v>
      </c>
      <c r="BN59" s="33">
        <f t="shared" si="60"/>
        <v>-1.0350999999999999</v>
      </c>
      <c r="BO59" s="34">
        <f t="shared" si="61"/>
        <v>-0.752</v>
      </c>
      <c r="BP59" s="24"/>
      <c r="BQ59" s="25">
        <v>36</v>
      </c>
      <c r="BR59" s="23">
        <v>44.78</v>
      </c>
      <c r="BS59" s="22">
        <f t="shared" si="10"/>
        <v>72</v>
      </c>
      <c r="BT59" s="22">
        <f t="shared" si="177"/>
        <v>66</v>
      </c>
      <c r="BU59" s="37">
        <f t="shared" si="178"/>
        <v>11</v>
      </c>
      <c r="BV59" s="33">
        <f t="shared" si="64"/>
        <v>-0.19309999999999999</v>
      </c>
      <c r="BW59" s="34">
        <f t="shared" si="65"/>
        <v>1.3431999999999999</v>
      </c>
      <c r="BX59" s="24"/>
      <c r="BY59" s="25">
        <v>36</v>
      </c>
      <c r="BZ59" s="23">
        <v>44.78</v>
      </c>
      <c r="CA59" s="22">
        <f t="shared" si="11"/>
        <v>72</v>
      </c>
      <c r="CB59" s="22">
        <f t="shared" si="12"/>
        <v>72</v>
      </c>
      <c r="CC59" s="37">
        <f t="shared" si="179"/>
        <v>12</v>
      </c>
      <c r="CD59" s="33">
        <f t="shared" si="67"/>
        <v>1.2439</v>
      </c>
      <c r="CE59" s="34">
        <f t="shared" si="68"/>
        <v>0</v>
      </c>
      <c r="CF59" s="24"/>
      <c r="CG59" s="25">
        <v>36</v>
      </c>
      <c r="CH59" s="23">
        <v>44.78</v>
      </c>
      <c r="CI59" s="22">
        <f t="shared" si="13"/>
        <v>72</v>
      </c>
      <c r="CJ59" s="22">
        <f>65</f>
        <v>65</v>
      </c>
      <c r="CK59" s="32">
        <f>13</f>
        <v>13</v>
      </c>
      <c r="CL59" s="33">
        <f t="shared" si="69"/>
        <v>0.1661</v>
      </c>
      <c r="CM59" s="34">
        <f t="shared" si="70"/>
        <v>-1.3677999999999999</v>
      </c>
      <c r="CN59" s="24"/>
      <c r="CO59" s="25">
        <v>36</v>
      </c>
      <c r="CP59" s="23">
        <v>44.78</v>
      </c>
      <c r="CQ59" s="22">
        <f t="shared" si="14"/>
        <v>72</v>
      </c>
      <c r="CR59" s="22">
        <f t="shared" si="180"/>
        <v>70</v>
      </c>
      <c r="CS59" s="32">
        <f t="shared" si="181"/>
        <v>14</v>
      </c>
      <c r="CT59" s="33">
        <f t="shared" si="73"/>
        <v>-1.1527000000000001</v>
      </c>
      <c r="CU59" s="34">
        <f t="shared" si="74"/>
        <v>-0.55510000000000004</v>
      </c>
      <c r="CV59" s="24"/>
      <c r="CW59" s="25">
        <v>36</v>
      </c>
      <c r="CX59" s="23">
        <v>44.78</v>
      </c>
      <c r="CY59" s="22">
        <f t="shared" si="15"/>
        <v>72</v>
      </c>
      <c r="CZ59" s="22">
        <f t="shared" si="182"/>
        <v>60</v>
      </c>
      <c r="DA59" s="32">
        <f t="shared" si="183"/>
        <v>15</v>
      </c>
      <c r="DB59" s="33">
        <f t="shared" si="77"/>
        <v>-1.2076</v>
      </c>
      <c r="DC59" s="34">
        <f t="shared" si="78"/>
        <v>0.87739999999999996</v>
      </c>
      <c r="DD59" s="24"/>
      <c r="DE59" s="25">
        <v>36</v>
      </c>
      <c r="DF59" s="23">
        <v>44.78</v>
      </c>
      <c r="DG59" s="22">
        <f t="shared" si="16"/>
        <v>72</v>
      </c>
      <c r="DH59" s="22">
        <f t="shared" si="184"/>
        <v>64</v>
      </c>
      <c r="DI59" s="32">
        <f t="shared" si="185"/>
        <v>16</v>
      </c>
      <c r="DJ59" s="33">
        <f t="shared" si="81"/>
        <v>0</v>
      </c>
      <c r="DK59" s="34">
        <f t="shared" si="82"/>
        <v>1.3994</v>
      </c>
      <c r="DL59" s="24"/>
      <c r="DM59" s="25">
        <v>36</v>
      </c>
      <c r="DN59" s="23">
        <v>44.78</v>
      </c>
      <c r="DO59" s="22">
        <f t="shared" si="17"/>
        <v>72</v>
      </c>
      <c r="DP59" s="22">
        <f>68</f>
        <v>68</v>
      </c>
      <c r="DQ59" s="32">
        <f>17</f>
        <v>17</v>
      </c>
      <c r="DR59" s="33">
        <f t="shared" si="83"/>
        <v>0.97330000000000005</v>
      </c>
      <c r="DS59" s="34">
        <f t="shared" si="84"/>
        <v>0.88729999999999998</v>
      </c>
      <c r="DT59" s="24"/>
      <c r="DU59" s="25">
        <v>36</v>
      </c>
      <c r="DV59" s="23">
        <v>44.78</v>
      </c>
      <c r="DW59" s="22">
        <f t="shared" si="18"/>
        <v>72</v>
      </c>
      <c r="DX59" s="22">
        <f t="shared" si="186"/>
        <v>72</v>
      </c>
      <c r="DY59" s="37">
        <f t="shared" si="187"/>
        <v>18</v>
      </c>
      <c r="DZ59" s="33">
        <f t="shared" si="87"/>
        <v>1.2439</v>
      </c>
      <c r="EA59" s="34">
        <f t="shared" si="88"/>
        <v>0</v>
      </c>
      <c r="EB59" s="24"/>
      <c r="EC59" s="25">
        <v>36</v>
      </c>
      <c r="ED59" s="23">
        <v>44.78</v>
      </c>
      <c r="EE59" s="22">
        <f t="shared" si="19"/>
        <v>72</v>
      </c>
      <c r="EF59" s="22">
        <f>57</f>
        <v>57</v>
      </c>
      <c r="EG59" s="32">
        <f>19</f>
        <v>19</v>
      </c>
      <c r="EH59" s="33">
        <f t="shared" si="89"/>
        <v>1.2399</v>
      </c>
      <c r="EI59" s="34">
        <f t="shared" si="90"/>
        <v>-0.96509999999999996</v>
      </c>
      <c r="EJ59" s="24"/>
      <c r="EK59" s="25">
        <v>36</v>
      </c>
      <c r="EL59" s="23">
        <v>44.78</v>
      </c>
      <c r="EM59" s="22">
        <f t="shared" si="20"/>
        <v>72</v>
      </c>
      <c r="EN59" s="22">
        <f>60</f>
        <v>60</v>
      </c>
      <c r="EO59" s="32">
        <f>20</f>
        <v>20</v>
      </c>
      <c r="EP59" s="33">
        <f t="shared" si="91"/>
        <v>0.46129999999999999</v>
      </c>
      <c r="EQ59" s="34">
        <f t="shared" si="92"/>
        <v>-1.4196</v>
      </c>
      <c r="ER59" s="24"/>
      <c r="ES59" s="25">
        <v>36</v>
      </c>
      <c r="ET59" s="23">
        <v>44.78</v>
      </c>
      <c r="EU59" s="22">
        <f t="shared" si="21"/>
        <v>72</v>
      </c>
      <c r="EV59" s="22">
        <f>63</f>
        <v>63</v>
      </c>
      <c r="EW59" s="37">
        <f>21</f>
        <v>21</v>
      </c>
      <c r="EX59" s="33">
        <f t="shared" si="93"/>
        <v>-0.31630000000000003</v>
      </c>
      <c r="EY59" s="34">
        <f t="shared" si="94"/>
        <v>-1.3858999999999999</v>
      </c>
      <c r="EZ59" s="24"/>
      <c r="FA59" s="25">
        <v>36</v>
      </c>
      <c r="FB59" s="23">
        <v>44.78</v>
      </c>
      <c r="FC59" s="22">
        <f t="shared" si="22"/>
        <v>72</v>
      </c>
      <c r="FD59" s="22">
        <f>66</f>
        <v>66</v>
      </c>
      <c r="FE59" s="37">
        <f>22</f>
        <v>22</v>
      </c>
      <c r="FF59" s="33">
        <f t="shared" si="95"/>
        <v>-0.88859999999999995</v>
      </c>
      <c r="FG59" s="34">
        <f t="shared" si="96"/>
        <v>-1.0255000000000001</v>
      </c>
      <c r="FH59" s="24"/>
      <c r="FI59" s="25">
        <v>36</v>
      </c>
      <c r="FJ59" s="23">
        <v>44.78</v>
      </c>
      <c r="FK59" s="22">
        <f t="shared" si="23"/>
        <v>72</v>
      </c>
      <c r="FL59" s="22">
        <f t="shared" si="188"/>
        <v>69</v>
      </c>
      <c r="FM59" s="37">
        <f t="shared" ref="FM59:FM68" si="189">23</f>
        <v>23</v>
      </c>
      <c r="FN59" s="33">
        <f t="shared" si="98"/>
        <v>-1.1904999999999999</v>
      </c>
      <c r="FO59" s="34">
        <f t="shared" si="99"/>
        <v>-0.5171</v>
      </c>
      <c r="FP59" s="24"/>
      <c r="FQ59" s="25">
        <v>36</v>
      </c>
      <c r="FR59" s="23">
        <v>44.78</v>
      </c>
      <c r="FS59" s="22">
        <f t="shared" si="25"/>
        <v>72</v>
      </c>
      <c r="FT59" s="22">
        <f t="shared" si="25"/>
        <v>72</v>
      </c>
      <c r="FU59" s="37">
        <f>24</f>
        <v>24</v>
      </c>
      <c r="FV59" s="33">
        <f t="shared" si="100"/>
        <v>-1.2439</v>
      </c>
      <c r="FW59" s="34">
        <f t="shared" si="101"/>
        <v>0</v>
      </c>
      <c r="FX59" s="24"/>
      <c r="FY59" s="25">
        <v>36</v>
      </c>
      <c r="FZ59" s="23">
        <v>44.78</v>
      </c>
      <c r="GA59" s="22">
        <f t="shared" si="26"/>
        <v>72</v>
      </c>
      <c r="GB59" s="22">
        <f>50</f>
        <v>50</v>
      </c>
      <c r="GC59" s="32">
        <f>25</f>
        <v>25</v>
      </c>
      <c r="GD59" s="33">
        <f t="shared" si="102"/>
        <v>-1.6654</v>
      </c>
      <c r="GE59" s="34">
        <f t="shared" si="103"/>
        <v>0.65939999999999999</v>
      </c>
      <c r="GF59" s="24"/>
      <c r="GG59" s="25">
        <v>36</v>
      </c>
      <c r="GH59" s="23">
        <v>44.78</v>
      </c>
      <c r="GI59" s="22">
        <f t="shared" si="27"/>
        <v>72</v>
      </c>
      <c r="GJ59" s="22">
        <f>52</f>
        <v>52</v>
      </c>
      <c r="GK59" s="32">
        <f>26</f>
        <v>26</v>
      </c>
      <c r="GL59" s="33">
        <f t="shared" si="104"/>
        <v>-1.2891999999999999</v>
      </c>
      <c r="GM59" s="34">
        <f t="shared" si="105"/>
        <v>1.1420999999999999</v>
      </c>
      <c r="GN59" s="24"/>
      <c r="GO59" s="25">
        <v>36</v>
      </c>
      <c r="GP59" s="23">
        <v>44.78</v>
      </c>
      <c r="GQ59" s="22">
        <f t="shared" si="28"/>
        <v>72</v>
      </c>
      <c r="GR59" s="22">
        <f>54</f>
        <v>54</v>
      </c>
      <c r="GS59" s="37">
        <f>27</f>
        <v>27</v>
      </c>
      <c r="GT59" s="33">
        <f t="shared" si="106"/>
        <v>-0.82930000000000004</v>
      </c>
      <c r="GU59" s="34">
        <f t="shared" si="107"/>
        <v>1.4362999999999999</v>
      </c>
      <c r="GV59" s="24"/>
      <c r="GW59" s="25">
        <v>36</v>
      </c>
      <c r="GX59" s="23">
        <v>44.78</v>
      </c>
      <c r="GY59" s="22">
        <f t="shared" si="29"/>
        <v>72</v>
      </c>
      <c r="GZ59" s="22">
        <f>56</f>
        <v>56</v>
      </c>
      <c r="HA59" s="32">
        <f>28</f>
        <v>28</v>
      </c>
      <c r="HB59" s="33">
        <f t="shared" si="108"/>
        <v>-0.35589999999999999</v>
      </c>
      <c r="HC59" s="34">
        <f t="shared" si="109"/>
        <v>1.5591999999999999</v>
      </c>
      <c r="HD59" s="24"/>
      <c r="HE59" s="25">
        <v>36</v>
      </c>
      <c r="HF59" s="23">
        <v>44.78</v>
      </c>
      <c r="HG59" s="22">
        <f t="shared" si="30"/>
        <v>72</v>
      </c>
      <c r="HH59" s="22">
        <f>58</f>
        <v>58</v>
      </c>
      <c r="HI59" s="32">
        <f>29</f>
        <v>29</v>
      </c>
      <c r="HJ59" s="33">
        <f t="shared" si="110"/>
        <v>8.3599999999999994E-2</v>
      </c>
      <c r="HK59" s="34">
        <f t="shared" si="111"/>
        <v>1.5419</v>
      </c>
      <c r="HL59" s="24"/>
      <c r="HM59" s="25">
        <v>36</v>
      </c>
      <c r="HN59" s="23">
        <v>44.78</v>
      </c>
      <c r="HO59" s="22">
        <f t="shared" si="31"/>
        <v>72</v>
      </c>
      <c r="HP59" s="22">
        <f>60</f>
        <v>60</v>
      </c>
      <c r="HQ59" s="32">
        <f>30</f>
        <v>30</v>
      </c>
      <c r="HR59" s="33">
        <f t="shared" si="112"/>
        <v>0.46129999999999999</v>
      </c>
      <c r="HS59" s="34">
        <f t="shared" si="113"/>
        <v>1.4196</v>
      </c>
      <c r="HT59" s="24"/>
      <c r="HU59" s="25">
        <v>36</v>
      </c>
      <c r="HV59" s="23">
        <v>44.78</v>
      </c>
      <c r="HW59" s="22">
        <f t="shared" si="32"/>
        <v>72</v>
      </c>
      <c r="HX59" s="22">
        <f>62</f>
        <v>62</v>
      </c>
      <c r="HY59" s="32">
        <f>31</f>
        <v>31</v>
      </c>
      <c r="HZ59" s="33">
        <f t="shared" si="114"/>
        <v>0.7641</v>
      </c>
      <c r="IA59" s="34">
        <f t="shared" si="115"/>
        <v>1.2259</v>
      </c>
      <c r="IB59" s="24"/>
      <c r="IC59" s="25">
        <v>36</v>
      </c>
      <c r="ID59" s="23">
        <v>44.78</v>
      </c>
      <c r="IE59" s="22">
        <f t="shared" si="33"/>
        <v>72</v>
      </c>
      <c r="IF59" s="22">
        <f>64</f>
        <v>64</v>
      </c>
      <c r="IG59" s="32">
        <f>32</f>
        <v>32</v>
      </c>
      <c r="IH59" s="33">
        <f t="shared" si="116"/>
        <v>0.98950000000000005</v>
      </c>
      <c r="II59" s="34">
        <f t="shared" si="117"/>
        <v>0.98950000000000005</v>
      </c>
      <c r="IJ59" s="24"/>
      <c r="IK59" s="25">
        <v>36</v>
      </c>
      <c r="IL59" s="23">
        <v>44.78</v>
      </c>
      <c r="IM59" s="22">
        <f t="shared" si="34"/>
        <v>72</v>
      </c>
      <c r="IN59" s="22">
        <f>66</f>
        <v>66</v>
      </c>
      <c r="IO59" s="37">
        <f>33</f>
        <v>33</v>
      </c>
      <c r="IP59" s="33">
        <f t="shared" si="118"/>
        <v>1.1415999999999999</v>
      </c>
      <c r="IQ59" s="34">
        <f t="shared" si="119"/>
        <v>0.73360000000000003</v>
      </c>
      <c r="IR59" s="24"/>
      <c r="IS59" s="25">
        <v>36</v>
      </c>
      <c r="IT59" s="23">
        <v>44.78</v>
      </c>
      <c r="IU59" s="22">
        <f t="shared" si="35"/>
        <v>72</v>
      </c>
      <c r="IV59" s="22">
        <f>68</f>
        <v>68</v>
      </c>
      <c r="IW59" s="32">
        <f>34</f>
        <v>34</v>
      </c>
      <c r="IX59" s="33">
        <f t="shared" si="120"/>
        <v>1.2281</v>
      </c>
      <c r="IY59" s="34">
        <f t="shared" si="121"/>
        <v>0.4758</v>
      </c>
      <c r="IZ59" s="24"/>
      <c r="JA59" s="25">
        <v>36</v>
      </c>
      <c r="JB59" s="23">
        <v>44.78</v>
      </c>
      <c r="JC59" s="22">
        <f t="shared" si="36"/>
        <v>72</v>
      </c>
      <c r="JD59" s="22">
        <f>70</f>
        <v>70</v>
      </c>
      <c r="JE59" s="32">
        <f>35</f>
        <v>35</v>
      </c>
      <c r="JF59" s="33">
        <f t="shared" si="122"/>
        <v>1.2588999999999999</v>
      </c>
      <c r="JG59" s="34">
        <f t="shared" si="123"/>
        <v>0.22850000000000001</v>
      </c>
      <c r="JH59" s="24"/>
      <c r="JI59" s="25">
        <v>36</v>
      </c>
      <c r="JJ59" s="23">
        <v>44.78</v>
      </c>
      <c r="JK59" s="22">
        <f t="shared" si="37"/>
        <v>72</v>
      </c>
      <c r="JL59" s="22">
        <f t="shared" si="37"/>
        <v>72</v>
      </c>
      <c r="JM59" s="37">
        <f>36</f>
        <v>36</v>
      </c>
      <c r="JN59" s="33">
        <f t="shared" si="124"/>
        <v>1.2439</v>
      </c>
      <c r="JO59" s="34">
        <f t="shared" si="125"/>
        <v>0</v>
      </c>
    </row>
    <row r="60" spans="1:275">
      <c r="A60" s="22">
        <v>1876</v>
      </c>
      <c r="B60" s="23">
        <v>47.34</v>
      </c>
      <c r="C60" s="20"/>
      <c r="D60" s="24"/>
      <c r="E60" s="25">
        <v>37</v>
      </c>
      <c r="F60" s="23">
        <v>47.34</v>
      </c>
      <c r="G60" s="22">
        <f t="shared" si="0"/>
        <v>72</v>
      </c>
      <c r="H60" s="22">
        <f t="shared" si="0"/>
        <v>72</v>
      </c>
      <c r="I60" s="32">
        <f>3</f>
        <v>3</v>
      </c>
      <c r="J60" s="33">
        <f t="shared" si="38"/>
        <v>-0.65749999999999997</v>
      </c>
      <c r="K60" s="34">
        <f t="shared" si="39"/>
        <v>1.1388</v>
      </c>
      <c r="L60" s="24"/>
      <c r="M60" s="25">
        <v>37</v>
      </c>
      <c r="N60" s="23">
        <v>47.34</v>
      </c>
      <c r="O60" s="22">
        <f t="shared" si="1"/>
        <v>72</v>
      </c>
      <c r="P60" s="22">
        <f t="shared" si="2"/>
        <v>72</v>
      </c>
      <c r="Q60" s="37">
        <f t="shared" si="169"/>
        <v>4</v>
      </c>
      <c r="R60" s="33">
        <f t="shared" si="41"/>
        <v>0</v>
      </c>
      <c r="S60" s="34">
        <f t="shared" si="42"/>
        <v>1.3149999999999999</v>
      </c>
      <c r="T60" s="24"/>
      <c r="U60" s="25">
        <v>37</v>
      </c>
      <c r="V60" s="23">
        <v>47.34</v>
      </c>
      <c r="W60" s="22">
        <f t="shared" si="3"/>
        <v>72</v>
      </c>
      <c r="X60" s="22">
        <v>70</v>
      </c>
      <c r="Y60" s="32">
        <f>5</f>
        <v>5</v>
      </c>
      <c r="Z60" s="33">
        <f t="shared" si="43"/>
        <v>-1.0943000000000001</v>
      </c>
      <c r="AA60" s="34">
        <f t="shared" si="44"/>
        <v>0.79500000000000004</v>
      </c>
      <c r="AB60" s="24"/>
      <c r="AC60" s="25">
        <v>37</v>
      </c>
      <c r="AD60" s="23">
        <v>47.34</v>
      </c>
      <c r="AE60" s="22">
        <f t="shared" si="170"/>
        <v>72</v>
      </c>
      <c r="AF60" s="22">
        <f t="shared" si="4"/>
        <v>72</v>
      </c>
      <c r="AG60" s="37">
        <f t="shared" si="171"/>
        <v>6</v>
      </c>
      <c r="AH60" s="33">
        <f t="shared" si="47"/>
        <v>0.65749999999999997</v>
      </c>
      <c r="AI60" s="34">
        <f t="shared" si="48"/>
        <v>1.1388</v>
      </c>
      <c r="AJ60" s="24"/>
      <c r="AK60" s="25">
        <v>37</v>
      </c>
      <c r="AL60" s="23">
        <v>47.34</v>
      </c>
      <c r="AM60" s="22">
        <f t="shared" si="5"/>
        <v>72</v>
      </c>
      <c r="AN60" s="22">
        <f t="shared" si="172"/>
        <v>70</v>
      </c>
      <c r="AO60" s="32">
        <f t="shared" si="173"/>
        <v>7</v>
      </c>
      <c r="AP60" s="33">
        <f t="shared" si="51"/>
        <v>-0.30099999999999999</v>
      </c>
      <c r="AQ60" s="34">
        <f t="shared" si="52"/>
        <v>1.3187</v>
      </c>
      <c r="AR60" s="24"/>
      <c r="AS60" s="25">
        <v>37</v>
      </c>
      <c r="AT60" s="23">
        <v>47.34</v>
      </c>
      <c r="AU60" s="22">
        <f t="shared" si="6"/>
        <v>72</v>
      </c>
      <c r="AV60" s="22">
        <f t="shared" si="174"/>
        <v>72</v>
      </c>
      <c r="AW60" s="37">
        <f t="shared" si="175"/>
        <v>8</v>
      </c>
      <c r="AX60" s="33">
        <f t="shared" si="55"/>
        <v>-0.92979999999999996</v>
      </c>
      <c r="AY60" s="34">
        <f t="shared" si="56"/>
        <v>-0.92979999999999996</v>
      </c>
      <c r="AZ60" s="24"/>
      <c r="BA60" s="25">
        <v>37</v>
      </c>
      <c r="BB60" s="23">
        <v>47.34</v>
      </c>
      <c r="BC60" s="22">
        <f t="shared" si="7"/>
        <v>72</v>
      </c>
      <c r="BD60" s="22">
        <f t="shared" si="8"/>
        <v>72</v>
      </c>
      <c r="BE60" s="37">
        <f t="shared" si="176"/>
        <v>9</v>
      </c>
      <c r="BF60" s="33">
        <f t="shared" si="58"/>
        <v>1.0073000000000001</v>
      </c>
      <c r="BG60" s="34">
        <f t="shared" si="59"/>
        <v>0.84530000000000005</v>
      </c>
      <c r="BH60" s="24"/>
      <c r="BI60" s="25">
        <v>37</v>
      </c>
      <c r="BJ60" s="23">
        <v>47.34</v>
      </c>
      <c r="BK60" s="22">
        <f t="shared" si="9"/>
        <v>72</v>
      </c>
      <c r="BL60" s="22">
        <f>70</f>
        <v>70</v>
      </c>
      <c r="BM60" s="32">
        <f>10</f>
        <v>10</v>
      </c>
      <c r="BN60" s="33">
        <f t="shared" si="60"/>
        <v>-0.41799999999999998</v>
      </c>
      <c r="BO60" s="34">
        <f t="shared" si="61"/>
        <v>-1.2864</v>
      </c>
      <c r="BP60" s="24"/>
      <c r="BQ60" s="25">
        <v>37</v>
      </c>
      <c r="BR60" s="23">
        <v>47.34</v>
      </c>
      <c r="BS60" s="22">
        <f t="shared" si="10"/>
        <v>72</v>
      </c>
      <c r="BT60" s="22">
        <f t="shared" si="177"/>
        <v>66</v>
      </c>
      <c r="BU60" s="37">
        <f t="shared" si="178"/>
        <v>11</v>
      </c>
      <c r="BV60" s="33">
        <f t="shared" si="64"/>
        <v>-0.93940000000000001</v>
      </c>
      <c r="BW60" s="34">
        <f t="shared" si="65"/>
        <v>1.0842000000000001</v>
      </c>
      <c r="BX60" s="24"/>
      <c r="BY60" s="25">
        <v>37</v>
      </c>
      <c r="BZ60" s="23">
        <v>47.34</v>
      </c>
      <c r="CA60" s="22">
        <f t="shared" si="11"/>
        <v>72</v>
      </c>
      <c r="CB60" s="22">
        <f t="shared" si="12"/>
        <v>72</v>
      </c>
      <c r="CC60" s="37">
        <f t="shared" si="179"/>
        <v>12</v>
      </c>
      <c r="CD60" s="33">
        <f t="shared" si="67"/>
        <v>1.1388</v>
      </c>
      <c r="CE60" s="34">
        <f t="shared" si="68"/>
        <v>0.65749999999999997</v>
      </c>
      <c r="CF60" s="24"/>
      <c r="CG60" s="25">
        <v>37</v>
      </c>
      <c r="CH60" s="23">
        <v>47.34</v>
      </c>
      <c r="CI60" s="22">
        <f t="shared" si="13"/>
        <v>72</v>
      </c>
      <c r="CJ60" s="22">
        <f>65</f>
        <v>65</v>
      </c>
      <c r="CK60" s="32">
        <f>13</f>
        <v>13</v>
      </c>
      <c r="CL60" s="33">
        <f t="shared" si="69"/>
        <v>0.82750000000000001</v>
      </c>
      <c r="CM60" s="34">
        <f t="shared" si="70"/>
        <v>-1.1988000000000001</v>
      </c>
      <c r="CN60" s="24"/>
      <c r="CO60" s="25">
        <v>37</v>
      </c>
      <c r="CP60" s="23">
        <v>47.34</v>
      </c>
      <c r="CQ60" s="22">
        <f t="shared" si="14"/>
        <v>72</v>
      </c>
      <c r="CR60" s="22">
        <f t="shared" si="180"/>
        <v>70</v>
      </c>
      <c r="CS60" s="32">
        <f t="shared" si="181"/>
        <v>14</v>
      </c>
      <c r="CT60" s="33">
        <f t="shared" si="73"/>
        <v>-0.84330000000000005</v>
      </c>
      <c r="CU60" s="34">
        <f t="shared" si="74"/>
        <v>-1.0575000000000001</v>
      </c>
      <c r="CV60" s="24"/>
      <c r="CW60" s="25">
        <v>37</v>
      </c>
      <c r="CX60" s="23">
        <v>47.34</v>
      </c>
      <c r="CY60" s="22">
        <f t="shared" si="15"/>
        <v>72</v>
      </c>
      <c r="CZ60" s="22">
        <f t="shared" si="182"/>
        <v>60</v>
      </c>
      <c r="DA60" s="32">
        <f t="shared" si="183"/>
        <v>15</v>
      </c>
      <c r="DB60" s="33">
        <f t="shared" si="77"/>
        <v>-1.5435000000000001</v>
      </c>
      <c r="DC60" s="34">
        <f t="shared" si="78"/>
        <v>0.3281</v>
      </c>
      <c r="DD60" s="24"/>
      <c r="DE60" s="25">
        <v>37</v>
      </c>
      <c r="DF60" s="23">
        <v>47.34</v>
      </c>
      <c r="DG60" s="22">
        <f t="shared" si="16"/>
        <v>72</v>
      </c>
      <c r="DH60" s="22">
        <f t="shared" si="184"/>
        <v>64</v>
      </c>
      <c r="DI60" s="32">
        <f t="shared" si="185"/>
        <v>16</v>
      </c>
      <c r="DJ60" s="33">
        <f t="shared" si="81"/>
        <v>-0.56610000000000005</v>
      </c>
      <c r="DK60" s="34">
        <f t="shared" si="82"/>
        <v>1.3668</v>
      </c>
      <c r="DL60" s="24"/>
      <c r="DM60" s="25">
        <v>37</v>
      </c>
      <c r="DN60" s="23">
        <v>47.34</v>
      </c>
      <c r="DO60" s="22">
        <f t="shared" si="17"/>
        <v>72</v>
      </c>
      <c r="DP60" s="22">
        <f>68</f>
        <v>68</v>
      </c>
      <c r="DQ60" s="32">
        <f>17</f>
        <v>17</v>
      </c>
      <c r="DR60" s="33">
        <f t="shared" si="83"/>
        <v>0.62060000000000004</v>
      </c>
      <c r="DS60" s="34">
        <f t="shared" si="84"/>
        <v>1.2464</v>
      </c>
      <c r="DT60" s="24"/>
      <c r="DU60" s="25">
        <v>37</v>
      </c>
      <c r="DV60" s="23">
        <v>47.34</v>
      </c>
      <c r="DW60" s="22">
        <f t="shared" si="18"/>
        <v>72</v>
      </c>
      <c r="DX60" s="22">
        <f t="shared" si="186"/>
        <v>72</v>
      </c>
      <c r="DY60" s="37">
        <f t="shared" si="187"/>
        <v>18</v>
      </c>
      <c r="DZ60" s="33">
        <f t="shared" si="87"/>
        <v>1.2357</v>
      </c>
      <c r="EA60" s="34">
        <f t="shared" si="88"/>
        <v>0.44979999999999998</v>
      </c>
      <c r="EB60" s="24"/>
      <c r="EC60" s="25">
        <v>37</v>
      </c>
      <c r="ED60" s="23">
        <v>47.34</v>
      </c>
      <c r="EE60" s="22">
        <f t="shared" si="19"/>
        <v>72</v>
      </c>
      <c r="EF60" s="22">
        <f>57</f>
        <v>57</v>
      </c>
      <c r="EG60" s="32">
        <f>19</f>
        <v>19</v>
      </c>
      <c r="EH60" s="33">
        <f t="shared" si="89"/>
        <v>1.5710999999999999</v>
      </c>
      <c r="EI60" s="34">
        <f t="shared" si="90"/>
        <v>-0.5393</v>
      </c>
      <c r="EJ60" s="24"/>
      <c r="EK60" s="25">
        <v>37</v>
      </c>
      <c r="EL60" s="23">
        <v>47.34</v>
      </c>
      <c r="EM60" s="22">
        <f t="shared" si="20"/>
        <v>72</v>
      </c>
      <c r="EN60" s="22">
        <f>60</f>
        <v>60</v>
      </c>
      <c r="EO60" s="32">
        <f>20</f>
        <v>20</v>
      </c>
      <c r="EP60" s="33">
        <f t="shared" si="91"/>
        <v>0.92749999999999999</v>
      </c>
      <c r="EQ60" s="34">
        <f t="shared" si="92"/>
        <v>-1.2766</v>
      </c>
      <c r="ER60" s="24"/>
      <c r="ES60" s="25">
        <v>37</v>
      </c>
      <c r="ET60" s="23">
        <v>47.34</v>
      </c>
      <c r="EU60" s="22">
        <f t="shared" si="21"/>
        <v>72</v>
      </c>
      <c r="EV60" s="22">
        <f>63</f>
        <v>63</v>
      </c>
      <c r="EW60" s="37">
        <f>21</f>
        <v>21</v>
      </c>
      <c r="EX60" s="33">
        <f t="shared" si="93"/>
        <v>0.1123</v>
      </c>
      <c r="EY60" s="34">
        <f t="shared" si="94"/>
        <v>-1.4986999999999999</v>
      </c>
      <c r="EZ60" s="24"/>
      <c r="FA60" s="25">
        <v>37</v>
      </c>
      <c r="FB60" s="23">
        <v>47.34</v>
      </c>
      <c r="FC60" s="22">
        <f t="shared" si="22"/>
        <v>72</v>
      </c>
      <c r="FD60" s="22">
        <f>66</f>
        <v>66</v>
      </c>
      <c r="FE60" s="37">
        <f>22</f>
        <v>22</v>
      </c>
      <c r="FF60" s="33">
        <f t="shared" si="95"/>
        <v>-0.59589999999999999</v>
      </c>
      <c r="FG60" s="34">
        <f t="shared" si="96"/>
        <v>-1.3048999999999999</v>
      </c>
      <c r="FH60" s="24"/>
      <c r="FI60" s="25">
        <v>37</v>
      </c>
      <c r="FJ60" s="23">
        <v>47.34</v>
      </c>
      <c r="FK60" s="22">
        <f t="shared" si="23"/>
        <v>72</v>
      </c>
      <c r="FL60" s="22">
        <f t="shared" si="188"/>
        <v>69</v>
      </c>
      <c r="FM60" s="37">
        <f t="shared" si="189"/>
        <v>23</v>
      </c>
      <c r="FN60" s="33">
        <f t="shared" si="98"/>
        <v>-1.0644</v>
      </c>
      <c r="FO60" s="34">
        <f t="shared" si="99"/>
        <v>-0.86599999999999999</v>
      </c>
      <c r="FP60" s="24"/>
      <c r="FQ60" s="25">
        <v>37</v>
      </c>
      <c r="FR60" s="23">
        <v>47.34</v>
      </c>
      <c r="FS60" s="22">
        <f t="shared" si="25"/>
        <v>72</v>
      </c>
      <c r="FT60" s="22">
        <f t="shared" si="25"/>
        <v>72</v>
      </c>
      <c r="FU60" s="37">
        <f>24</f>
        <v>24</v>
      </c>
      <c r="FV60" s="33">
        <f t="shared" si="100"/>
        <v>-1.2702</v>
      </c>
      <c r="FW60" s="34">
        <f t="shared" si="101"/>
        <v>-0.34029999999999999</v>
      </c>
      <c r="FX60" s="24"/>
      <c r="FY60" s="25">
        <v>37</v>
      </c>
      <c r="FZ60" s="23">
        <v>47.34</v>
      </c>
      <c r="GA60" s="22">
        <f t="shared" si="26"/>
        <v>72</v>
      </c>
      <c r="GB60" s="22">
        <f>50</f>
        <v>50</v>
      </c>
      <c r="GC60" s="32">
        <f>25</f>
        <v>25</v>
      </c>
      <c r="GD60" s="33">
        <f t="shared" si="102"/>
        <v>-1.8787</v>
      </c>
      <c r="GE60" s="34">
        <f t="shared" si="103"/>
        <v>0.23730000000000001</v>
      </c>
      <c r="GF60" s="24"/>
      <c r="GG60" s="25">
        <v>37</v>
      </c>
      <c r="GH60" s="23">
        <v>47.34</v>
      </c>
      <c r="GI60" s="22">
        <f t="shared" si="27"/>
        <v>72</v>
      </c>
      <c r="GJ60" s="22">
        <f>52</f>
        <v>52</v>
      </c>
      <c r="GK60" s="32">
        <f>26</f>
        <v>26</v>
      </c>
      <c r="GL60" s="33">
        <f t="shared" si="104"/>
        <v>-1.6122000000000001</v>
      </c>
      <c r="GM60" s="34">
        <f t="shared" si="105"/>
        <v>0.84619999999999995</v>
      </c>
      <c r="GN60" s="24"/>
      <c r="GO60" s="25">
        <v>37</v>
      </c>
      <c r="GP60" s="23">
        <v>47.34</v>
      </c>
      <c r="GQ60" s="22">
        <f t="shared" si="28"/>
        <v>72</v>
      </c>
      <c r="GR60" s="22">
        <f>54</f>
        <v>54</v>
      </c>
      <c r="GS60" s="37">
        <f>27</f>
        <v>27</v>
      </c>
      <c r="GT60" s="33">
        <f t="shared" si="106"/>
        <v>-1.2032</v>
      </c>
      <c r="GU60" s="34">
        <f t="shared" si="107"/>
        <v>1.2753000000000001</v>
      </c>
      <c r="GV60" s="24"/>
      <c r="GW60" s="25">
        <v>37</v>
      </c>
      <c r="GX60" s="23">
        <v>47.34</v>
      </c>
      <c r="GY60" s="22">
        <f t="shared" si="29"/>
        <v>72</v>
      </c>
      <c r="GZ60" s="22">
        <f>56</f>
        <v>56</v>
      </c>
      <c r="HA60" s="32">
        <f>28</f>
        <v>28</v>
      </c>
      <c r="HB60" s="33">
        <f t="shared" si="108"/>
        <v>-0.73360000000000003</v>
      </c>
      <c r="HC60" s="34">
        <f t="shared" si="109"/>
        <v>1.5233000000000001</v>
      </c>
      <c r="HD60" s="24"/>
      <c r="HE60" s="25">
        <v>37</v>
      </c>
      <c r="HF60" s="23">
        <v>47.34</v>
      </c>
      <c r="HG60" s="22">
        <f t="shared" si="30"/>
        <v>72</v>
      </c>
      <c r="HH60" s="22">
        <f>58</f>
        <v>58</v>
      </c>
      <c r="HI60" s="32">
        <f>29</f>
        <v>29</v>
      </c>
      <c r="HJ60" s="33">
        <f t="shared" si="110"/>
        <v>-0.2641</v>
      </c>
      <c r="HK60" s="34">
        <f t="shared" si="111"/>
        <v>1.6109</v>
      </c>
      <c r="HL60" s="24"/>
      <c r="HM60" s="25">
        <v>37</v>
      </c>
      <c r="HN60" s="23">
        <v>47.34</v>
      </c>
      <c r="HO60" s="22">
        <f t="shared" si="31"/>
        <v>72</v>
      </c>
      <c r="HP60" s="22">
        <f>60</f>
        <v>60</v>
      </c>
      <c r="HQ60" s="32">
        <f>30</f>
        <v>30</v>
      </c>
      <c r="HR60" s="33">
        <f t="shared" si="112"/>
        <v>0.16489999999999999</v>
      </c>
      <c r="HS60" s="34">
        <f t="shared" si="113"/>
        <v>1.5693999999999999</v>
      </c>
      <c r="HT60" s="24"/>
      <c r="HU60" s="25">
        <v>37</v>
      </c>
      <c r="HV60" s="23">
        <v>47.34</v>
      </c>
      <c r="HW60" s="22">
        <f t="shared" si="32"/>
        <v>72</v>
      </c>
      <c r="HX60" s="22">
        <f>62</f>
        <v>62</v>
      </c>
      <c r="HY60" s="32">
        <f>31</f>
        <v>31</v>
      </c>
      <c r="HZ60" s="33">
        <f t="shared" si="114"/>
        <v>0.53039999999999998</v>
      </c>
      <c r="IA60" s="34">
        <f t="shared" si="115"/>
        <v>1.4319999999999999</v>
      </c>
      <c r="IB60" s="24"/>
      <c r="IC60" s="25">
        <v>37</v>
      </c>
      <c r="ID60" s="23">
        <v>47.34</v>
      </c>
      <c r="IE60" s="22">
        <f t="shared" si="33"/>
        <v>72</v>
      </c>
      <c r="IF60" s="22">
        <f>64</f>
        <v>64</v>
      </c>
      <c r="IG60" s="32">
        <f>32</f>
        <v>32</v>
      </c>
      <c r="IH60" s="33">
        <f t="shared" si="116"/>
        <v>0.82189999999999996</v>
      </c>
      <c r="II60" s="34">
        <f t="shared" si="117"/>
        <v>1.2301</v>
      </c>
      <c r="IJ60" s="24"/>
      <c r="IK60" s="25">
        <v>37</v>
      </c>
      <c r="IL60" s="23">
        <v>47.34</v>
      </c>
      <c r="IM60" s="22">
        <f t="shared" si="34"/>
        <v>72</v>
      </c>
      <c r="IN60" s="22">
        <f>66</f>
        <v>66</v>
      </c>
      <c r="IO60" s="37">
        <f>33</f>
        <v>33</v>
      </c>
      <c r="IP60" s="33">
        <f t="shared" si="118"/>
        <v>1.0382</v>
      </c>
      <c r="IQ60" s="34">
        <f t="shared" si="119"/>
        <v>0.9899</v>
      </c>
      <c r="IR60" s="24"/>
      <c r="IS60" s="25">
        <v>37</v>
      </c>
      <c r="IT60" s="23">
        <v>47.34</v>
      </c>
      <c r="IU60" s="22">
        <f t="shared" si="35"/>
        <v>72</v>
      </c>
      <c r="IV60" s="22">
        <f>68</f>
        <v>68</v>
      </c>
      <c r="IW60" s="32">
        <f>34</f>
        <v>34</v>
      </c>
      <c r="IX60" s="33">
        <f t="shared" si="120"/>
        <v>1.1838</v>
      </c>
      <c r="IY60" s="34">
        <f t="shared" si="121"/>
        <v>0.73299999999999998</v>
      </c>
      <c r="IZ60" s="24"/>
      <c r="JA60" s="25">
        <v>37</v>
      </c>
      <c r="JB60" s="23">
        <v>47.34</v>
      </c>
      <c r="JC60" s="22">
        <f t="shared" si="36"/>
        <v>72</v>
      </c>
      <c r="JD60" s="22">
        <f>70</f>
        <v>70</v>
      </c>
      <c r="JE60" s="32">
        <f>35</f>
        <v>35</v>
      </c>
      <c r="JF60" s="33">
        <f t="shared" si="122"/>
        <v>1.2663</v>
      </c>
      <c r="JG60" s="34">
        <f t="shared" si="123"/>
        <v>0.4753</v>
      </c>
      <c r="JH60" s="24"/>
      <c r="JI60" s="25">
        <v>37</v>
      </c>
      <c r="JJ60" s="23">
        <v>47.34</v>
      </c>
      <c r="JK60" s="22">
        <f t="shared" si="37"/>
        <v>72</v>
      </c>
      <c r="JL60" s="22">
        <f t="shared" si="37"/>
        <v>72</v>
      </c>
      <c r="JM60" s="37">
        <f>36</f>
        <v>36</v>
      </c>
      <c r="JN60" s="33">
        <f t="shared" si="124"/>
        <v>1.2949999999999999</v>
      </c>
      <c r="JO60" s="34">
        <f t="shared" si="125"/>
        <v>0.2283</v>
      </c>
    </row>
    <row r="61" spans="1:275">
      <c r="A61" s="22">
        <v>1877</v>
      </c>
      <c r="B61" s="23">
        <v>34.69</v>
      </c>
      <c r="C61" s="20"/>
      <c r="D61" s="24"/>
      <c r="E61" s="25">
        <v>38</v>
      </c>
      <c r="F61" s="23">
        <v>34.69</v>
      </c>
      <c r="G61" s="22">
        <f t="shared" si="0"/>
        <v>72</v>
      </c>
      <c r="H61" s="22">
        <f t="shared" si="0"/>
        <v>72</v>
      </c>
      <c r="I61" s="32">
        <f>3</f>
        <v>3</v>
      </c>
      <c r="J61" s="33">
        <f t="shared" si="38"/>
        <v>-0.48180000000000001</v>
      </c>
      <c r="K61" s="34">
        <f t="shared" si="39"/>
        <v>-0.83450000000000002</v>
      </c>
      <c r="L61" s="24"/>
      <c r="M61" s="25">
        <v>38</v>
      </c>
      <c r="N61" s="23">
        <v>34.69</v>
      </c>
      <c r="O61" s="22">
        <f t="shared" si="1"/>
        <v>72</v>
      </c>
      <c r="P61" s="22">
        <f t="shared" si="2"/>
        <v>72</v>
      </c>
      <c r="Q61" s="37">
        <f t="shared" si="169"/>
        <v>4</v>
      </c>
      <c r="R61" s="33">
        <f t="shared" si="41"/>
        <v>-0.96360000000000001</v>
      </c>
      <c r="S61" s="34">
        <f t="shared" si="42"/>
        <v>0</v>
      </c>
      <c r="T61" s="24"/>
      <c r="U61" s="25">
        <v>38</v>
      </c>
      <c r="V61" s="23">
        <v>34.69</v>
      </c>
      <c r="W61" s="22">
        <f t="shared" si="3"/>
        <v>72</v>
      </c>
      <c r="X61" s="22">
        <v>70</v>
      </c>
      <c r="Y61" s="32">
        <f>5</f>
        <v>5</v>
      </c>
      <c r="Z61" s="33">
        <f t="shared" si="43"/>
        <v>-0.80189999999999995</v>
      </c>
      <c r="AA61" s="34">
        <f t="shared" si="44"/>
        <v>-0.58260000000000001</v>
      </c>
      <c r="AB61" s="24"/>
      <c r="AC61" s="25">
        <v>38</v>
      </c>
      <c r="AD61" s="23">
        <v>34.69</v>
      </c>
      <c r="AE61" s="22">
        <f t="shared" si="170"/>
        <v>72</v>
      </c>
      <c r="AF61" s="22">
        <f t="shared" si="4"/>
        <v>72</v>
      </c>
      <c r="AG61" s="37">
        <f t="shared" si="171"/>
        <v>6</v>
      </c>
      <c r="AH61" s="33">
        <f t="shared" si="47"/>
        <v>-0.48180000000000001</v>
      </c>
      <c r="AI61" s="34">
        <f t="shared" si="48"/>
        <v>0.83450000000000002</v>
      </c>
      <c r="AJ61" s="24"/>
      <c r="AK61" s="25">
        <v>38</v>
      </c>
      <c r="AL61" s="23">
        <v>34.69</v>
      </c>
      <c r="AM61" s="22">
        <f t="shared" si="5"/>
        <v>72</v>
      </c>
      <c r="AN61" s="22">
        <f t="shared" si="172"/>
        <v>70</v>
      </c>
      <c r="AO61" s="32">
        <f t="shared" si="173"/>
        <v>7</v>
      </c>
      <c r="AP61" s="33">
        <f t="shared" si="51"/>
        <v>-0.89300000000000002</v>
      </c>
      <c r="AQ61" s="34">
        <f t="shared" si="52"/>
        <v>0.43</v>
      </c>
      <c r="AR61" s="24"/>
      <c r="AS61" s="25">
        <v>38</v>
      </c>
      <c r="AT61" s="23">
        <v>34.69</v>
      </c>
      <c r="AU61" s="22">
        <f t="shared" si="6"/>
        <v>72</v>
      </c>
      <c r="AV61" s="22">
        <f t="shared" si="174"/>
        <v>72</v>
      </c>
      <c r="AW61" s="37">
        <f t="shared" si="175"/>
        <v>8</v>
      </c>
      <c r="AX61" s="33">
        <f t="shared" si="55"/>
        <v>0</v>
      </c>
      <c r="AY61" s="34">
        <f t="shared" si="56"/>
        <v>-0.96360000000000001</v>
      </c>
      <c r="AZ61" s="24"/>
      <c r="BA61" s="25">
        <v>38</v>
      </c>
      <c r="BB61" s="23">
        <v>34.69</v>
      </c>
      <c r="BC61" s="22">
        <f t="shared" si="7"/>
        <v>72</v>
      </c>
      <c r="BD61" s="22">
        <f t="shared" si="8"/>
        <v>72</v>
      </c>
      <c r="BE61" s="37">
        <f t="shared" si="176"/>
        <v>9</v>
      </c>
      <c r="BF61" s="33">
        <f t="shared" si="58"/>
        <v>0.1673</v>
      </c>
      <c r="BG61" s="34">
        <f t="shared" si="59"/>
        <v>0.94899999999999995</v>
      </c>
      <c r="BH61" s="24"/>
      <c r="BI61" s="25">
        <v>38</v>
      </c>
      <c r="BJ61" s="23">
        <v>34.69</v>
      </c>
      <c r="BK61" s="22">
        <f t="shared" si="9"/>
        <v>72</v>
      </c>
      <c r="BL61" s="22">
        <f>70</f>
        <v>70</v>
      </c>
      <c r="BM61" s="32">
        <f>10</f>
        <v>10</v>
      </c>
      <c r="BN61" s="33">
        <f t="shared" si="60"/>
        <v>0.30630000000000002</v>
      </c>
      <c r="BO61" s="34">
        <f t="shared" si="61"/>
        <v>-0.94259999999999999</v>
      </c>
      <c r="BP61" s="24"/>
      <c r="BQ61" s="25">
        <v>38</v>
      </c>
      <c r="BR61" s="23">
        <v>34.69</v>
      </c>
      <c r="BS61" s="22">
        <f t="shared" si="10"/>
        <v>72</v>
      </c>
      <c r="BT61" s="22">
        <f t="shared" si="177"/>
        <v>66</v>
      </c>
      <c r="BU61" s="37">
        <f t="shared" si="178"/>
        <v>11</v>
      </c>
      <c r="BV61" s="33">
        <f t="shared" si="64"/>
        <v>-1.0085999999999999</v>
      </c>
      <c r="BW61" s="34">
        <f t="shared" si="65"/>
        <v>0.29620000000000002</v>
      </c>
      <c r="BX61" s="24"/>
      <c r="BY61" s="25">
        <v>38</v>
      </c>
      <c r="BZ61" s="23">
        <v>34.69</v>
      </c>
      <c r="CA61" s="22">
        <f t="shared" si="11"/>
        <v>72</v>
      </c>
      <c r="CB61" s="22">
        <f t="shared" si="12"/>
        <v>72</v>
      </c>
      <c r="CC61" s="37">
        <f t="shared" si="179"/>
        <v>12</v>
      </c>
      <c r="CD61" s="33">
        <f t="shared" si="67"/>
        <v>0.48180000000000001</v>
      </c>
      <c r="CE61" s="34">
        <f t="shared" si="68"/>
        <v>0.83450000000000002</v>
      </c>
      <c r="CF61" s="24"/>
      <c r="CG61" s="25">
        <v>38</v>
      </c>
      <c r="CH61" s="23">
        <v>34.69</v>
      </c>
      <c r="CI61" s="22">
        <f t="shared" si="13"/>
        <v>72</v>
      </c>
      <c r="CJ61" s="22">
        <f>65</f>
        <v>65</v>
      </c>
      <c r="CK61" s="32">
        <f>13</f>
        <v>13</v>
      </c>
      <c r="CL61" s="33">
        <f t="shared" si="69"/>
        <v>0.94510000000000005</v>
      </c>
      <c r="CM61" s="34">
        <f t="shared" si="70"/>
        <v>-0.496</v>
      </c>
      <c r="CN61" s="24"/>
      <c r="CO61" s="25">
        <v>38</v>
      </c>
      <c r="CP61" s="23">
        <v>34.69</v>
      </c>
      <c r="CQ61" s="22">
        <f t="shared" si="14"/>
        <v>72</v>
      </c>
      <c r="CR61" s="22">
        <f t="shared" si="180"/>
        <v>70</v>
      </c>
      <c r="CS61" s="32">
        <f t="shared" si="181"/>
        <v>14</v>
      </c>
      <c r="CT61" s="33">
        <f t="shared" si="73"/>
        <v>-0.22059999999999999</v>
      </c>
      <c r="CU61" s="34">
        <f t="shared" si="74"/>
        <v>-0.96630000000000005</v>
      </c>
      <c r="CV61" s="24"/>
      <c r="CW61" s="25">
        <v>38</v>
      </c>
      <c r="CX61" s="23">
        <v>34.69</v>
      </c>
      <c r="CY61" s="22">
        <f t="shared" si="15"/>
        <v>72</v>
      </c>
      <c r="CZ61" s="22">
        <f t="shared" si="182"/>
        <v>60</v>
      </c>
      <c r="DA61" s="32">
        <f t="shared" si="183"/>
        <v>15</v>
      </c>
      <c r="DB61" s="33">
        <f t="shared" si="77"/>
        <v>-1.1311</v>
      </c>
      <c r="DC61" s="34">
        <f t="shared" si="78"/>
        <v>-0.2404</v>
      </c>
      <c r="DD61" s="24"/>
      <c r="DE61" s="25">
        <v>38</v>
      </c>
      <c r="DF61" s="23">
        <v>34.69</v>
      </c>
      <c r="DG61" s="22">
        <f t="shared" si="16"/>
        <v>72</v>
      </c>
      <c r="DH61" s="22">
        <f t="shared" si="184"/>
        <v>64</v>
      </c>
      <c r="DI61" s="32">
        <f t="shared" si="185"/>
        <v>16</v>
      </c>
      <c r="DJ61" s="33">
        <f t="shared" si="81"/>
        <v>-0.76649999999999996</v>
      </c>
      <c r="DK61" s="34">
        <f t="shared" si="82"/>
        <v>0.76649999999999996</v>
      </c>
      <c r="DL61" s="24"/>
      <c r="DM61" s="25">
        <v>38</v>
      </c>
      <c r="DN61" s="23">
        <v>34.69</v>
      </c>
      <c r="DO61" s="22">
        <f t="shared" si="17"/>
        <v>72</v>
      </c>
      <c r="DP61" s="22">
        <f>68</f>
        <v>68</v>
      </c>
      <c r="DQ61" s="32">
        <f>17</f>
        <v>17</v>
      </c>
      <c r="DR61" s="33">
        <f t="shared" si="83"/>
        <v>9.4100000000000003E-2</v>
      </c>
      <c r="DS61" s="34">
        <f t="shared" si="84"/>
        <v>1.0159</v>
      </c>
      <c r="DT61" s="24"/>
      <c r="DU61" s="25">
        <v>38</v>
      </c>
      <c r="DV61" s="23">
        <v>34.69</v>
      </c>
      <c r="DW61" s="22">
        <f t="shared" si="18"/>
        <v>72</v>
      </c>
      <c r="DX61" s="22">
        <f t="shared" si="186"/>
        <v>72</v>
      </c>
      <c r="DY61" s="37">
        <f t="shared" si="187"/>
        <v>18</v>
      </c>
      <c r="DZ61" s="33">
        <f t="shared" si="87"/>
        <v>0.73819999999999997</v>
      </c>
      <c r="EA61" s="34">
        <f t="shared" si="88"/>
        <v>0.61939999999999995</v>
      </c>
      <c r="EB61" s="24"/>
      <c r="EC61" s="25">
        <v>38</v>
      </c>
      <c r="ED61" s="23">
        <v>34.69</v>
      </c>
      <c r="EE61" s="22">
        <f t="shared" si="19"/>
        <v>72</v>
      </c>
      <c r="EF61" s="22">
        <f>57</f>
        <v>57</v>
      </c>
      <c r="EG61" s="32">
        <f>19</f>
        <v>19</v>
      </c>
      <c r="EH61" s="33">
        <f t="shared" si="89"/>
        <v>1.2172000000000001</v>
      </c>
      <c r="EI61" s="34">
        <f t="shared" si="90"/>
        <v>0</v>
      </c>
      <c r="EJ61" s="24"/>
      <c r="EK61" s="25">
        <v>38</v>
      </c>
      <c r="EL61" s="23">
        <v>34.69</v>
      </c>
      <c r="EM61" s="22">
        <f t="shared" si="20"/>
        <v>72</v>
      </c>
      <c r="EN61" s="22">
        <f>60</f>
        <v>60</v>
      </c>
      <c r="EO61" s="32">
        <f>20</f>
        <v>20</v>
      </c>
      <c r="EP61" s="33">
        <f t="shared" si="91"/>
        <v>0.9355</v>
      </c>
      <c r="EQ61" s="34">
        <f t="shared" si="92"/>
        <v>-0.67969999999999997</v>
      </c>
      <c r="ER61" s="24"/>
      <c r="ES61" s="25">
        <v>38</v>
      </c>
      <c r="ET61" s="23">
        <v>34.69</v>
      </c>
      <c r="EU61" s="22">
        <f t="shared" si="21"/>
        <v>72</v>
      </c>
      <c r="EV61" s="22">
        <f>63</f>
        <v>63</v>
      </c>
      <c r="EW61" s="37">
        <f>21</f>
        <v>21</v>
      </c>
      <c r="EX61" s="33">
        <f t="shared" si="93"/>
        <v>0.40229999999999999</v>
      </c>
      <c r="EY61" s="34">
        <f t="shared" si="94"/>
        <v>-1.0250999999999999</v>
      </c>
      <c r="EZ61" s="24"/>
      <c r="FA61" s="25">
        <v>38</v>
      </c>
      <c r="FB61" s="23">
        <v>34.69</v>
      </c>
      <c r="FC61" s="22">
        <f t="shared" si="22"/>
        <v>72</v>
      </c>
      <c r="FD61" s="22">
        <f>66</f>
        <v>66</v>
      </c>
      <c r="FE61" s="37">
        <f>22</f>
        <v>22</v>
      </c>
      <c r="FF61" s="33">
        <f t="shared" si="95"/>
        <v>-0.14960000000000001</v>
      </c>
      <c r="FG61" s="34">
        <f t="shared" si="96"/>
        <v>-1.0405</v>
      </c>
      <c r="FH61" s="24"/>
      <c r="FI61" s="25">
        <v>38</v>
      </c>
      <c r="FJ61" s="23">
        <v>34.69</v>
      </c>
      <c r="FK61" s="22">
        <f t="shared" si="23"/>
        <v>72</v>
      </c>
      <c r="FL61" s="22">
        <f t="shared" si="188"/>
        <v>69</v>
      </c>
      <c r="FM61" s="37">
        <f t="shared" si="189"/>
        <v>23</v>
      </c>
      <c r="FN61" s="33">
        <f t="shared" si="98"/>
        <v>-0.57989999999999997</v>
      </c>
      <c r="FO61" s="34">
        <f t="shared" si="99"/>
        <v>-0.82150000000000001</v>
      </c>
      <c r="FP61" s="24"/>
      <c r="FQ61" s="25">
        <v>38</v>
      </c>
      <c r="FR61" s="23">
        <v>34.69</v>
      </c>
      <c r="FS61" s="22">
        <f t="shared" si="25"/>
        <v>72</v>
      </c>
      <c r="FT61" s="22">
        <f t="shared" si="25"/>
        <v>72</v>
      </c>
      <c r="FU61" s="37">
        <f>24</f>
        <v>24</v>
      </c>
      <c r="FV61" s="33">
        <f t="shared" si="100"/>
        <v>-0.83450000000000002</v>
      </c>
      <c r="FW61" s="34">
        <f t="shared" si="101"/>
        <v>-0.48180000000000001</v>
      </c>
      <c r="FX61" s="24"/>
      <c r="FY61" s="25">
        <v>38</v>
      </c>
      <c r="FZ61" s="23">
        <v>34.69</v>
      </c>
      <c r="GA61" s="22">
        <f t="shared" si="26"/>
        <v>72</v>
      </c>
      <c r="GB61" s="22">
        <f>50</f>
        <v>50</v>
      </c>
      <c r="GC61" s="32">
        <f>25</f>
        <v>25</v>
      </c>
      <c r="GD61" s="33">
        <f t="shared" si="102"/>
        <v>-1.3767</v>
      </c>
      <c r="GE61" s="34">
        <f t="shared" si="103"/>
        <v>-0.1739</v>
      </c>
      <c r="GF61" s="24"/>
      <c r="GG61" s="25">
        <v>38</v>
      </c>
      <c r="GH61" s="23">
        <v>34.69</v>
      </c>
      <c r="GI61" s="22">
        <f t="shared" si="27"/>
        <v>72</v>
      </c>
      <c r="GJ61" s="22">
        <f>52</f>
        <v>52</v>
      </c>
      <c r="GK61" s="32">
        <f>26</f>
        <v>26</v>
      </c>
      <c r="GL61" s="33">
        <f t="shared" si="104"/>
        <v>-1.2955000000000001</v>
      </c>
      <c r="GM61" s="34">
        <f t="shared" si="105"/>
        <v>0.31929999999999997</v>
      </c>
      <c r="GN61" s="24"/>
      <c r="GO61" s="25">
        <v>38</v>
      </c>
      <c r="GP61" s="23">
        <v>34.69</v>
      </c>
      <c r="GQ61" s="22">
        <f t="shared" si="28"/>
        <v>72</v>
      </c>
      <c r="GR61" s="22">
        <f>54</f>
        <v>54</v>
      </c>
      <c r="GS61" s="37">
        <f>27</f>
        <v>27</v>
      </c>
      <c r="GT61" s="33">
        <f t="shared" si="106"/>
        <v>-1.0733999999999999</v>
      </c>
      <c r="GU61" s="34">
        <f t="shared" si="107"/>
        <v>0.70599999999999996</v>
      </c>
      <c r="GV61" s="24"/>
      <c r="GW61" s="25">
        <v>38</v>
      </c>
      <c r="GX61" s="23">
        <v>34.69</v>
      </c>
      <c r="GY61" s="22">
        <f t="shared" si="29"/>
        <v>72</v>
      </c>
      <c r="GZ61" s="22">
        <f>56</f>
        <v>56</v>
      </c>
      <c r="HA61" s="32">
        <f>28</f>
        <v>28</v>
      </c>
      <c r="HB61" s="33">
        <f t="shared" si="108"/>
        <v>-0.77249999999999996</v>
      </c>
      <c r="HC61" s="34">
        <f t="shared" si="109"/>
        <v>0.96860000000000002</v>
      </c>
      <c r="HD61" s="24"/>
      <c r="HE61" s="25">
        <v>38</v>
      </c>
      <c r="HF61" s="23">
        <v>34.69</v>
      </c>
      <c r="HG61" s="22">
        <f t="shared" si="30"/>
        <v>72</v>
      </c>
      <c r="HH61" s="22">
        <f>58</f>
        <v>58</v>
      </c>
      <c r="HI61" s="32">
        <f>29</f>
        <v>29</v>
      </c>
      <c r="HJ61" s="33">
        <f t="shared" si="110"/>
        <v>-0.44280000000000003</v>
      </c>
      <c r="HK61" s="34">
        <f t="shared" si="111"/>
        <v>1.1112</v>
      </c>
      <c r="HL61" s="24"/>
      <c r="HM61" s="25">
        <v>38</v>
      </c>
      <c r="HN61" s="23">
        <v>34.69</v>
      </c>
      <c r="HO61" s="22">
        <f t="shared" si="31"/>
        <v>72</v>
      </c>
      <c r="HP61" s="22">
        <f>60</f>
        <v>60</v>
      </c>
      <c r="HQ61" s="32">
        <f>30</f>
        <v>30</v>
      </c>
      <c r="HR61" s="33">
        <f t="shared" si="112"/>
        <v>-0.12089999999999999</v>
      </c>
      <c r="HS61" s="34">
        <f t="shared" si="113"/>
        <v>1.1499999999999999</v>
      </c>
      <c r="HT61" s="24"/>
      <c r="HU61" s="25">
        <v>38</v>
      </c>
      <c r="HV61" s="23">
        <v>34.69</v>
      </c>
      <c r="HW61" s="22">
        <f t="shared" si="32"/>
        <v>72</v>
      </c>
      <c r="HX61" s="22">
        <f>62</f>
        <v>62</v>
      </c>
      <c r="HY61" s="32">
        <f>31</f>
        <v>31</v>
      </c>
      <c r="HZ61" s="33">
        <f t="shared" si="114"/>
        <v>0.16950000000000001</v>
      </c>
      <c r="IA61" s="34">
        <f t="shared" si="115"/>
        <v>1.1061000000000001</v>
      </c>
      <c r="IB61" s="24"/>
      <c r="IC61" s="25">
        <v>38</v>
      </c>
      <c r="ID61" s="23">
        <v>34.69</v>
      </c>
      <c r="IE61" s="22">
        <f t="shared" si="33"/>
        <v>72</v>
      </c>
      <c r="IF61" s="22">
        <f>64</f>
        <v>64</v>
      </c>
      <c r="IG61" s="32">
        <f>32</f>
        <v>32</v>
      </c>
      <c r="IH61" s="33">
        <f t="shared" si="116"/>
        <v>0.41489999999999999</v>
      </c>
      <c r="II61" s="34">
        <f t="shared" si="117"/>
        <v>1.0015000000000001</v>
      </c>
      <c r="IJ61" s="24"/>
      <c r="IK61" s="25">
        <v>38</v>
      </c>
      <c r="IL61" s="23">
        <v>34.69</v>
      </c>
      <c r="IM61" s="22">
        <f t="shared" si="34"/>
        <v>72</v>
      </c>
      <c r="IN61" s="22">
        <f>66</f>
        <v>66</v>
      </c>
      <c r="IO61" s="37">
        <f>33</f>
        <v>33</v>
      </c>
      <c r="IP61" s="33">
        <f t="shared" si="118"/>
        <v>0.60980000000000001</v>
      </c>
      <c r="IQ61" s="34">
        <f t="shared" si="119"/>
        <v>0.85629999999999995</v>
      </c>
      <c r="IR61" s="24"/>
      <c r="IS61" s="25">
        <v>38</v>
      </c>
      <c r="IT61" s="23">
        <v>34.69</v>
      </c>
      <c r="IU61" s="22">
        <f t="shared" si="35"/>
        <v>72</v>
      </c>
      <c r="IV61" s="22">
        <f>68</f>
        <v>68</v>
      </c>
      <c r="IW61" s="32">
        <f>34</f>
        <v>34</v>
      </c>
      <c r="IX61" s="33">
        <f t="shared" si="120"/>
        <v>0.754</v>
      </c>
      <c r="IY61" s="34">
        <f t="shared" si="121"/>
        <v>0.68740000000000001</v>
      </c>
      <c r="IZ61" s="24"/>
      <c r="JA61" s="25">
        <v>38</v>
      </c>
      <c r="JB61" s="23">
        <v>34.69</v>
      </c>
      <c r="JC61" s="22">
        <f t="shared" si="36"/>
        <v>72</v>
      </c>
      <c r="JD61" s="22">
        <f>70</f>
        <v>70</v>
      </c>
      <c r="JE61" s="32">
        <f>35</f>
        <v>35</v>
      </c>
      <c r="JF61" s="33">
        <f t="shared" si="122"/>
        <v>0.8508</v>
      </c>
      <c r="JG61" s="34">
        <f t="shared" si="123"/>
        <v>0.50839999999999996</v>
      </c>
      <c r="JH61" s="24"/>
      <c r="JI61" s="25">
        <v>38</v>
      </c>
      <c r="JJ61" s="23">
        <v>34.69</v>
      </c>
      <c r="JK61" s="22">
        <f t="shared" si="37"/>
        <v>72</v>
      </c>
      <c r="JL61" s="22">
        <f t="shared" si="37"/>
        <v>72</v>
      </c>
      <c r="JM61" s="37">
        <f>36</f>
        <v>36</v>
      </c>
      <c r="JN61" s="33">
        <f t="shared" si="124"/>
        <v>0.90549999999999997</v>
      </c>
      <c r="JO61" s="34">
        <f t="shared" si="125"/>
        <v>0.3296</v>
      </c>
    </row>
    <row r="62" spans="1:275">
      <c r="A62" s="22">
        <v>1878</v>
      </c>
      <c r="B62" s="23">
        <v>36.35</v>
      </c>
      <c r="C62" s="20"/>
      <c r="D62" s="24"/>
      <c r="E62" s="25">
        <v>39</v>
      </c>
      <c r="F62" s="23">
        <v>36.35</v>
      </c>
      <c r="G62" s="22">
        <f t="shared" si="0"/>
        <v>72</v>
      </c>
      <c r="H62" s="22">
        <f t="shared" si="0"/>
        <v>72</v>
      </c>
      <c r="I62" s="32">
        <f>3</f>
        <v>3</v>
      </c>
      <c r="J62" s="33">
        <f t="shared" si="38"/>
        <v>1.0097</v>
      </c>
      <c r="K62" s="34">
        <f t="shared" si="39"/>
        <v>0</v>
      </c>
      <c r="L62" s="24"/>
      <c r="M62" s="25">
        <v>39</v>
      </c>
      <c r="N62" s="23">
        <v>36.35</v>
      </c>
      <c r="O62" s="22">
        <f t="shared" si="1"/>
        <v>72</v>
      </c>
      <c r="P62" s="22">
        <f t="shared" si="2"/>
        <v>72</v>
      </c>
      <c r="Q62" s="37">
        <f t="shared" si="169"/>
        <v>4</v>
      </c>
      <c r="R62" s="33">
        <f t="shared" si="41"/>
        <v>0</v>
      </c>
      <c r="S62" s="34">
        <f t="shared" si="42"/>
        <v>-1.0097</v>
      </c>
      <c r="T62" s="24"/>
      <c r="U62" s="25">
        <v>39</v>
      </c>
      <c r="V62" s="23">
        <v>36.35</v>
      </c>
      <c r="W62" s="22">
        <f t="shared" si="3"/>
        <v>72</v>
      </c>
      <c r="X62" s="22">
        <v>70</v>
      </c>
      <c r="Y62" s="32">
        <f>5</f>
        <v>5</v>
      </c>
      <c r="Z62" s="33">
        <f t="shared" si="43"/>
        <v>0.32090000000000002</v>
      </c>
      <c r="AA62" s="34">
        <f t="shared" si="44"/>
        <v>-0.98770000000000002</v>
      </c>
      <c r="AB62" s="24"/>
      <c r="AC62" s="25">
        <v>39</v>
      </c>
      <c r="AD62" s="23">
        <v>36.35</v>
      </c>
      <c r="AE62" s="22">
        <f t="shared" si="170"/>
        <v>72</v>
      </c>
      <c r="AF62" s="22">
        <f t="shared" si="4"/>
        <v>72</v>
      </c>
      <c r="AG62" s="37">
        <f t="shared" si="171"/>
        <v>6</v>
      </c>
      <c r="AH62" s="33">
        <f t="shared" si="47"/>
        <v>-1.0097</v>
      </c>
      <c r="AI62" s="34">
        <f t="shared" si="48"/>
        <v>0</v>
      </c>
      <c r="AJ62" s="24"/>
      <c r="AK62" s="25">
        <v>39</v>
      </c>
      <c r="AL62" s="23">
        <v>36.35</v>
      </c>
      <c r="AM62" s="22">
        <f t="shared" si="5"/>
        <v>72</v>
      </c>
      <c r="AN62" s="22">
        <f t="shared" si="172"/>
        <v>70</v>
      </c>
      <c r="AO62" s="32">
        <f t="shared" si="173"/>
        <v>7</v>
      </c>
      <c r="AP62" s="33">
        <f t="shared" si="51"/>
        <v>-0.93569999999999998</v>
      </c>
      <c r="AQ62" s="34">
        <f t="shared" si="52"/>
        <v>-0.4506</v>
      </c>
      <c r="AR62" s="24"/>
      <c r="AS62" s="25">
        <v>39</v>
      </c>
      <c r="AT62" s="23">
        <v>36.35</v>
      </c>
      <c r="AU62" s="22">
        <f t="shared" si="6"/>
        <v>72</v>
      </c>
      <c r="AV62" s="22">
        <f t="shared" si="174"/>
        <v>72</v>
      </c>
      <c r="AW62" s="37">
        <f t="shared" si="175"/>
        <v>8</v>
      </c>
      <c r="AX62" s="33">
        <f t="shared" si="55"/>
        <v>0.71399999999999997</v>
      </c>
      <c r="AY62" s="34">
        <f t="shared" si="56"/>
        <v>-0.71399999999999997</v>
      </c>
      <c r="AZ62" s="24"/>
      <c r="BA62" s="25">
        <v>39</v>
      </c>
      <c r="BB62" s="23">
        <v>36.35</v>
      </c>
      <c r="BC62" s="22">
        <f t="shared" si="7"/>
        <v>72</v>
      </c>
      <c r="BD62" s="22">
        <f t="shared" si="8"/>
        <v>72</v>
      </c>
      <c r="BE62" s="37">
        <f t="shared" si="176"/>
        <v>9</v>
      </c>
      <c r="BF62" s="33">
        <f t="shared" si="58"/>
        <v>-0.50490000000000002</v>
      </c>
      <c r="BG62" s="34">
        <f t="shared" si="59"/>
        <v>0.87439999999999996</v>
      </c>
      <c r="BH62" s="24"/>
      <c r="BI62" s="25">
        <v>39</v>
      </c>
      <c r="BJ62" s="23">
        <v>36.35</v>
      </c>
      <c r="BK62" s="22">
        <f t="shared" si="9"/>
        <v>72</v>
      </c>
      <c r="BL62" s="22">
        <f>70</f>
        <v>70</v>
      </c>
      <c r="BM62" s="32">
        <f>10</f>
        <v>10</v>
      </c>
      <c r="BN62" s="33">
        <f t="shared" si="60"/>
        <v>0.84019999999999995</v>
      </c>
      <c r="BO62" s="34">
        <f t="shared" si="61"/>
        <v>-0.61050000000000004</v>
      </c>
      <c r="BP62" s="24"/>
      <c r="BQ62" s="25">
        <v>39</v>
      </c>
      <c r="BR62" s="23">
        <v>36.35</v>
      </c>
      <c r="BS62" s="22">
        <f t="shared" si="10"/>
        <v>72</v>
      </c>
      <c r="BT62" s="22">
        <f t="shared" si="177"/>
        <v>66</v>
      </c>
      <c r="BU62" s="37">
        <f t="shared" si="178"/>
        <v>11</v>
      </c>
      <c r="BV62" s="33">
        <f t="shared" si="64"/>
        <v>-1.0569</v>
      </c>
      <c r="BW62" s="34">
        <f t="shared" si="65"/>
        <v>-0.31030000000000002</v>
      </c>
      <c r="BX62" s="24"/>
      <c r="BY62" s="25">
        <v>39</v>
      </c>
      <c r="BZ62" s="23">
        <v>36.35</v>
      </c>
      <c r="CA62" s="22">
        <f t="shared" si="11"/>
        <v>72</v>
      </c>
      <c r="CB62" s="22">
        <f t="shared" si="12"/>
        <v>72</v>
      </c>
      <c r="CC62" s="37">
        <f t="shared" si="179"/>
        <v>12</v>
      </c>
      <c r="CD62" s="33">
        <f t="shared" si="67"/>
        <v>0</v>
      </c>
      <c r="CE62" s="34">
        <f t="shared" si="68"/>
        <v>1.0097</v>
      </c>
      <c r="CF62" s="24"/>
      <c r="CG62" s="25">
        <v>39</v>
      </c>
      <c r="CH62" s="23">
        <v>36.35</v>
      </c>
      <c r="CI62" s="22">
        <f t="shared" si="13"/>
        <v>72</v>
      </c>
      <c r="CJ62" s="22">
        <f>65</f>
        <v>65</v>
      </c>
      <c r="CK62" s="32">
        <f>13</f>
        <v>13</v>
      </c>
      <c r="CL62" s="33">
        <f t="shared" si="69"/>
        <v>1.1185</v>
      </c>
      <c r="CM62" s="34">
        <f t="shared" si="70"/>
        <v>0</v>
      </c>
      <c r="CN62" s="24"/>
      <c r="CO62" s="25">
        <v>39</v>
      </c>
      <c r="CP62" s="23">
        <v>36.35</v>
      </c>
      <c r="CQ62" s="22">
        <f t="shared" si="14"/>
        <v>72</v>
      </c>
      <c r="CR62" s="22">
        <f t="shared" si="180"/>
        <v>70</v>
      </c>
      <c r="CS62" s="32">
        <f t="shared" si="181"/>
        <v>14</v>
      </c>
      <c r="CT62" s="33">
        <f t="shared" si="73"/>
        <v>0.2311</v>
      </c>
      <c r="CU62" s="34">
        <f t="shared" si="74"/>
        <v>-1.0125</v>
      </c>
      <c r="CV62" s="24"/>
      <c r="CW62" s="25">
        <v>39</v>
      </c>
      <c r="CX62" s="23">
        <v>36.35</v>
      </c>
      <c r="CY62" s="22">
        <f t="shared" si="15"/>
        <v>72</v>
      </c>
      <c r="CZ62" s="22">
        <f t="shared" si="182"/>
        <v>60</v>
      </c>
      <c r="DA62" s="32">
        <f t="shared" si="183"/>
        <v>15</v>
      </c>
      <c r="DB62" s="33">
        <f t="shared" si="77"/>
        <v>-0.98029999999999995</v>
      </c>
      <c r="DC62" s="34">
        <f t="shared" si="78"/>
        <v>-0.71220000000000006</v>
      </c>
      <c r="DD62" s="24"/>
      <c r="DE62" s="25">
        <v>39</v>
      </c>
      <c r="DF62" s="23">
        <v>36.35</v>
      </c>
      <c r="DG62" s="22">
        <f t="shared" si="16"/>
        <v>72</v>
      </c>
      <c r="DH62" s="22">
        <f t="shared" si="184"/>
        <v>64</v>
      </c>
      <c r="DI62" s="32">
        <f t="shared" si="185"/>
        <v>16</v>
      </c>
      <c r="DJ62" s="33">
        <f t="shared" si="81"/>
        <v>-1.0495000000000001</v>
      </c>
      <c r="DK62" s="34">
        <f t="shared" si="82"/>
        <v>0.43469999999999998</v>
      </c>
      <c r="DL62" s="24"/>
      <c r="DM62" s="25">
        <v>39</v>
      </c>
      <c r="DN62" s="23">
        <v>36.35</v>
      </c>
      <c r="DO62" s="22">
        <f t="shared" si="17"/>
        <v>72</v>
      </c>
      <c r="DP62" s="22">
        <f>68</f>
        <v>68</v>
      </c>
      <c r="DQ62" s="32">
        <f>17</f>
        <v>17</v>
      </c>
      <c r="DR62" s="33">
        <f t="shared" si="83"/>
        <v>-0.29260000000000003</v>
      </c>
      <c r="DS62" s="34">
        <f t="shared" si="84"/>
        <v>1.0283</v>
      </c>
      <c r="DT62" s="24"/>
      <c r="DU62" s="25">
        <v>39</v>
      </c>
      <c r="DV62" s="23">
        <v>36.35</v>
      </c>
      <c r="DW62" s="22">
        <f t="shared" si="18"/>
        <v>72</v>
      </c>
      <c r="DX62" s="22">
        <f t="shared" si="186"/>
        <v>72</v>
      </c>
      <c r="DY62" s="37">
        <f t="shared" si="187"/>
        <v>18</v>
      </c>
      <c r="DZ62" s="33">
        <f t="shared" si="87"/>
        <v>0.50490000000000002</v>
      </c>
      <c r="EA62" s="34">
        <f t="shared" si="88"/>
        <v>0.87439999999999996</v>
      </c>
      <c r="EB62" s="24"/>
      <c r="EC62" s="25">
        <v>39</v>
      </c>
      <c r="ED62" s="23">
        <v>36.35</v>
      </c>
      <c r="EE62" s="22">
        <f t="shared" si="19"/>
        <v>72</v>
      </c>
      <c r="EF62" s="22">
        <f>57</f>
        <v>57</v>
      </c>
      <c r="EG62" s="32">
        <f>19</f>
        <v>19</v>
      </c>
      <c r="EH62" s="33">
        <f t="shared" si="89"/>
        <v>1.2062999999999999</v>
      </c>
      <c r="EI62" s="34">
        <f t="shared" si="90"/>
        <v>0.41410000000000002</v>
      </c>
      <c r="EJ62" s="24"/>
      <c r="EK62" s="25">
        <v>39</v>
      </c>
      <c r="EL62" s="23">
        <v>36.35</v>
      </c>
      <c r="EM62" s="22">
        <f t="shared" si="20"/>
        <v>72</v>
      </c>
      <c r="EN62" s="22">
        <f>60</f>
        <v>60</v>
      </c>
      <c r="EO62" s="32">
        <f>20</f>
        <v>20</v>
      </c>
      <c r="EP62" s="33">
        <f t="shared" si="91"/>
        <v>1.1524000000000001</v>
      </c>
      <c r="EQ62" s="34">
        <f t="shared" si="92"/>
        <v>-0.37440000000000001</v>
      </c>
      <c r="ER62" s="24"/>
      <c r="ES62" s="25">
        <v>39</v>
      </c>
      <c r="ET62" s="23">
        <v>36.35</v>
      </c>
      <c r="EU62" s="22">
        <f t="shared" si="21"/>
        <v>72</v>
      </c>
      <c r="EV62" s="22">
        <f>63</f>
        <v>63</v>
      </c>
      <c r="EW62" s="37">
        <f>21</f>
        <v>21</v>
      </c>
      <c r="EX62" s="33">
        <f t="shared" si="93"/>
        <v>0.71950000000000003</v>
      </c>
      <c r="EY62" s="34">
        <f t="shared" si="94"/>
        <v>-0.9022</v>
      </c>
      <c r="EZ62" s="24"/>
      <c r="FA62" s="25">
        <v>39</v>
      </c>
      <c r="FB62" s="23">
        <v>36.35</v>
      </c>
      <c r="FC62" s="22">
        <f t="shared" si="22"/>
        <v>72</v>
      </c>
      <c r="FD62" s="22">
        <f>66</f>
        <v>66</v>
      </c>
      <c r="FE62" s="37">
        <f>22</f>
        <v>22</v>
      </c>
      <c r="FF62" s="33">
        <f t="shared" si="95"/>
        <v>0.15679999999999999</v>
      </c>
      <c r="FG62" s="34">
        <f t="shared" si="96"/>
        <v>-1.0903</v>
      </c>
      <c r="FH62" s="24"/>
      <c r="FI62" s="25">
        <v>39</v>
      </c>
      <c r="FJ62" s="23">
        <v>36.35</v>
      </c>
      <c r="FK62" s="22">
        <f t="shared" si="23"/>
        <v>72</v>
      </c>
      <c r="FL62" s="22">
        <f t="shared" si="188"/>
        <v>69</v>
      </c>
      <c r="FM62" s="37">
        <f t="shared" si="189"/>
        <v>23</v>
      </c>
      <c r="FN62" s="33">
        <f t="shared" si="98"/>
        <v>-0.3528</v>
      </c>
      <c r="FO62" s="34">
        <f t="shared" si="99"/>
        <v>-0.99280000000000002</v>
      </c>
      <c r="FP62" s="24"/>
      <c r="FQ62" s="25">
        <v>39</v>
      </c>
      <c r="FR62" s="23">
        <v>36.35</v>
      </c>
      <c r="FS62" s="22">
        <f t="shared" si="25"/>
        <v>72</v>
      </c>
      <c r="FT62" s="22">
        <f t="shared" si="25"/>
        <v>72</v>
      </c>
      <c r="FU62" s="37">
        <f>24</f>
        <v>24</v>
      </c>
      <c r="FV62" s="33">
        <f t="shared" si="100"/>
        <v>-0.71399999999999997</v>
      </c>
      <c r="FW62" s="34">
        <f t="shared" si="101"/>
        <v>-0.71399999999999997</v>
      </c>
      <c r="FX62" s="24"/>
      <c r="FY62" s="25">
        <v>39</v>
      </c>
      <c r="FZ62" s="23">
        <v>36.35</v>
      </c>
      <c r="GA62" s="22">
        <f t="shared" si="26"/>
        <v>72</v>
      </c>
      <c r="GB62" s="22">
        <f>50</f>
        <v>50</v>
      </c>
      <c r="GC62" s="32">
        <f>25</f>
        <v>25</v>
      </c>
      <c r="GD62" s="33">
        <f t="shared" si="102"/>
        <v>-1.3519000000000001</v>
      </c>
      <c r="GE62" s="34">
        <f t="shared" si="103"/>
        <v>-0.5353</v>
      </c>
      <c r="GF62" s="24"/>
      <c r="GG62" s="25">
        <v>39</v>
      </c>
      <c r="GH62" s="23">
        <v>36.35</v>
      </c>
      <c r="GI62" s="22">
        <f t="shared" si="27"/>
        <v>72</v>
      </c>
      <c r="GJ62" s="22">
        <f>52</f>
        <v>52</v>
      </c>
      <c r="GK62" s="32">
        <f>26</f>
        <v>26</v>
      </c>
      <c r="GL62" s="33">
        <f t="shared" si="104"/>
        <v>-1.3980999999999999</v>
      </c>
      <c r="GM62" s="34">
        <f t="shared" si="105"/>
        <v>0</v>
      </c>
      <c r="GN62" s="24"/>
      <c r="GO62" s="25">
        <v>39</v>
      </c>
      <c r="GP62" s="23">
        <v>36.35</v>
      </c>
      <c r="GQ62" s="22">
        <f t="shared" si="28"/>
        <v>72</v>
      </c>
      <c r="GR62" s="22">
        <f>54</f>
        <v>54</v>
      </c>
      <c r="GS62" s="37">
        <f>27</f>
        <v>27</v>
      </c>
      <c r="GT62" s="33">
        <f t="shared" si="106"/>
        <v>-1.2650999999999999</v>
      </c>
      <c r="GU62" s="34">
        <f t="shared" si="107"/>
        <v>0.46050000000000002</v>
      </c>
      <c r="GV62" s="24"/>
      <c r="GW62" s="25">
        <v>39</v>
      </c>
      <c r="GX62" s="23">
        <v>36.35</v>
      </c>
      <c r="GY62" s="22">
        <f t="shared" si="29"/>
        <v>72</v>
      </c>
      <c r="GZ62" s="22">
        <f>56</f>
        <v>56</v>
      </c>
      <c r="HA62" s="32">
        <f>28</f>
        <v>28</v>
      </c>
      <c r="HB62" s="33">
        <f t="shared" si="108"/>
        <v>-1.0149999999999999</v>
      </c>
      <c r="HC62" s="34">
        <f t="shared" si="109"/>
        <v>0.80940000000000001</v>
      </c>
      <c r="HD62" s="24"/>
      <c r="HE62" s="25">
        <v>39</v>
      </c>
      <c r="HF62" s="23">
        <v>36.35</v>
      </c>
      <c r="HG62" s="22">
        <f t="shared" si="30"/>
        <v>72</v>
      </c>
      <c r="HH62" s="22">
        <f>58</f>
        <v>58</v>
      </c>
      <c r="HI62" s="32">
        <f>29</f>
        <v>29</v>
      </c>
      <c r="HJ62" s="33">
        <f t="shared" si="110"/>
        <v>-0.70340000000000003</v>
      </c>
      <c r="HK62" s="34">
        <f t="shared" si="111"/>
        <v>1.0375000000000001</v>
      </c>
      <c r="HL62" s="24"/>
      <c r="HM62" s="25">
        <v>39</v>
      </c>
      <c r="HN62" s="23">
        <v>36.35</v>
      </c>
      <c r="HO62" s="22">
        <f t="shared" si="31"/>
        <v>72</v>
      </c>
      <c r="HP62" s="22">
        <f>60</f>
        <v>60</v>
      </c>
      <c r="HQ62" s="32">
        <f>30</f>
        <v>30</v>
      </c>
      <c r="HR62" s="33">
        <f t="shared" si="112"/>
        <v>-0.37440000000000001</v>
      </c>
      <c r="HS62" s="34">
        <f t="shared" si="113"/>
        <v>1.1524000000000001</v>
      </c>
      <c r="HT62" s="24"/>
      <c r="HU62" s="25">
        <v>39</v>
      </c>
      <c r="HV62" s="23">
        <v>36.35</v>
      </c>
      <c r="HW62" s="22">
        <f t="shared" si="32"/>
        <v>72</v>
      </c>
      <c r="HX62" s="22">
        <f>62</f>
        <v>62</v>
      </c>
      <c r="HY62" s="32">
        <f>31</f>
        <v>31</v>
      </c>
      <c r="HZ62" s="33">
        <f t="shared" si="114"/>
        <v>-5.9400000000000001E-2</v>
      </c>
      <c r="IA62" s="34">
        <f t="shared" si="115"/>
        <v>1.1711</v>
      </c>
      <c r="IB62" s="24"/>
      <c r="IC62" s="25">
        <v>39</v>
      </c>
      <c r="ID62" s="23">
        <v>36.35</v>
      </c>
      <c r="IE62" s="22">
        <f t="shared" si="33"/>
        <v>72</v>
      </c>
      <c r="IF62" s="22">
        <f>64</f>
        <v>64</v>
      </c>
      <c r="IG62" s="32">
        <f>32</f>
        <v>32</v>
      </c>
      <c r="IH62" s="33">
        <f t="shared" si="116"/>
        <v>0.22159999999999999</v>
      </c>
      <c r="II62" s="34">
        <f t="shared" si="117"/>
        <v>1.1141000000000001</v>
      </c>
      <c r="IJ62" s="24"/>
      <c r="IK62" s="25">
        <v>39</v>
      </c>
      <c r="IL62" s="23">
        <v>36.35</v>
      </c>
      <c r="IM62" s="22">
        <f t="shared" si="34"/>
        <v>72</v>
      </c>
      <c r="IN62" s="22">
        <f>66</f>
        <v>66</v>
      </c>
      <c r="IO62" s="37">
        <f>33</f>
        <v>33</v>
      </c>
      <c r="IP62" s="33">
        <f t="shared" si="118"/>
        <v>0.45760000000000001</v>
      </c>
      <c r="IQ62" s="34">
        <f t="shared" si="119"/>
        <v>1.002</v>
      </c>
      <c r="IR62" s="24"/>
      <c r="IS62" s="25">
        <v>39</v>
      </c>
      <c r="IT62" s="23">
        <v>36.35</v>
      </c>
      <c r="IU62" s="22">
        <f t="shared" si="35"/>
        <v>72</v>
      </c>
      <c r="IV62" s="22">
        <f>68</f>
        <v>68</v>
      </c>
      <c r="IW62" s="32">
        <f>34</f>
        <v>34</v>
      </c>
      <c r="IX62" s="33">
        <f t="shared" si="120"/>
        <v>0.64429999999999998</v>
      </c>
      <c r="IY62" s="34">
        <f t="shared" si="121"/>
        <v>0.85319999999999996</v>
      </c>
      <c r="IZ62" s="24"/>
      <c r="JA62" s="25">
        <v>39</v>
      </c>
      <c r="JB62" s="23">
        <v>36.35</v>
      </c>
      <c r="JC62" s="22">
        <f t="shared" si="36"/>
        <v>72</v>
      </c>
      <c r="JD62" s="22">
        <f>70</f>
        <v>70</v>
      </c>
      <c r="JE62" s="32">
        <f>35</f>
        <v>35</v>
      </c>
      <c r="JF62" s="33">
        <f t="shared" si="122"/>
        <v>0.78210000000000002</v>
      </c>
      <c r="JG62" s="34">
        <f t="shared" si="123"/>
        <v>0.68330000000000002</v>
      </c>
      <c r="JH62" s="24"/>
      <c r="JI62" s="25">
        <v>39</v>
      </c>
      <c r="JJ62" s="23">
        <v>36.35</v>
      </c>
      <c r="JK62" s="22">
        <f t="shared" si="37"/>
        <v>72</v>
      </c>
      <c r="JL62" s="22">
        <f t="shared" si="37"/>
        <v>72</v>
      </c>
      <c r="JM62" s="37">
        <f>36</f>
        <v>36</v>
      </c>
      <c r="JN62" s="33">
        <f t="shared" si="124"/>
        <v>0.87439999999999996</v>
      </c>
      <c r="JO62" s="34">
        <f t="shared" si="125"/>
        <v>0.50490000000000002</v>
      </c>
    </row>
    <row r="63" spans="1:275">
      <c r="A63" s="22">
        <v>1879</v>
      </c>
      <c r="B63" s="23">
        <v>39.22</v>
      </c>
      <c r="C63" s="20"/>
      <c r="D63" s="24"/>
      <c r="E63" s="25">
        <v>40</v>
      </c>
      <c r="F63" s="23">
        <v>39.22</v>
      </c>
      <c r="G63" s="22">
        <f t="shared" si="0"/>
        <v>72</v>
      </c>
      <c r="H63" s="22">
        <f t="shared" si="0"/>
        <v>72</v>
      </c>
      <c r="I63" s="32">
        <f>3</f>
        <v>3</v>
      </c>
      <c r="J63" s="33">
        <f t="shared" si="38"/>
        <v>-0.54469999999999996</v>
      </c>
      <c r="K63" s="34">
        <f t="shared" si="39"/>
        <v>0.94350000000000001</v>
      </c>
      <c r="L63" s="24"/>
      <c r="M63" s="25">
        <v>40</v>
      </c>
      <c r="N63" s="23">
        <v>39.22</v>
      </c>
      <c r="O63" s="22">
        <f t="shared" si="1"/>
        <v>72</v>
      </c>
      <c r="P63" s="22">
        <f t="shared" si="2"/>
        <v>72</v>
      </c>
      <c r="Q63" s="37">
        <f t="shared" si="169"/>
        <v>4</v>
      </c>
      <c r="R63" s="33">
        <f t="shared" si="41"/>
        <v>1.0893999999999999</v>
      </c>
      <c r="S63" s="34">
        <f t="shared" si="42"/>
        <v>0</v>
      </c>
      <c r="T63" s="24"/>
      <c r="U63" s="25">
        <v>40</v>
      </c>
      <c r="V63" s="23">
        <v>39.22</v>
      </c>
      <c r="W63" s="22">
        <f t="shared" si="3"/>
        <v>72</v>
      </c>
      <c r="X63" s="22">
        <v>70</v>
      </c>
      <c r="Y63" s="32">
        <f>5</f>
        <v>5</v>
      </c>
      <c r="Z63" s="33">
        <f t="shared" si="43"/>
        <v>1.1206</v>
      </c>
      <c r="AA63" s="34">
        <f t="shared" si="44"/>
        <v>0</v>
      </c>
      <c r="AB63" s="24"/>
      <c r="AC63" s="25">
        <v>40</v>
      </c>
      <c r="AD63" s="23">
        <v>39.22</v>
      </c>
      <c r="AE63" s="22">
        <f t="shared" si="170"/>
        <v>72</v>
      </c>
      <c r="AF63" s="22">
        <f t="shared" si="4"/>
        <v>72</v>
      </c>
      <c r="AG63" s="37">
        <f t="shared" si="171"/>
        <v>6</v>
      </c>
      <c r="AH63" s="33">
        <f t="shared" si="47"/>
        <v>-0.54469999999999996</v>
      </c>
      <c r="AI63" s="34">
        <f t="shared" si="48"/>
        <v>-0.94350000000000001</v>
      </c>
      <c r="AJ63" s="24"/>
      <c r="AK63" s="25">
        <v>40</v>
      </c>
      <c r="AL63" s="23">
        <v>39.22</v>
      </c>
      <c r="AM63" s="22">
        <f t="shared" si="5"/>
        <v>72</v>
      </c>
      <c r="AN63" s="22">
        <f t="shared" si="172"/>
        <v>70</v>
      </c>
      <c r="AO63" s="32">
        <f t="shared" si="173"/>
        <v>7</v>
      </c>
      <c r="AP63" s="33">
        <f t="shared" si="51"/>
        <v>-0.24940000000000001</v>
      </c>
      <c r="AQ63" s="34">
        <f t="shared" si="52"/>
        <v>-1.0925</v>
      </c>
      <c r="AR63" s="24"/>
      <c r="AS63" s="25">
        <v>40</v>
      </c>
      <c r="AT63" s="23">
        <v>39.22</v>
      </c>
      <c r="AU63" s="22">
        <f t="shared" si="6"/>
        <v>72</v>
      </c>
      <c r="AV63" s="22">
        <f t="shared" si="174"/>
        <v>72</v>
      </c>
      <c r="AW63" s="37">
        <f t="shared" si="175"/>
        <v>8</v>
      </c>
      <c r="AX63" s="33">
        <f t="shared" si="55"/>
        <v>1.0893999999999999</v>
      </c>
      <c r="AY63" s="34">
        <f t="shared" si="56"/>
        <v>0</v>
      </c>
      <c r="AZ63" s="24"/>
      <c r="BA63" s="25">
        <v>40</v>
      </c>
      <c r="BB63" s="23">
        <v>39.22</v>
      </c>
      <c r="BC63" s="22">
        <f t="shared" si="7"/>
        <v>72</v>
      </c>
      <c r="BD63" s="22">
        <f t="shared" si="8"/>
        <v>72</v>
      </c>
      <c r="BE63" s="37">
        <f t="shared" si="176"/>
        <v>9</v>
      </c>
      <c r="BF63" s="33">
        <f t="shared" si="58"/>
        <v>-1.0237000000000001</v>
      </c>
      <c r="BG63" s="34">
        <f t="shared" si="59"/>
        <v>0.37259999999999999</v>
      </c>
      <c r="BH63" s="24"/>
      <c r="BI63" s="25">
        <v>40</v>
      </c>
      <c r="BJ63" s="23">
        <v>39.22</v>
      </c>
      <c r="BK63" s="22">
        <f t="shared" si="9"/>
        <v>72</v>
      </c>
      <c r="BL63" s="22">
        <f>70</f>
        <v>70</v>
      </c>
      <c r="BM63" s="32">
        <f>10</f>
        <v>10</v>
      </c>
      <c r="BN63" s="33">
        <f t="shared" si="60"/>
        <v>1.1206</v>
      </c>
      <c r="BO63" s="34">
        <f t="shared" si="61"/>
        <v>0</v>
      </c>
      <c r="BP63" s="24"/>
      <c r="BQ63" s="25">
        <v>40</v>
      </c>
      <c r="BR63" s="23">
        <v>39.22</v>
      </c>
      <c r="BS63" s="22">
        <f t="shared" si="10"/>
        <v>72</v>
      </c>
      <c r="BT63" s="22">
        <f t="shared" si="177"/>
        <v>66</v>
      </c>
      <c r="BU63" s="37">
        <f t="shared" si="178"/>
        <v>11</v>
      </c>
      <c r="BV63" s="33">
        <f t="shared" si="64"/>
        <v>-0.77829999999999999</v>
      </c>
      <c r="BW63" s="34">
        <f t="shared" si="65"/>
        <v>-0.8982</v>
      </c>
      <c r="BX63" s="24"/>
      <c r="BY63" s="25">
        <v>40</v>
      </c>
      <c r="BZ63" s="23">
        <v>39.22</v>
      </c>
      <c r="CA63" s="22">
        <f t="shared" si="11"/>
        <v>72</v>
      </c>
      <c r="CB63" s="22">
        <f t="shared" si="12"/>
        <v>72</v>
      </c>
      <c r="CC63" s="37">
        <f t="shared" si="179"/>
        <v>12</v>
      </c>
      <c r="CD63" s="33">
        <f t="shared" si="67"/>
        <v>-0.54469999999999996</v>
      </c>
      <c r="CE63" s="34">
        <f t="shared" si="68"/>
        <v>0.94350000000000001</v>
      </c>
      <c r="CF63" s="24"/>
      <c r="CG63" s="25">
        <v>40</v>
      </c>
      <c r="CH63" s="23">
        <v>39.22</v>
      </c>
      <c r="CI63" s="22">
        <f t="shared" si="13"/>
        <v>72</v>
      </c>
      <c r="CJ63" s="22">
        <f>65</f>
        <v>65</v>
      </c>
      <c r="CK63" s="32">
        <f>13</f>
        <v>13</v>
      </c>
      <c r="CL63" s="33">
        <f t="shared" si="69"/>
        <v>1.0685</v>
      </c>
      <c r="CM63" s="34">
        <f t="shared" si="70"/>
        <v>0.56079999999999997</v>
      </c>
      <c r="CN63" s="24"/>
      <c r="CO63" s="25">
        <v>40</v>
      </c>
      <c r="CP63" s="23">
        <v>39.22</v>
      </c>
      <c r="CQ63" s="22">
        <f t="shared" si="14"/>
        <v>72</v>
      </c>
      <c r="CR63" s="22">
        <f t="shared" si="180"/>
        <v>70</v>
      </c>
      <c r="CS63" s="32">
        <f t="shared" si="181"/>
        <v>14</v>
      </c>
      <c r="CT63" s="33">
        <f t="shared" si="73"/>
        <v>0.69869999999999999</v>
      </c>
      <c r="CU63" s="34">
        <f t="shared" si="74"/>
        <v>-0.87609999999999999</v>
      </c>
      <c r="CV63" s="24"/>
      <c r="CW63" s="25">
        <v>40</v>
      </c>
      <c r="CX63" s="23">
        <v>39.22</v>
      </c>
      <c r="CY63" s="22">
        <f t="shared" si="15"/>
        <v>72</v>
      </c>
      <c r="CZ63" s="22">
        <f t="shared" si="182"/>
        <v>60</v>
      </c>
      <c r="DA63" s="32">
        <f t="shared" si="183"/>
        <v>15</v>
      </c>
      <c r="DB63" s="33">
        <f t="shared" si="77"/>
        <v>-0.65369999999999995</v>
      </c>
      <c r="DC63" s="34">
        <f t="shared" si="78"/>
        <v>-1.1322000000000001</v>
      </c>
      <c r="DD63" s="24"/>
      <c r="DE63" s="25">
        <v>40</v>
      </c>
      <c r="DF63" s="23">
        <v>39.22</v>
      </c>
      <c r="DG63" s="22">
        <f t="shared" si="16"/>
        <v>72</v>
      </c>
      <c r="DH63" s="22">
        <f t="shared" si="184"/>
        <v>64</v>
      </c>
      <c r="DI63" s="32">
        <f t="shared" si="185"/>
        <v>16</v>
      </c>
      <c r="DJ63" s="33">
        <f t="shared" si="81"/>
        <v>-1.2256</v>
      </c>
      <c r="DK63" s="34">
        <f t="shared" si="82"/>
        <v>0</v>
      </c>
      <c r="DL63" s="24"/>
      <c r="DM63" s="25">
        <v>40</v>
      </c>
      <c r="DN63" s="23">
        <v>39.22</v>
      </c>
      <c r="DO63" s="22">
        <f t="shared" si="17"/>
        <v>72</v>
      </c>
      <c r="DP63" s="22">
        <f>68</f>
        <v>68</v>
      </c>
      <c r="DQ63" s="32">
        <f>17</f>
        <v>17</v>
      </c>
      <c r="DR63" s="33">
        <f t="shared" si="83"/>
        <v>-0.69520000000000004</v>
      </c>
      <c r="DS63" s="34">
        <f t="shared" si="84"/>
        <v>0.92049999999999998</v>
      </c>
      <c r="DT63" s="24"/>
      <c r="DU63" s="25">
        <v>40</v>
      </c>
      <c r="DV63" s="23">
        <v>39.22</v>
      </c>
      <c r="DW63" s="22">
        <f t="shared" si="18"/>
        <v>72</v>
      </c>
      <c r="DX63" s="22">
        <f t="shared" si="186"/>
        <v>72</v>
      </c>
      <c r="DY63" s="37">
        <f t="shared" si="187"/>
        <v>18</v>
      </c>
      <c r="DZ63" s="33">
        <f t="shared" si="87"/>
        <v>0.18920000000000001</v>
      </c>
      <c r="EA63" s="34">
        <f t="shared" si="88"/>
        <v>1.0729</v>
      </c>
      <c r="EB63" s="24"/>
      <c r="EC63" s="25">
        <v>40</v>
      </c>
      <c r="ED63" s="23">
        <v>39.22</v>
      </c>
      <c r="EE63" s="22">
        <f t="shared" si="19"/>
        <v>72</v>
      </c>
      <c r="EF63" s="22">
        <f>57</f>
        <v>57</v>
      </c>
      <c r="EG63" s="32">
        <f>19</f>
        <v>19</v>
      </c>
      <c r="EH63" s="33">
        <f t="shared" si="89"/>
        <v>1.0860000000000001</v>
      </c>
      <c r="EI63" s="34">
        <f t="shared" si="90"/>
        <v>0.84519999999999995</v>
      </c>
      <c r="EJ63" s="24"/>
      <c r="EK63" s="25">
        <v>40</v>
      </c>
      <c r="EL63" s="23">
        <v>39.22</v>
      </c>
      <c r="EM63" s="22">
        <f t="shared" si="20"/>
        <v>72</v>
      </c>
      <c r="EN63" s="22">
        <f>60</f>
        <v>60</v>
      </c>
      <c r="EO63" s="32">
        <f>20</f>
        <v>20</v>
      </c>
      <c r="EP63" s="33">
        <f t="shared" si="91"/>
        <v>1.3072999999999999</v>
      </c>
      <c r="EQ63" s="34">
        <f t="shared" si="92"/>
        <v>0</v>
      </c>
      <c r="ER63" s="24"/>
      <c r="ES63" s="25">
        <v>40</v>
      </c>
      <c r="ET63" s="23">
        <v>39.22</v>
      </c>
      <c r="EU63" s="22">
        <f t="shared" si="21"/>
        <v>72</v>
      </c>
      <c r="EV63" s="22">
        <f>63</f>
        <v>63</v>
      </c>
      <c r="EW63" s="37">
        <f>21</f>
        <v>21</v>
      </c>
      <c r="EX63" s="33">
        <f t="shared" si="93"/>
        <v>1.0286999999999999</v>
      </c>
      <c r="EY63" s="34">
        <f t="shared" si="94"/>
        <v>-0.70140000000000002</v>
      </c>
      <c r="EZ63" s="24"/>
      <c r="FA63" s="25">
        <v>40</v>
      </c>
      <c r="FB63" s="23">
        <v>39.22</v>
      </c>
      <c r="FC63" s="22">
        <f t="shared" si="22"/>
        <v>72</v>
      </c>
      <c r="FD63" s="22">
        <f>66</f>
        <v>66</v>
      </c>
      <c r="FE63" s="37">
        <f>22</f>
        <v>22</v>
      </c>
      <c r="FF63" s="33">
        <f t="shared" si="95"/>
        <v>0.49370000000000003</v>
      </c>
      <c r="FG63" s="34">
        <f t="shared" si="96"/>
        <v>-1.0810999999999999</v>
      </c>
      <c r="FH63" s="24"/>
      <c r="FI63" s="25">
        <v>40</v>
      </c>
      <c r="FJ63" s="23">
        <v>39.22</v>
      </c>
      <c r="FK63" s="22">
        <f t="shared" si="23"/>
        <v>72</v>
      </c>
      <c r="FL63" s="22">
        <f t="shared" si="188"/>
        <v>69</v>
      </c>
      <c r="FM63" s="37">
        <f t="shared" si="189"/>
        <v>23</v>
      </c>
      <c r="FN63" s="33">
        <f t="shared" si="98"/>
        <v>-7.7600000000000002E-2</v>
      </c>
      <c r="FO63" s="34">
        <f t="shared" si="99"/>
        <v>-1.1342000000000001</v>
      </c>
      <c r="FP63" s="24"/>
      <c r="FQ63" s="25">
        <v>40</v>
      </c>
      <c r="FR63" s="23">
        <v>39.22</v>
      </c>
      <c r="FS63" s="22">
        <f t="shared" si="25"/>
        <v>72</v>
      </c>
      <c r="FT63" s="22">
        <f t="shared" si="25"/>
        <v>72</v>
      </c>
      <c r="FU63" s="37">
        <f>24</f>
        <v>24</v>
      </c>
      <c r="FV63" s="33">
        <f t="shared" si="100"/>
        <v>-0.54469999999999996</v>
      </c>
      <c r="FW63" s="34">
        <f t="shared" si="101"/>
        <v>-0.94350000000000001</v>
      </c>
      <c r="FX63" s="24"/>
      <c r="FY63" s="25">
        <v>40</v>
      </c>
      <c r="FZ63" s="23">
        <v>39.22</v>
      </c>
      <c r="GA63" s="22">
        <f t="shared" si="26"/>
        <v>72</v>
      </c>
      <c r="GB63" s="22">
        <f>50</f>
        <v>50</v>
      </c>
      <c r="GC63" s="32">
        <f>25</f>
        <v>25</v>
      </c>
      <c r="GD63" s="33">
        <f t="shared" si="102"/>
        <v>-1.2692000000000001</v>
      </c>
      <c r="GE63" s="34">
        <f t="shared" si="103"/>
        <v>-0.92210000000000003</v>
      </c>
      <c r="GF63" s="24"/>
      <c r="GG63" s="25">
        <v>40</v>
      </c>
      <c r="GH63" s="23">
        <v>39.22</v>
      </c>
      <c r="GI63" s="22">
        <f t="shared" si="27"/>
        <v>72</v>
      </c>
      <c r="GJ63" s="22">
        <f>52</f>
        <v>52</v>
      </c>
      <c r="GK63" s="32">
        <f>26</f>
        <v>26</v>
      </c>
      <c r="GL63" s="33">
        <f t="shared" si="104"/>
        <v>-1.4645999999999999</v>
      </c>
      <c r="GM63" s="34">
        <f t="shared" si="105"/>
        <v>-0.36099999999999999</v>
      </c>
      <c r="GN63" s="24"/>
      <c r="GO63" s="25">
        <v>40</v>
      </c>
      <c r="GP63" s="23">
        <v>39.22</v>
      </c>
      <c r="GQ63" s="22">
        <f t="shared" si="28"/>
        <v>72</v>
      </c>
      <c r="GR63" s="22">
        <f>54</f>
        <v>54</v>
      </c>
      <c r="GS63" s="37">
        <f>27</f>
        <v>27</v>
      </c>
      <c r="GT63" s="33">
        <f t="shared" si="106"/>
        <v>-1.4428000000000001</v>
      </c>
      <c r="GU63" s="34">
        <f t="shared" si="107"/>
        <v>0.1686</v>
      </c>
      <c r="GV63" s="24"/>
      <c r="GW63" s="25">
        <v>40</v>
      </c>
      <c r="GX63" s="23">
        <v>39.22</v>
      </c>
      <c r="GY63" s="22">
        <f t="shared" si="29"/>
        <v>72</v>
      </c>
      <c r="GZ63" s="22">
        <f>56</f>
        <v>56</v>
      </c>
      <c r="HA63" s="32">
        <f>28</f>
        <v>28</v>
      </c>
      <c r="HB63" s="33">
        <f t="shared" si="108"/>
        <v>-1.262</v>
      </c>
      <c r="HC63" s="34">
        <f t="shared" si="109"/>
        <v>0.60770000000000002</v>
      </c>
      <c r="HD63" s="24"/>
      <c r="HE63" s="25">
        <v>40</v>
      </c>
      <c r="HF63" s="23">
        <v>39.22</v>
      </c>
      <c r="HG63" s="22">
        <f t="shared" si="30"/>
        <v>72</v>
      </c>
      <c r="HH63" s="22">
        <f>58</f>
        <v>58</v>
      </c>
      <c r="HI63" s="32">
        <f>29</f>
        <v>29</v>
      </c>
      <c r="HJ63" s="33">
        <f t="shared" si="110"/>
        <v>-0.98180000000000001</v>
      </c>
      <c r="HK63" s="34">
        <f t="shared" si="111"/>
        <v>0.93010000000000004</v>
      </c>
      <c r="HL63" s="24"/>
      <c r="HM63" s="25">
        <v>40</v>
      </c>
      <c r="HN63" s="23">
        <v>39.22</v>
      </c>
      <c r="HO63" s="22">
        <f t="shared" si="31"/>
        <v>72</v>
      </c>
      <c r="HP63" s="22">
        <f>60</f>
        <v>60</v>
      </c>
      <c r="HQ63" s="32">
        <f>30</f>
        <v>30</v>
      </c>
      <c r="HR63" s="33">
        <f t="shared" si="112"/>
        <v>-0.65369999999999995</v>
      </c>
      <c r="HS63" s="34">
        <f t="shared" si="113"/>
        <v>1.1322000000000001</v>
      </c>
      <c r="HT63" s="24"/>
      <c r="HU63" s="25">
        <v>40</v>
      </c>
      <c r="HV63" s="23">
        <v>39.22</v>
      </c>
      <c r="HW63" s="22">
        <f t="shared" si="32"/>
        <v>72</v>
      </c>
      <c r="HX63" s="22">
        <f>62</f>
        <v>62</v>
      </c>
      <c r="HY63" s="32">
        <f>31</f>
        <v>31</v>
      </c>
      <c r="HZ63" s="33">
        <f t="shared" si="114"/>
        <v>-0.31709999999999999</v>
      </c>
      <c r="IA63" s="34">
        <f t="shared" si="115"/>
        <v>1.2248000000000001</v>
      </c>
      <c r="IB63" s="24"/>
      <c r="IC63" s="25">
        <v>40</v>
      </c>
      <c r="ID63" s="23">
        <v>39.22</v>
      </c>
      <c r="IE63" s="22">
        <f t="shared" si="33"/>
        <v>72</v>
      </c>
      <c r="IF63" s="22">
        <f>64</f>
        <v>64</v>
      </c>
      <c r="IG63" s="32">
        <f>32</f>
        <v>32</v>
      </c>
      <c r="IH63" s="33">
        <f t="shared" si="116"/>
        <v>0</v>
      </c>
      <c r="II63" s="34">
        <f t="shared" si="117"/>
        <v>1.2256</v>
      </c>
      <c r="IJ63" s="24"/>
      <c r="IK63" s="25">
        <v>40</v>
      </c>
      <c r="IL63" s="23">
        <v>39.22</v>
      </c>
      <c r="IM63" s="22">
        <f t="shared" si="34"/>
        <v>72</v>
      </c>
      <c r="IN63" s="22">
        <f>66</f>
        <v>66</v>
      </c>
      <c r="IO63" s="37">
        <f>33</f>
        <v>33</v>
      </c>
      <c r="IP63" s="33">
        <f t="shared" si="118"/>
        <v>0.2802</v>
      </c>
      <c r="IQ63" s="34">
        <f t="shared" si="119"/>
        <v>1.155</v>
      </c>
      <c r="IR63" s="24"/>
      <c r="IS63" s="25">
        <v>40</v>
      </c>
      <c r="IT63" s="23">
        <v>39.22</v>
      </c>
      <c r="IU63" s="22">
        <f t="shared" si="35"/>
        <v>72</v>
      </c>
      <c r="IV63" s="22">
        <f>68</f>
        <v>68</v>
      </c>
      <c r="IW63" s="32">
        <f>34</f>
        <v>34</v>
      </c>
      <c r="IX63" s="33">
        <f t="shared" si="120"/>
        <v>0.51419999999999999</v>
      </c>
      <c r="IY63" s="34">
        <f t="shared" si="121"/>
        <v>1.0326</v>
      </c>
      <c r="IZ63" s="24"/>
      <c r="JA63" s="25">
        <v>40</v>
      </c>
      <c r="JB63" s="23">
        <v>39.22</v>
      </c>
      <c r="JC63" s="22">
        <f t="shared" si="36"/>
        <v>72</v>
      </c>
      <c r="JD63" s="22">
        <f>70</f>
        <v>70</v>
      </c>
      <c r="JE63" s="32">
        <f>35</f>
        <v>35</v>
      </c>
      <c r="JF63" s="33">
        <f t="shared" si="122"/>
        <v>0.69869999999999999</v>
      </c>
      <c r="JG63" s="34">
        <f t="shared" si="123"/>
        <v>0.87609999999999999</v>
      </c>
      <c r="JH63" s="24"/>
      <c r="JI63" s="25">
        <v>40</v>
      </c>
      <c r="JJ63" s="23">
        <v>39.22</v>
      </c>
      <c r="JK63" s="22">
        <f t="shared" si="37"/>
        <v>72</v>
      </c>
      <c r="JL63" s="22">
        <f t="shared" si="37"/>
        <v>72</v>
      </c>
      <c r="JM63" s="37">
        <f>36</f>
        <v>36</v>
      </c>
      <c r="JN63" s="33">
        <f t="shared" si="124"/>
        <v>0.83460000000000001</v>
      </c>
      <c r="JO63" s="34">
        <f t="shared" si="125"/>
        <v>0.70030000000000003</v>
      </c>
    </row>
    <row r="64" spans="1:275">
      <c r="A64" s="22">
        <v>1880</v>
      </c>
      <c r="B64" s="23">
        <v>49.94</v>
      </c>
      <c r="C64" s="20"/>
      <c r="D64" s="24"/>
      <c r="E64" s="25">
        <v>41</v>
      </c>
      <c r="F64" s="23">
        <v>49.94</v>
      </c>
      <c r="G64" s="22">
        <f t="shared" si="0"/>
        <v>72</v>
      </c>
      <c r="H64" s="22">
        <f t="shared" si="0"/>
        <v>72</v>
      </c>
      <c r="I64" s="32">
        <f>3</f>
        <v>3</v>
      </c>
      <c r="J64" s="33">
        <f t="shared" si="38"/>
        <v>-0.69359999999999999</v>
      </c>
      <c r="K64" s="34">
        <f t="shared" si="39"/>
        <v>-1.2014</v>
      </c>
      <c r="L64" s="24"/>
      <c r="M64" s="25">
        <v>41</v>
      </c>
      <c r="N64" s="23">
        <v>49.94</v>
      </c>
      <c r="O64" s="22">
        <f t="shared" si="1"/>
        <v>72</v>
      </c>
      <c r="P64" s="22">
        <f t="shared" si="2"/>
        <v>72</v>
      </c>
      <c r="Q64" s="37">
        <f t="shared" ref="Q64:Q73" si="190">4</f>
        <v>4</v>
      </c>
      <c r="R64" s="33">
        <f t="shared" si="41"/>
        <v>0</v>
      </c>
      <c r="S64" s="34">
        <f t="shared" si="42"/>
        <v>1.3872</v>
      </c>
      <c r="T64" s="24"/>
      <c r="U64" s="25">
        <v>41</v>
      </c>
      <c r="V64" s="23">
        <v>49.94</v>
      </c>
      <c r="W64" s="22">
        <f t="shared" si="3"/>
        <v>72</v>
      </c>
      <c r="X64" s="22">
        <v>70</v>
      </c>
      <c r="Y64" s="32">
        <f>5</f>
        <v>5</v>
      </c>
      <c r="Z64" s="33">
        <f t="shared" si="43"/>
        <v>0.44090000000000001</v>
      </c>
      <c r="AA64" s="34">
        <f t="shared" si="44"/>
        <v>1.357</v>
      </c>
      <c r="AB64" s="24"/>
      <c r="AC64" s="25">
        <v>41</v>
      </c>
      <c r="AD64" s="23">
        <v>49.94</v>
      </c>
      <c r="AE64" s="22">
        <f t="shared" ref="AE64:AE73" si="191">72</f>
        <v>72</v>
      </c>
      <c r="AF64" s="22">
        <f t="shared" si="4"/>
        <v>72</v>
      </c>
      <c r="AG64" s="37">
        <f t="shared" ref="AG64:AG73" si="192">6</f>
        <v>6</v>
      </c>
      <c r="AH64" s="33">
        <f t="shared" si="47"/>
        <v>0.69359999999999999</v>
      </c>
      <c r="AI64" s="34">
        <f t="shared" si="48"/>
        <v>-1.2014</v>
      </c>
      <c r="AJ64" s="24"/>
      <c r="AK64" s="25">
        <v>41</v>
      </c>
      <c r="AL64" s="23">
        <v>49.94</v>
      </c>
      <c r="AM64" s="22">
        <f t="shared" si="5"/>
        <v>72</v>
      </c>
      <c r="AN64" s="22">
        <f t="shared" ref="AN64:AN73" si="193">70</f>
        <v>70</v>
      </c>
      <c r="AO64" s="32">
        <f t="shared" ref="AO64:AO73" si="194">7</f>
        <v>7</v>
      </c>
      <c r="AP64" s="33">
        <f t="shared" si="51"/>
        <v>0.88959999999999995</v>
      </c>
      <c r="AQ64" s="34">
        <f t="shared" si="52"/>
        <v>-1.1155999999999999</v>
      </c>
      <c r="AR64" s="24"/>
      <c r="AS64" s="25">
        <v>41</v>
      </c>
      <c r="AT64" s="23">
        <v>49.94</v>
      </c>
      <c r="AU64" s="22">
        <f t="shared" si="6"/>
        <v>72</v>
      </c>
      <c r="AV64" s="22">
        <f t="shared" ref="AV64:AV73" si="195">72</f>
        <v>72</v>
      </c>
      <c r="AW64" s="37">
        <f t="shared" ref="AW64:AW73" si="196">8</f>
        <v>8</v>
      </c>
      <c r="AX64" s="33">
        <f t="shared" si="55"/>
        <v>0.98089999999999999</v>
      </c>
      <c r="AY64" s="34">
        <f t="shared" si="56"/>
        <v>0.98089999999999999</v>
      </c>
      <c r="AZ64" s="24"/>
      <c r="BA64" s="25">
        <v>41</v>
      </c>
      <c r="BB64" s="23">
        <v>49.94</v>
      </c>
      <c r="BC64" s="22">
        <f t="shared" si="7"/>
        <v>72</v>
      </c>
      <c r="BD64" s="22">
        <f t="shared" si="8"/>
        <v>72</v>
      </c>
      <c r="BE64" s="37">
        <f t="shared" ref="BE64:BE73" si="197">9</f>
        <v>9</v>
      </c>
      <c r="BF64" s="33">
        <f t="shared" si="58"/>
        <v>-1.3036000000000001</v>
      </c>
      <c r="BG64" s="34">
        <f t="shared" si="59"/>
        <v>-0.47449999999999998</v>
      </c>
      <c r="BH64" s="24"/>
      <c r="BI64" s="25">
        <v>41</v>
      </c>
      <c r="BJ64" s="23">
        <v>49.94</v>
      </c>
      <c r="BK64" s="22">
        <f t="shared" si="9"/>
        <v>72</v>
      </c>
      <c r="BL64" s="22">
        <f>70</f>
        <v>70</v>
      </c>
      <c r="BM64" s="32">
        <f>10</f>
        <v>10</v>
      </c>
      <c r="BN64" s="33">
        <f t="shared" si="60"/>
        <v>1.1544000000000001</v>
      </c>
      <c r="BO64" s="34">
        <f t="shared" si="61"/>
        <v>0.8387</v>
      </c>
      <c r="BP64" s="24"/>
      <c r="BQ64" s="25">
        <v>41</v>
      </c>
      <c r="BR64" s="23">
        <v>49.94</v>
      </c>
      <c r="BS64" s="22">
        <f t="shared" si="10"/>
        <v>72</v>
      </c>
      <c r="BT64" s="22">
        <f t="shared" ref="BT64:BT73" si="198">66</f>
        <v>66</v>
      </c>
      <c r="BU64" s="37">
        <f t="shared" ref="BU64:BU73" si="199">11</f>
        <v>11</v>
      </c>
      <c r="BV64" s="33">
        <f t="shared" si="64"/>
        <v>-0.21540000000000001</v>
      </c>
      <c r="BW64" s="34">
        <f t="shared" si="65"/>
        <v>-1.4979</v>
      </c>
      <c r="BX64" s="24"/>
      <c r="BY64" s="25">
        <v>41</v>
      </c>
      <c r="BZ64" s="23">
        <v>49.94</v>
      </c>
      <c r="CA64" s="22">
        <f t="shared" si="11"/>
        <v>72</v>
      </c>
      <c r="CB64" s="22">
        <f t="shared" si="12"/>
        <v>72</v>
      </c>
      <c r="CC64" s="37">
        <f t="shared" ref="CC64:CC73" si="200">12</f>
        <v>12</v>
      </c>
      <c r="CD64" s="33">
        <f t="shared" si="67"/>
        <v>-1.2014</v>
      </c>
      <c r="CE64" s="34">
        <f t="shared" si="68"/>
        <v>0.69359999999999999</v>
      </c>
      <c r="CF64" s="24"/>
      <c r="CG64" s="25">
        <v>41</v>
      </c>
      <c r="CH64" s="23">
        <v>49.94</v>
      </c>
      <c r="CI64" s="22">
        <f t="shared" si="13"/>
        <v>72</v>
      </c>
      <c r="CJ64" s="22">
        <f>65</f>
        <v>65</v>
      </c>
      <c r="CK64" s="32">
        <f>13</f>
        <v>13</v>
      </c>
      <c r="CL64" s="33">
        <f t="shared" si="69"/>
        <v>0.87290000000000001</v>
      </c>
      <c r="CM64" s="34">
        <f t="shared" si="70"/>
        <v>1.2645999999999999</v>
      </c>
      <c r="CN64" s="24"/>
      <c r="CO64" s="25">
        <v>41</v>
      </c>
      <c r="CP64" s="23">
        <v>49.94</v>
      </c>
      <c r="CQ64" s="22">
        <f t="shared" si="14"/>
        <v>72</v>
      </c>
      <c r="CR64" s="22">
        <f t="shared" ref="CR64:CR73" si="201">70</f>
        <v>70</v>
      </c>
      <c r="CS64" s="32">
        <f t="shared" ref="CS64:CS73" si="202">14</f>
        <v>14</v>
      </c>
      <c r="CT64" s="33">
        <f t="shared" si="73"/>
        <v>1.2856000000000001</v>
      </c>
      <c r="CU64" s="34">
        <f t="shared" si="74"/>
        <v>-0.61909999999999998</v>
      </c>
      <c r="CV64" s="24"/>
      <c r="CW64" s="25">
        <v>41</v>
      </c>
      <c r="CX64" s="23">
        <v>49.94</v>
      </c>
      <c r="CY64" s="22">
        <f t="shared" si="15"/>
        <v>72</v>
      </c>
      <c r="CZ64" s="22">
        <f t="shared" ref="CZ64:CZ73" si="203">60</f>
        <v>60</v>
      </c>
      <c r="DA64" s="32">
        <f t="shared" ref="DA64:DA73" si="204">15</f>
        <v>15</v>
      </c>
      <c r="DB64" s="33">
        <f t="shared" si="77"/>
        <v>-0.17399999999999999</v>
      </c>
      <c r="DC64" s="34">
        <f t="shared" si="78"/>
        <v>-1.6555</v>
      </c>
      <c r="DD64" s="24"/>
      <c r="DE64" s="25">
        <v>41</v>
      </c>
      <c r="DF64" s="23">
        <v>49.94</v>
      </c>
      <c r="DG64" s="22">
        <f t="shared" si="16"/>
        <v>72</v>
      </c>
      <c r="DH64" s="22">
        <f t="shared" ref="DH64:DH73" si="205">64</f>
        <v>64</v>
      </c>
      <c r="DI64" s="32">
        <f t="shared" ref="DI64:DI73" si="206">16</f>
        <v>16</v>
      </c>
      <c r="DJ64" s="33">
        <f t="shared" si="81"/>
        <v>-1.4418</v>
      </c>
      <c r="DK64" s="34">
        <f t="shared" si="82"/>
        <v>-0.59719999999999995</v>
      </c>
      <c r="DL64" s="24"/>
      <c r="DM64" s="25">
        <v>41</v>
      </c>
      <c r="DN64" s="23">
        <v>49.94</v>
      </c>
      <c r="DO64" s="22">
        <f t="shared" si="17"/>
        <v>72</v>
      </c>
      <c r="DP64" s="22">
        <f>68</f>
        <v>68</v>
      </c>
      <c r="DQ64" s="32">
        <f>17</f>
        <v>17</v>
      </c>
      <c r="DR64" s="33">
        <f t="shared" si="83"/>
        <v>-1.2487999999999999</v>
      </c>
      <c r="DS64" s="34">
        <f t="shared" si="84"/>
        <v>0.7732</v>
      </c>
      <c r="DT64" s="24"/>
      <c r="DU64" s="25">
        <v>41</v>
      </c>
      <c r="DV64" s="23">
        <v>49.94</v>
      </c>
      <c r="DW64" s="22">
        <f t="shared" si="18"/>
        <v>72</v>
      </c>
      <c r="DX64" s="22">
        <f t="shared" ref="DX64:DX73" si="207">72</f>
        <v>72</v>
      </c>
      <c r="DY64" s="37">
        <f t="shared" ref="DY64:DY73" si="208">18</f>
        <v>18</v>
      </c>
      <c r="DZ64" s="33">
        <f t="shared" si="87"/>
        <v>-0.2409</v>
      </c>
      <c r="EA64" s="34">
        <f t="shared" si="88"/>
        <v>1.3661000000000001</v>
      </c>
      <c r="EB64" s="24"/>
      <c r="EC64" s="25">
        <v>41</v>
      </c>
      <c r="ED64" s="23">
        <v>49.94</v>
      </c>
      <c r="EE64" s="22">
        <f t="shared" si="19"/>
        <v>72</v>
      </c>
      <c r="EF64" s="22">
        <f>57</f>
        <v>57</v>
      </c>
      <c r="EG64" s="32">
        <f>19</f>
        <v>19</v>
      </c>
      <c r="EH64" s="33">
        <f t="shared" si="89"/>
        <v>0.95840000000000003</v>
      </c>
      <c r="EI64" s="34">
        <f t="shared" si="90"/>
        <v>1.4670000000000001</v>
      </c>
      <c r="EJ64" s="24"/>
      <c r="EK64" s="25">
        <v>41</v>
      </c>
      <c r="EL64" s="23">
        <v>49.94</v>
      </c>
      <c r="EM64" s="22">
        <f t="shared" si="20"/>
        <v>72</v>
      </c>
      <c r="EN64" s="22">
        <f>60</f>
        <v>60</v>
      </c>
      <c r="EO64" s="32">
        <f>20</f>
        <v>20</v>
      </c>
      <c r="EP64" s="33">
        <f t="shared" si="91"/>
        <v>1.5831999999999999</v>
      </c>
      <c r="EQ64" s="34">
        <f t="shared" si="92"/>
        <v>0.51439999999999997</v>
      </c>
      <c r="ER64" s="24"/>
      <c r="ES64" s="25">
        <v>41</v>
      </c>
      <c r="ET64" s="23">
        <v>49.94</v>
      </c>
      <c r="EU64" s="22">
        <f t="shared" si="21"/>
        <v>72</v>
      </c>
      <c r="EV64" s="22">
        <f>63</f>
        <v>63</v>
      </c>
      <c r="EW64" s="37">
        <f>21</f>
        <v>21</v>
      </c>
      <c r="EX64" s="33">
        <f t="shared" si="93"/>
        <v>1.5149999999999999</v>
      </c>
      <c r="EY64" s="34">
        <f t="shared" si="94"/>
        <v>-0.46729999999999999</v>
      </c>
      <c r="EZ64" s="24"/>
      <c r="FA64" s="25">
        <v>41</v>
      </c>
      <c r="FB64" s="23">
        <v>49.94</v>
      </c>
      <c r="FC64" s="22">
        <f t="shared" si="22"/>
        <v>72</v>
      </c>
      <c r="FD64" s="22">
        <f>66</f>
        <v>66</v>
      </c>
      <c r="FE64" s="37">
        <f>22</f>
        <v>22</v>
      </c>
      <c r="FF64" s="33">
        <f t="shared" si="95"/>
        <v>0.99099999999999999</v>
      </c>
      <c r="FG64" s="34">
        <f t="shared" si="96"/>
        <v>-1.1436999999999999</v>
      </c>
      <c r="FH64" s="24"/>
      <c r="FI64" s="25">
        <v>41</v>
      </c>
      <c r="FJ64" s="23">
        <v>49.94</v>
      </c>
      <c r="FK64" s="22">
        <f t="shared" si="23"/>
        <v>72</v>
      </c>
      <c r="FL64" s="22">
        <f t="shared" ref="FL64:FL73" si="209">69</f>
        <v>69</v>
      </c>
      <c r="FM64" s="37">
        <f t="shared" si="189"/>
        <v>23</v>
      </c>
      <c r="FN64" s="33">
        <f t="shared" si="98"/>
        <v>0.29449999999999998</v>
      </c>
      <c r="FO64" s="34">
        <f t="shared" si="99"/>
        <v>-1.4173</v>
      </c>
      <c r="FP64" s="24"/>
      <c r="FQ64" s="25">
        <v>41</v>
      </c>
      <c r="FR64" s="23">
        <v>49.94</v>
      </c>
      <c r="FS64" s="22">
        <f t="shared" si="25"/>
        <v>72</v>
      </c>
      <c r="FT64" s="22">
        <f t="shared" si="25"/>
        <v>72</v>
      </c>
      <c r="FU64" s="37">
        <f>24</f>
        <v>24</v>
      </c>
      <c r="FV64" s="33">
        <f t="shared" si="100"/>
        <v>-0.35899999999999999</v>
      </c>
      <c r="FW64" s="34">
        <f t="shared" si="101"/>
        <v>-1.34</v>
      </c>
      <c r="FX64" s="24"/>
      <c r="FY64" s="25">
        <v>41</v>
      </c>
      <c r="FZ64" s="23">
        <v>49.94</v>
      </c>
      <c r="GA64" s="22">
        <f t="shared" si="26"/>
        <v>72</v>
      </c>
      <c r="GB64" s="22">
        <f>50</f>
        <v>50</v>
      </c>
      <c r="GC64" s="32">
        <f>25</f>
        <v>25</v>
      </c>
      <c r="GD64" s="33">
        <f t="shared" si="102"/>
        <v>-1.2733000000000001</v>
      </c>
      <c r="GE64" s="34">
        <f t="shared" si="103"/>
        <v>-1.5391999999999999</v>
      </c>
      <c r="GF64" s="24"/>
      <c r="GG64" s="25">
        <v>41</v>
      </c>
      <c r="GH64" s="23">
        <v>49.94</v>
      </c>
      <c r="GI64" s="22">
        <f t="shared" si="27"/>
        <v>72</v>
      </c>
      <c r="GJ64" s="22">
        <f>52</f>
        <v>52</v>
      </c>
      <c r="GK64" s="32">
        <f>26</f>
        <v>26</v>
      </c>
      <c r="GL64" s="33">
        <f t="shared" si="104"/>
        <v>-1.7008000000000001</v>
      </c>
      <c r="GM64" s="34">
        <f t="shared" si="105"/>
        <v>-0.89259999999999995</v>
      </c>
      <c r="GN64" s="24"/>
      <c r="GO64" s="25">
        <v>41</v>
      </c>
      <c r="GP64" s="23">
        <v>49.94</v>
      </c>
      <c r="GQ64" s="22">
        <f t="shared" si="28"/>
        <v>72</v>
      </c>
      <c r="GR64" s="22">
        <f>54</f>
        <v>54</v>
      </c>
      <c r="GS64" s="37">
        <f>27</f>
        <v>27</v>
      </c>
      <c r="GT64" s="33">
        <f t="shared" si="106"/>
        <v>-1.8371</v>
      </c>
      <c r="GU64" s="34">
        <f t="shared" si="107"/>
        <v>-0.2147</v>
      </c>
      <c r="GV64" s="24"/>
      <c r="GW64" s="25">
        <v>41</v>
      </c>
      <c r="GX64" s="23">
        <v>49.94</v>
      </c>
      <c r="GY64" s="22">
        <f t="shared" si="29"/>
        <v>72</v>
      </c>
      <c r="GZ64" s="22">
        <f>56</f>
        <v>56</v>
      </c>
      <c r="HA64" s="32">
        <f>28</f>
        <v>28</v>
      </c>
      <c r="HB64" s="33">
        <f t="shared" si="108"/>
        <v>-1.7388999999999999</v>
      </c>
      <c r="HC64" s="34">
        <f t="shared" si="109"/>
        <v>0.39689999999999998</v>
      </c>
      <c r="HD64" s="24"/>
      <c r="HE64" s="25">
        <v>41</v>
      </c>
      <c r="HF64" s="23">
        <v>49.94</v>
      </c>
      <c r="HG64" s="22">
        <f t="shared" si="30"/>
        <v>72</v>
      </c>
      <c r="HH64" s="22">
        <f>58</f>
        <v>58</v>
      </c>
      <c r="HI64" s="32">
        <f>29</f>
        <v>29</v>
      </c>
      <c r="HJ64" s="33">
        <f t="shared" si="110"/>
        <v>-1.4756</v>
      </c>
      <c r="HK64" s="34">
        <f t="shared" si="111"/>
        <v>0.88780000000000003</v>
      </c>
      <c r="HL64" s="24"/>
      <c r="HM64" s="25">
        <v>41</v>
      </c>
      <c r="HN64" s="23">
        <v>49.94</v>
      </c>
      <c r="HO64" s="22">
        <f t="shared" si="31"/>
        <v>72</v>
      </c>
      <c r="HP64" s="22">
        <f>60</f>
        <v>60</v>
      </c>
      <c r="HQ64" s="32">
        <f>30</f>
        <v>30</v>
      </c>
      <c r="HR64" s="33">
        <f t="shared" si="112"/>
        <v>-1.1138999999999999</v>
      </c>
      <c r="HS64" s="34">
        <f t="shared" si="113"/>
        <v>1.2371000000000001</v>
      </c>
      <c r="HT64" s="24"/>
      <c r="HU64" s="25">
        <v>41</v>
      </c>
      <c r="HV64" s="23">
        <v>49.94</v>
      </c>
      <c r="HW64" s="22">
        <f t="shared" si="32"/>
        <v>72</v>
      </c>
      <c r="HX64" s="22">
        <f>62</f>
        <v>62</v>
      </c>
      <c r="HY64" s="32">
        <f>31</f>
        <v>31</v>
      </c>
      <c r="HZ64" s="33">
        <f t="shared" si="114"/>
        <v>-0.70950000000000002</v>
      </c>
      <c r="IA64" s="34">
        <f t="shared" si="115"/>
        <v>1.4462999999999999</v>
      </c>
      <c r="IB64" s="24"/>
      <c r="IC64" s="25">
        <v>41</v>
      </c>
      <c r="ID64" s="23">
        <v>49.94</v>
      </c>
      <c r="IE64" s="22">
        <f t="shared" si="33"/>
        <v>72</v>
      </c>
      <c r="IF64" s="22">
        <f>64</f>
        <v>64</v>
      </c>
      <c r="IG64" s="32">
        <f>32</f>
        <v>32</v>
      </c>
      <c r="IH64" s="33">
        <f t="shared" si="116"/>
        <v>-0.30449999999999999</v>
      </c>
      <c r="II64" s="34">
        <f t="shared" si="117"/>
        <v>1.5306</v>
      </c>
      <c r="IJ64" s="24"/>
      <c r="IK64" s="25">
        <v>41</v>
      </c>
      <c r="IL64" s="23">
        <v>49.94</v>
      </c>
      <c r="IM64" s="22">
        <f t="shared" si="34"/>
        <v>72</v>
      </c>
      <c r="IN64" s="22">
        <f>66</f>
        <v>66</v>
      </c>
      <c r="IO64" s="37">
        <f>33</f>
        <v>33</v>
      </c>
      <c r="IP64" s="33">
        <f t="shared" si="118"/>
        <v>7.1999999999999995E-2</v>
      </c>
      <c r="IQ64" s="34">
        <f t="shared" si="119"/>
        <v>1.5116000000000001</v>
      </c>
      <c r="IR64" s="24"/>
      <c r="IS64" s="25">
        <v>41</v>
      </c>
      <c r="IT64" s="23">
        <v>49.94</v>
      </c>
      <c r="IU64" s="22">
        <f t="shared" si="35"/>
        <v>72</v>
      </c>
      <c r="IV64" s="22">
        <f>68</f>
        <v>68</v>
      </c>
      <c r="IW64" s="32">
        <f>34</f>
        <v>34</v>
      </c>
      <c r="IX64" s="33">
        <f t="shared" si="120"/>
        <v>0.40200000000000002</v>
      </c>
      <c r="IY64" s="34">
        <f t="shared" si="121"/>
        <v>1.4128000000000001</v>
      </c>
      <c r="IZ64" s="24"/>
      <c r="JA64" s="25">
        <v>41</v>
      </c>
      <c r="JB64" s="23">
        <v>49.94</v>
      </c>
      <c r="JC64" s="22">
        <f t="shared" si="36"/>
        <v>72</v>
      </c>
      <c r="JD64" s="22">
        <f>70</f>
        <v>70</v>
      </c>
      <c r="JE64" s="32">
        <f>35</f>
        <v>35</v>
      </c>
      <c r="JF64" s="33">
        <f t="shared" si="122"/>
        <v>0.67610000000000003</v>
      </c>
      <c r="JG64" s="34">
        <f t="shared" si="123"/>
        <v>1.2565</v>
      </c>
      <c r="JH64" s="24"/>
      <c r="JI64" s="25">
        <v>41</v>
      </c>
      <c r="JJ64" s="23">
        <v>49.94</v>
      </c>
      <c r="JK64" s="22">
        <f t="shared" si="37"/>
        <v>72</v>
      </c>
      <c r="JL64" s="22">
        <f t="shared" si="37"/>
        <v>72</v>
      </c>
      <c r="JM64" s="37">
        <f>36</f>
        <v>36</v>
      </c>
      <c r="JN64" s="33">
        <f t="shared" si="124"/>
        <v>0.89170000000000005</v>
      </c>
      <c r="JO64" s="34">
        <f t="shared" si="125"/>
        <v>1.0627</v>
      </c>
    </row>
    <row r="65" spans="1:275">
      <c r="A65" s="22">
        <v>1881</v>
      </c>
      <c r="B65" s="23">
        <v>41.6</v>
      </c>
      <c r="C65" s="20"/>
      <c r="D65" s="24"/>
      <c r="E65" s="25">
        <v>42</v>
      </c>
      <c r="F65" s="23">
        <v>41.6</v>
      </c>
      <c r="G65" s="22">
        <f t="shared" si="0"/>
        <v>72</v>
      </c>
      <c r="H65" s="22">
        <f t="shared" si="0"/>
        <v>72</v>
      </c>
      <c r="I65" s="32">
        <f>3</f>
        <v>3</v>
      </c>
      <c r="J65" s="33">
        <f t="shared" si="38"/>
        <v>1.1556</v>
      </c>
      <c r="K65" s="34">
        <f t="shared" si="39"/>
        <v>0</v>
      </c>
      <c r="L65" s="24"/>
      <c r="M65" s="25">
        <v>42</v>
      </c>
      <c r="N65" s="23">
        <v>41.6</v>
      </c>
      <c r="O65" s="22">
        <f t="shared" si="1"/>
        <v>72</v>
      </c>
      <c r="P65" s="22">
        <f t="shared" si="2"/>
        <v>72</v>
      </c>
      <c r="Q65" s="37">
        <f t="shared" si="190"/>
        <v>4</v>
      </c>
      <c r="R65" s="33">
        <f t="shared" si="41"/>
        <v>-1.1556</v>
      </c>
      <c r="S65" s="34">
        <f t="shared" si="42"/>
        <v>0</v>
      </c>
      <c r="T65" s="24"/>
      <c r="U65" s="25">
        <v>42</v>
      </c>
      <c r="V65" s="23">
        <v>41.6</v>
      </c>
      <c r="W65" s="22">
        <f t="shared" si="3"/>
        <v>72</v>
      </c>
      <c r="X65" s="22">
        <v>70</v>
      </c>
      <c r="Y65" s="32">
        <f>5</f>
        <v>5</v>
      </c>
      <c r="Z65" s="33">
        <f t="shared" si="43"/>
        <v>-0.96160000000000001</v>
      </c>
      <c r="AA65" s="34">
        <f t="shared" si="44"/>
        <v>0.6986</v>
      </c>
      <c r="AB65" s="24"/>
      <c r="AC65" s="25">
        <v>42</v>
      </c>
      <c r="AD65" s="23">
        <v>41.6</v>
      </c>
      <c r="AE65" s="22">
        <f t="shared" si="191"/>
        <v>72</v>
      </c>
      <c r="AF65" s="22">
        <f t="shared" si="4"/>
        <v>72</v>
      </c>
      <c r="AG65" s="37">
        <f t="shared" si="192"/>
        <v>6</v>
      </c>
      <c r="AH65" s="33">
        <f t="shared" si="47"/>
        <v>1.1556</v>
      </c>
      <c r="AI65" s="34">
        <f t="shared" si="48"/>
        <v>0</v>
      </c>
      <c r="AJ65" s="24"/>
      <c r="AK65" s="25">
        <v>42</v>
      </c>
      <c r="AL65" s="23">
        <v>41.6</v>
      </c>
      <c r="AM65" s="22">
        <f t="shared" si="5"/>
        <v>72</v>
      </c>
      <c r="AN65" s="22">
        <f t="shared" si="193"/>
        <v>70</v>
      </c>
      <c r="AO65" s="32">
        <f t="shared" si="194"/>
        <v>7</v>
      </c>
      <c r="AP65" s="33">
        <f t="shared" si="51"/>
        <v>1.1886000000000001</v>
      </c>
      <c r="AQ65" s="34">
        <f t="shared" si="52"/>
        <v>0</v>
      </c>
      <c r="AR65" s="24"/>
      <c r="AS65" s="25">
        <v>42</v>
      </c>
      <c r="AT65" s="23">
        <v>41.6</v>
      </c>
      <c r="AU65" s="22">
        <f t="shared" si="6"/>
        <v>72</v>
      </c>
      <c r="AV65" s="22">
        <f t="shared" si="195"/>
        <v>72</v>
      </c>
      <c r="AW65" s="37">
        <f t="shared" si="196"/>
        <v>8</v>
      </c>
      <c r="AX65" s="33">
        <f t="shared" si="55"/>
        <v>0</v>
      </c>
      <c r="AY65" s="34">
        <f t="shared" si="56"/>
        <v>1.1556</v>
      </c>
      <c r="AZ65" s="24"/>
      <c r="BA65" s="25">
        <v>42</v>
      </c>
      <c r="BB65" s="23">
        <v>41.6</v>
      </c>
      <c r="BC65" s="22">
        <f t="shared" si="7"/>
        <v>72</v>
      </c>
      <c r="BD65" s="22">
        <f t="shared" si="8"/>
        <v>72</v>
      </c>
      <c r="BE65" s="37">
        <f t="shared" si="197"/>
        <v>9</v>
      </c>
      <c r="BF65" s="33">
        <f t="shared" si="58"/>
        <v>-0.57779999999999998</v>
      </c>
      <c r="BG65" s="34">
        <f t="shared" si="59"/>
        <v>-1.0006999999999999</v>
      </c>
      <c r="BH65" s="24"/>
      <c r="BI65" s="25">
        <v>42</v>
      </c>
      <c r="BJ65" s="23">
        <v>41.6</v>
      </c>
      <c r="BK65" s="22">
        <f t="shared" si="9"/>
        <v>72</v>
      </c>
      <c r="BL65" s="22">
        <f>70</f>
        <v>70</v>
      </c>
      <c r="BM65" s="32">
        <f>10</f>
        <v>10</v>
      </c>
      <c r="BN65" s="33">
        <f t="shared" si="60"/>
        <v>0.36730000000000002</v>
      </c>
      <c r="BO65" s="34">
        <f t="shared" si="61"/>
        <v>1.1304000000000001</v>
      </c>
      <c r="BP65" s="24"/>
      <c r="BQ65" s="25">
        <v>42</v>
      </c>
      <c r="BR65" s="23">
        <v>41.6</v>
      </c>
      <c r="BS65" s="22">
        <f t="shared" si="10"/>
        <v>72</v>
      </c>
      <c r="BT65" s="22">
        <f t="shared" si="198"/>
        <v>66</v>
      </c>
      <c r="BU65" s="37">
        <f t="shared" si="199"/>
        <v>11</v>
      </c>
      <c r="BV65" s="33">
        <f t="shared" si="64"/>
        <v>0.52370000000000005</v>
      </c>
      <c r="BW65" s="34">
        <f t="shared" si="65"/>
        <v>-1.1467000000000001</v>
      </c>
      <c r="BX65" s="24"/>
      <c r="BY65" s="25">
        <v>42</v>
      </c>
      <c r="BZ65" s="23">
        <v>41.6</v>
      </c>
      <c r="CA65" s="22">
        <f t="shared" si="11"/>
        <v>72</v>
      </c>
      <c r="CB65" s="22">
        <f t="shared" si="12"/>
        <v>72</v>
      </c>
      <c r="CC65" s="37">
        <f t="shared" si="200"/>
        <v>12</v>
      </c>
      <c r="CD65" s="33">
        <f t="shared" si="67"/>
        <v>-1.1556</v>
      </c>
      <c r="CE65" s="34">
        <f t="shared" si="68"/>
        <v>0</v>
      </c>
      <c r="CF65" s="24"/>
      <c r="CG65" s="25">
        <v>42</v>
      </c>
      <c r="CH65" s="23">
        <v>41.6</v>
      </c>
      <c r="CI65" s="22">
        <f t="shared" si="13"/>
        <v>72</v>
      </c>
      <c r="CJ65" s="22">
        <f>65</f>
        <v>65</v>
      </c>
      <c r="CK65" s="32">
        <f>13</f>
        <v>13</v>
      </c>
      <c r="CL65" s="33">
        <f t="shared" si="69"/>
        <v>0.15429999999999999</v>
      </c>
      <c r="CM65" s="34">
        <f t="shared" si="70"/>
        <v>1.2706999999999999</v>
      </c>
      <c r="CN65" s="24"/>
      <c r="CO65" s="25">
        <v>42</v>
      </c>
      <c r="CP65" s="23">
        <v>41.6</v>
      </c>
      <c r="CQ65" s="22">
        <f t="shared" si="14"/>
        <v>72</v>
      </c>
      <c r="CR65" s="22">
        <f t="shared" si="201"/>
        <v>70</v>
      </c>
      <c r="CS65" s="32">
        <f t="shared" si="202"/>
        <v>14</v>
      </c>
      <c r="CT65" s="33">
        <f t="shared" si="73"/>
        <v>1.1886000000000001</v>
      </c>
      <c r="CU65" s="34">
        <f t="shared" si="74"/>
        <v>0</v>
      </c>
      <c r="CV65" s="24"/>
      <c r="CW65" s="25">
        <v>42</v>
      </c>
      <c r="CX65" s="23">
        <v>41.6</v>
      </c>
      <c r="CY65" s="22">
        <f t="shared" si="15"/>
        <v>72</v>
      </c>
      <c r="CZ65" s="22">
        <f t="shared" si="203"/>
        <v>60</v>
      </c>
      <c r="DA65" s="32">
        <f t="shared" si="204"/>
        <v>15</v>
      </c>
      <c r="DB65" s="33">
        <f t="shared" si="77"/>
        <v>0.42849999999999999</v>
      </c>
      <c r="DC65" s="34">
        <f t="shared" si="78"/>
        <v>-1.3188</v>
      </c>
      <c r="DD65" s="24"/>
      <c r="DE65" s="25">
        <v>42</v>
      </c>
      <c r="DF65" s="23">
        <v>41.6</v>
      </c>
      <c r="DG65" s="22">
        <f t="shared" si="16"/>
        <v>72</v>
      </c>
      <c r="DH65" s="22">
        <f t="shared" si="205"/>
        <v>64</v>
      </c>
      <c r="DI65" s="32">
        <f t="shared" si="206"/>
        <v>16</v>
      </c>
      <c r="DJ65" s="33">
        <f t="shared" si="81"/>
        <v>-0.91920000000000002</v>
      </c>
      <c r="DK65" s="34">
        <f t="shared" si="82"/>
        <v>-0.91920000000000002</v>
      </c>
      <c r="DL65" s="24"/>
      <c r="DM65" s="25">
        <v>42</v>
      </c>
      <c r="DN65" s="23">
        <v>41.6</v>
      </c>
      <c r="DO65" s="22">
        <f t="shared" si="17"/>
        <v>72</v>
      </c>
      <c r="DP65" s="22">
        <f>68</f>
        <v>68</v>
      </c>
      <c r="DQ65" s="32">
        <f>17</f>
        <v>17</v>
      </c>
      <c r="DR65" s="33">
        <f t="shared" si="83"/>
        <v>-1.2027000000000001</v>
      </c>
      <c r="DS65" s="34">
        <f t="shared" si="84"/>
        <v>0.2248</v>
      </c>
      <c r="DT65" s="24"/>
      <c r="DU65" s="25">
        <v>42</v>
      </c>
      <c r="DV65" s="23">
        <v>41.6</v>
      </c>
      <c r="DW65" s="22">
        <f t="shared" si="18"/>
        <v>72</v>
      </c>
      <c r="DX65" s="22">
        <f t="shared" si="207"/>
        <v>72</v>
      </c>
      <c r="DY65" s="37">
        <f t="shared" si="208"/>
        <v>18</v>
      </c>
      <c r="DZ65" s="33">
        <f t="shared" si="87"/>
        <v>-0.57779999999999998</v>
      </c>
      <c r="EA65" s="34">
        <f t="shared" si="88"/>
        <v>1.0006999999999999</v>
      </c>
      <c r="EB65" s="24"/>
      <c r="EC65" s="25">
        <v>42</v>
      </c>
      <c r="ED65" s="23">
        <v>41.6</v>
      </c>
      <c r="EE65" s="22">
        <f t="shared" si="19"/>
        <v>72</v>
      </c>
      <c r="EF65" s="22">
        <f>57</f>
        <v>57</v>
      </c>
      <c r="EG65" s="32">
        <f>19</f>
        <v>19</v>
      </c>
      <c r="EH65" s="33">
        <f t="shared" si="89"/>
        <v>0.35830000000000001</v>
      </c>
      <c r="EI65" s="34">
        <f t="shared" si="90"/>
        <v>1.415</v>
      </c>
      <c r="EJ65" s="24"/>
      <c r="EK65" s="25">
        <v>42</v>
      </c>
      <c r="EL65" s="23">
        <v>41.6</v>
      </c>
      <c r="EM65" s="22">
        <f t="shared" si="20"/>
        <v>72</v>
      </c>
      <c r="EN65" s="22">
        <f>60</f>
        <v>60</v>
      </c>
      <c r="EO65" s="32">
        <f>20</f>
        <v>20</v>
      </c>
      <c r="EP65" s="33">
        <f t="shared" si="91"/>
        <v>1.1217999999999999</v>
      </c>
      <c r="EQ65" s="34">
        <f t="shared" si="92"/>
        <v>0.81510000000000005</v>
      </c>
      <c r="ER65" s="24"/>
      <c r="ES65" s="25">
        <v>42</v>
      </c>
      <c r="ET65" s="23">
        <v>41.6</v>
      </c>
      <c r="EU65" s="22">
        <f t="shared" si="21"/>
        <v>72</v>
      </c>
      <c r="EV65" s="22">
        <f>63</f>
        <v>63</v>
      </c>
      <c r="EW65" s="37">
        <f>21</f>
        <v>21</v>
      </c>
      <c r="EX65" s="33">
        <f t="shared" si="93"/>
        <v>1.3206</v>
      </c>
      <c r="EY65" s="34">
        <f t="shared" si="94"/>
        <v>0</v>
      </c>
      <c r="EZ65" s="24"/>
      <c r="FA65" s="25">
        <v>42</v>
      </c>
      <c r="FB65" s="23">
        <v>41.6</v>
      </c>
      <c r="FC65" s="22">
        <f t="shared" si="22"/>
        <v>72</v>
      </c>
      <c r="FD65" s="22">
        <f>66</f>
        <v>66</v>
      </c>
      <c r="FE65" s="37">
        <f>22</f>
        <v>22</v>
      </c>
      <c r="FF65" s="33">
        <f t="shared" si="95"/>
        <v>1.0605</v>
      </c>
      <c r="FG65" s="34">
        <f t="shared" si="96"/>
        <v>-0.68149999999999999</v>
      </c>
      <c r="FH65" s="24"/>
      <c r="FI65" s="25">
        <v>42</v>
      </c>
      <c r="FJ65" s="23">
        <v>41.6</v>
      </c>
      <c r="FK65" s="22">
        <f t="shared" si="23"/>
        <v>72</v>
      </c>
      <c r="FL65" s="22">
        <f t="shared" si="209"/>
        <v>69</v>
      </c>
      <c r="FM65" s="37">
        <f t="shared" si="189"/>
        <v>23</v>
      </c>
      <c r="FN65" s="33">
        <f t="shared" si="98"/>
        <v>0.55469999999999997</v>
      </c>
      <c r="FO65" s="34">
        <f t="shared" si="99"/>
        <v>-1.0706</v>
      </c>
      <c r="FP65" s="24"/>
      <c r="FQ65" s="25">
        <v>42</v>
      </c>
      <c r="FR65" s="23">
        <v>41.6</v>
      </c>
      <c r="FS65" s="22">
        <f t="shared" si="25"/>
        <v>72</v>
      </c>
      <c r="FT65" s="22">
        <f t="shared" si="25"/>
        <v>72</v>
      </c>
      <c r="FU65" s="37">
        <f>24</f>
        <v>24</v>
      </c>
      <c r="FV65" s="33">
        <f t="shared" si="100"/>
        <v>0</v>
      </c>
      <c r="FW65" s="34">
        <f t="shared" si="101"/>
        <v>-1.1556</v>
      </c>
      <c r="FX65" s="24"/>
      <c r="FY65" s="25">
        <v>42</v>
      </c>
      <c r="FZ65" s="23">
        <v>41.6</v>
      </c>
      <c r="GA65" s="22">
        <f t="shared" si="26"/>
        <v>72</v>
      </c>
      <c r="GB65" s="22">
        <f>50</f>
        <v>50</v>
      </c>
      <c r="GC65" s="32">
        <f>25</f>
        <v>25</v>
      </c>
      <c r="GD65" s="33">
        <f t="shared" si="102"/>
        <v>-0.70850000000000002</v>
      </c>
      <c r="GE65" s="34">
        <f t="shared" si="103"/>
        <v>-1.5056</v>
      </c>
      <c r="GF65" s="24"/>
      <c r="GG65" s="25">
        <v>42</v>
      </c>
      <c r="GH65" s="23">
        <v>41.6</v>
      </c>
      <c r="GI65" s="22">
        <f t="shared" si="27"/>
        <v>72</v>
      </c>
      <c r="GJ65" s="22">
        <f>52</f>
        <v>52</v>
      </c>
      <c r="GK65" s="32">
        <f>26</f>
        <v>26</v>
      </c>
      <c r="GL65" s="33">
        <f t="shared" si="104"/>
        <v>-1.1976</v>
      </c>
      <c r="GM65" s="34">
        <f t="shared" si="105"/>
        <v>-1.0609999999999999</v>
      </c>
      <c r="GN65" s="24"/>
      <c r="GO65" s="25">
        <v>42</v>
      </c>
      <c r="GP65" s="23">
        <v>41.6</v>
      </c>
      <c r="GQ65" s="22">
        <f t="shared" si="28"/>
        <v>72</v>
      </c>
      <c r="GR65" s="22">
        <f>54</f>
        <v>54</v>
      </c>
      <c r="GS65" s="37">
        <f>27</f>
        <v>27</v>
      </c>
      <c r="GT65" s="33">
        <f t="shared" si="106"/>
        <v>-1.4478</v>
      </c>
      <c r="GU65" s="34">
        <f t="shared" si="107"/>
        <v>-0.52700000000000002</v>
      </c>
      <c r="GV65" s="24"/>
      <c r="GW65" s="25">
        <v>42</v>
      </c>
      <c r="GX65" s="23">
        <v>41.6</v>
      </c>
      <c r="GY65" s="22">
        <f t="shared" si="29"/>
        <v>72</v>
      </c>
      <c r="GZ65" s="22">
        <f>56</f>
        <v>56</v>
      </c>
      <c r="HA65" s="32">
        <f>28</f>
        <v>28</v>
      </c>
      <c r="HB65" s="33">
        <f t="shared" si="108"/>
        <v>-1.4857</v>
      </c>
      <c r="HC65" s="34">
        <f t="shared" si="109"/>
        <v>0</v>
      </c>
      <c r="HD65" s="24"/>
      <c r="HE65" s="25">
        <v>42</v>
      </c>
      <c r="HF65" s="23">
        <v>41.6</v>
      </c>
      <c r="HG65" s="22">
        <f t="shared" si="30"/>
        <v>72</v>
      </c>
      <c r="HH65" s="22">
        <f>58</f>
        <v>58</v>
      </c>
      <c r="HI65" s="32">
        <f>29</f>
        <v>29</v>
      </c>
      <c r="HJ65" s="33">
        <f t="shared" si="110"/>
        <v>-1.3593999999999999</v>
      </c>
      <c r="HK65" s="34">
        <f t="shared" si="111"/>
        <v>0.45800000000000002</v>
      </c>
      <c r="HL65" s="24"/>
      <c r="HM65" s="25">
        <v>42</v>
      </c>
      <c r="HN65" s="23">
        <v>41.6</v>
      </c>
      <c r="HO65" s="22">
        <f t="shared" si="31"/>
        <v>72</v>
      </c>
      <c r="HP65" s="22">
        <f>60</f>
        <v>60</v>
      </c>
      <c r="HQ65" s="32">
        <f>30</f>
        <v>30</v>
      </c>
      <c r="HR65" s="33">
        <f t="shared" si="112"/>
        <v>-1.1217999999999999</v>
      </c>
      <c r="HS65" s="34">
        <f t="shared" si="113"/>
        <v>0.81510000000000005</v>
      </c>
      <c r="HT65" s="24"/>
      <c r="HU65" s="25">
        <v>42</v>
      </c>
      <c r="HV65" s="23">
        <v>41.6</v>
      </c>
      <c r="HW65" s="22">
        <f t="shared" si="32"/>
        <v>72</v>
      </c>
      <c r="HX65" s="22">
        <f>62</f>
        <v>62</v>
      </c>
      <c r="HY65" s="32">
        <f>31</f>
        <v>31</v>
      </c>
      <c r="HZ65" s="33">
        <f t="shared" si="114"/>
        <v>-0.82140000000000002</v>
      </c>
      <c r="IA65" s="34">
        <f t="shared" si="115"/>
        <v>1.0611999999999999</v>
      </c>
      <c r="IB65" s="24"/>
      <c r="IC65" s="25">
        <v>42</v>
      </c>
      <c r="ID65" s="23">
        <v>41.6</v>
      </c>
      <c r="IE65" s="22">
        <f t="shared" si="33"/>
        <v>72</v>
      </c>
      <c r="IF65" s="22">
        <f>64</f>
        <v>64</v>
      </c>
      <c r="IG65" s="32">
        <f>32</f>
        <v>32</v>
      </c>
      <c r="IH65" s="33">
        <f t="shared" si="116"/>
        <v>-0.4975</v>
      </c>
      <c r="II65" s="34">
        <f t="shared" si="117"/>
        <v>1.2010000000000001</v>
      </c>
      <c r="IJ65" s="24"/>
      <c r="IK65" s="25">
        <v>42</v>
      </c>
      <c r="IL65" s="23">
        <v>41.6</v>
      </c>
      <c r="IM65" s="22">
        <f t="shared" si="34"/>
        <v>72</v>
      </c>
      <c r="IN65" s="22">
        <f>66</f>
        <v>66</v>
      </c>
      <c r="IO65" s="37">
        <f>33</f>
        <v>33</v>
      </c>
      <c r="IP65" s="33">
        <f t="shared" si="118"/>
        <v>-0.1794</v>
      </c>
      <c r="IQ65" s="34">
        <f t="shared" si="119"/>
        <v>1.2478</v>
      </c>
      <c r="IR65" s="24"/>
      <c r="IS65" s="25">
        <v>42</v>
      </c>
      <c r="IT65" s="23">
        <v>41.6</v>
      </c>
      <c r="IU65" s="22">
        <f t="shared" si="35"/>
        <v>72</v>
      </c>
      <c r="IV65" s="22">
        <f>68</f>
        <v>68</v>
      </c>
      <c r="IW65" s="32">
        <f>34</f>
        <v>34</v>
      </c>
      <c r="IX65" s="33">
        <f t="shared" si="120"/>
        <v>0.1129</v>
      </c>
      <c r="IY65" s="34">
        <f t="shared" si="121"/>
        <v>1.2182999999999999</v>
      </c>
      <c r="IZ65" s="24"/>
      <c r="JA65" s="25">
        <v>42</v>
      </c>
      <c r="JB65" s="23">
        <v>41.6</v>
      </c>
      <c r="JC65" s="22">
        <f t="shared" si="36"/>
        <v>72</v>
      </c>
      <c r="JD65" s="22">
        <f>70</f>
        <v>70</v>
      </c>
      <c r="JE65" s="32">
        <f>35</f>
        <v>35</v>
      </c>
      <c r="JF65" s="33">
        <f t="shared" si="122"/>
        <v>0.36730000000000002</v>
      </c>
      <c r="JG65" s="34">
        <f t="shared" si="123"/>
        <v>1.1304000000000001</v>
      </c>
      <c r="JH65" s="24"/>
      <c r="JI65" s="25">
        <v>42</v>
      </c>
      <c r="JJ65" s="23">
        <v>41.6</v>
      </c>
      <c r="JK65" s="22">
        <f t="shared" si="37"/>
        <v>72</v>
      </c>
      <c r="JL65" s="22">
        <f t="shared" si="37"/>
        <v>72</v>
      </c>
      <c r="JM65" s="37">
        <f>36</f>
        <v>36</v>
      </c>
      <c r="JN65" s="33">
        <f t="shared" si="124"/>
        <v>0.57779999999999998</v>
      </c>
      <c r="JO65" s="34">
        <f t="shared" si="125"/>
        <v>1.0006999999999999</v>
      </c>
    </row>
    <row r="66" spans="1:275">
      <c r="A66" s="22">
        <v>1882</v>
      </c>
      <c r="B66" s="23">
        <v>56.1</v>
      </c>
      <c r="C66" s="20"/>
      <c r="D66" s="24"/>
      <c r="E66" s="25">
        <v>43</v>
      </c>
      <c r="F66" s="23">
        <v>56.1</v>
      </c>
      <c r="G66" s="22">
        <f t="shared" si="0"/>
        <v>72</v>
      </c>
      <c r="H66" s="22">
        <f t="shared" si="0"/>
        <v>72</v>
      </c>
      <c r="I66" s="32">
        <f>3</f>
        <v>3</v>
      </c>
      <c r="J66" s="33">
        <f t="shared" si="38"/>
        <v>-0.7792</v>
      </c>
      <c r="K66" s="34">
        <f t="shared" si="39"/>
        <v>1.3495999999999999</v>
      </c>
      <c r="L66" s="24"/>
      <c r="M66" s="25">
        <v>43</v>
      </c>
      <c r="N66" s="23">
        <v>56.1</v>
      </c>
      <c r="O66" s="22">
        <f t="shared" si="1"/>
        <v>72</v>
      </c>
      <c r="P66" s="22">
        <f t="shared" si="2"/>
        <v>72</v>
      </c>
      <c r="Q66" s="37">
        <f t="shared" si="190"/>
        <v>4</v>
      </c>
      <c r="R66" s="33">
        <f t="shared" si="41"/>
        <v>0</v>
      </c>
      <c r="S66" s="34">
        <f t="shared" si="42"/>
        <v>-1.5583</v>
      </c>
      <c r="T66" s="24"/>
      <c r="U66" s="25">
        <v>43</v>
      </c>
      <c r="V66" s="23">
        <v>56.1</v>
      </c>
      <c r="W66" s="22">
        <f t="shared" si="3"/>
        <v>72</v>
      </c>
      <c r="X66" s="22">
        <v>70</v>
      </c>
      <c r="Y66" s="32">
        <f>5</f>
        <v>5</v>
      </c>
      <c r="Z66" s="33">
        <f t="shared" si="43"/>
        <v>-1.2967</v>
      </c>
      <c r="AA66" s="34">
        <f t="shared" si="44"/>
        <v>-0.94210000000000005</v>
      </c>
      <c r="AB66" s="24"/>
      <c r="AC66" s="25">
        <v>43</v>
      </c>
      <c r="AD66" s="23">
        <v>56.1</v>
      </c>
      <c r="AE66" s="22">
        <f t="shared" si="191"/>
        <v>72</v>
      </c>
      <c r="AF66" s="22">
        <f t="shared" si="4"/>
        <v>72</v>
      </c>
      <c r="AG66" s="37">
        <f t="shared" si="192"/>
        <v>6</v>
      </c>
      <c r="AH66" s="33">
        <f t="shared" si="47"/>
        <v>0.7792</v>
      </c>
      <c r="AI66" s="34">
        <f t="shared" si="48"/>
        <v>1.3495999999999999</v>
      </c>
      <c r="AJ66" s="24"/>
      <c r="AK66" s="25">
        <v>43</v>
      </c>
      <c r="AL66" s="23">
        <v>56.1</v>
      </c>
      <c r="AM66" s="22">
        <f t="shared" si="5"/>
        <v>72</v>
      </c>
      <c r="AN66" s="22">
        <f t="shared" si="193"/>
        <v>70</v>
      </c>
      <c r="AO66" s="32">
        <f t="shared" si="194"/>
        <v>7</v>
      </c>
      <c r="AP66" s="33">
        <f t="shared" si="51"/>
        <v>0.99939999999999996</v>
      </c>
      <c r="AQ66" s="34">
        <f t="shared" si="52"/>
        <v>1.2532000000000001</v>
      </c>
      <c r="AR66" s="24"/>
      <c r="AS66" s="25">
        <v>43</v>
      </c>
      <c r="AT66" s="23">
        <v>56.1</v>
      </c>
      <c r="AU66" s="22">
        <f t="shared" si="6"/>
        <v>72</v>
      </c>
      <c r="AV66" s="22">
        <f t="shared" si="195"/>
        <v>72</v>
      </c>
      <c r="AW66" s="37">
        <f t="shared" si="196"/>
        <v>8</v>
      </c>
      <c r="AX66" s="33">
        <f t="shared" si="55"/>
        <v>-1.1019000000000001</v>
      </c>
      <c r="AY66" s="34">
        <f t="shared" si="56"/>
        <v>1.1019000000000001</v>
      </c>
      <c r="AZ66" s="24"/>
      <c r="BA66" s="25">
        <v>43</v>
      </c>
      <c r="BB66" s="23">
        <v>56.1</v>
      </c>
      <c r="BC66" s="22">
        <f t="shared" si="7"/>
        <v>72</v>
      </c>
      <c r="BD66" s="22">
        <f t="shared" si="8"/>
        <v>72</v>
      </c>
      <c r="BE66" s="37">
        <f t="shared" si="197"/>
        <v>9</v>
      </c>
      <c r="BF66" s="33">
        <f t="shared" si="58"/>
        <v>0.27060000000000001</v>
      </c>
      <c r="BG66" s="34">
        <f t="shared" si="59"/>
        <v>-1.5347</v>
      </c>
      <c r="BH66" s="24"/>
      <c r="BI66" s="25">
        <v>43</v>
      </c>
      <c r="BJ66" s="23">
        <v>56.1</v>
      </c>
      <c r="BK66" s="22">
        <f t="shared" si="9"/>
        <v>72</v>
      </c>
      <c r="BL66" s="22">
        <f>70</f>
        <v>70</v>
      </c>
      <c r="BM66" s="32">
        <f>10</f>
        <v>10</v>
      </c>
      <c r="BN66" s="33">
        <f t="shared" si="60"/>
        <v>-0.49530000000000002</v>
      </c>
      <c r="BO66" s="34">
        <f t="shared" si="61"/>
        <v>1.5244</v>
      </c>
      <c r="BP66" s="24"/>
      <c r="BQ66" s="25">
        <v>43</v>
      </c>
      <c r="BR66" s="23">
        <v>56.1</v>
      </c>
      <c r="BS66" s="22">
        <f t="shared" si="10"/>
        <v>72</v>
      </c>
      <c r="BT66" s="22">
        <f t="shared" si="198"/>
        <v>66</v>
      </c>
      <c r="BU66" s="37">
        <f t="shared" si="199"/>
        <v>11</v>
      </c>
      <c r="BV66" s="33">
        <f t="shared" si="64"/>
        <v>1.4300999999999999</v>
      </c>
      <c r="BW66" s="34">
        <f t="shared" si="65"/>
        <v>-0.91910000000000003</v>
      </c>
      <c r="BX66" s="24"/>
      <c r="BY66" s="25">
        <v>43</v>
      </c>
      <c r="BZ66" s="23">
        <v>56.1</v>
      </c>
      <c r="CA66" s="22">
        <f t="shared" si="11"/>
        <v>72</v>
      </c>
      <c r="CB66" s="22">
        <f t="shared" si="12"/>
        <v>72</v>
      </c>
      <c r="CC66" s="37">
        <f t="shared" si="200"/>
        <v>12</v>
      </c>
      <c r="CD66" s="33">
        <f t="shared" si="67"/>
        <v>-1.3495999999999999</v>
      </c>
      <c r="CE66" s="34">
        <f t="shared" si="68"/>
        <v>-0.7792</v>
      </c>
      <c r="CF66" s="24"/>
      <c r="CG66" s="25">
        <v>43</v>
      </c>
      <c r="CH66" s="23">
        <v>56.1</v>
      </c>
      <c r="CI66" s="22">
        <f t="shared" si="13"/>
        <v>72</v>
      </c>
      <c r="CJ66" s="22">
        <f>65</f>
        <v>65</v>
      </c>
      <c r="CK66" s="32">
        <f>13</f>
        <v>13</v>
      </c>
      <c r="CL66" s="33">
        <f t="shared" si="69"/>
        <v>-0.61209999999999998</v>
      </c>
      <c r="CM66" s="34">
        <f t="shared" si="70"/>
        <v>1.6140000000000001</v>
      </c>
      <c r="CN66" s="24"/>
      <c r="CO66" s="25">
        <v>43</v>
      </c>
      <c r="CP66" s="23">
        <v>56.1</v>
      </c>
      <c r="CQ66" s="22">
        <f t="shared" si="14"/>
        <v>72</v>
      </c>
      <c r="CR66" s="22">
        <f t="shared" si="201"/>
        <v>70</v>
      </c>
      <c r="CS66" s="32">
        <f t="shared" si="202"/>
        <v>14</v>
      </c>
      <c r="CT66" s="33">
        <f t="shared" si="73"/>
        <v>1.4440999999999999</v>
      </c>
      <c r="CU66" s="34">
        <f t="shared" si="74"/>
        <v>0.69550000000000001</v>
      </c>
      <c r="CV66" s="24"/>
      <c r="CW66" s="25">
        <v>43</v>
      </c>
      <c r="CX66" s="23">
        <v>56.1</v>
      </c>
      <c r="CY66" s="22">
        <f t="shared" si="15"/>
        <v>72</v>
      </c>
      <c r="CZ66" s="22">
        <f t="shared" si="203"/>
        <v>60</v>
      </c>
      <c r="DA66" s="32">
        <f t="shared" si="204"/>
        <v>15</v>
      </c>
      <c r="DB66" s="33">
        <f t="shared" si="77"/>
        <v>1.2513000000000001</v>
      </c>
      <c r="DC66" s="34">
        <f t="shared" si="78"/>
        <v>-1.3896999999999999</v>
      </c>
      <c r="DD66" s="24"/>
      <c r="DE66" s="25">
        <v>43</v>
      </c>
      <c r="DF66" s="23">
        <v>56.1</v>
      </c>
      <c r="DG66" s="22">
        <f t="shared" si="16"/>
        <v>72</v>
      </c>
      <c r="DH66" s="22">
        <f t="shared" si="205"/>
        <v>64</v>
      </c>
      <c r="DI66" s="32">
        <f t="shared" si="206"/>
        <v>16</v>
      </c>
      <c r="DJ66" s="33">
        <f t="shared" si="81"/>
        <v>-0.67090000000000005</v>
      </c>
      <c r="DK66" s="34">
        <f t="shared" si="82"/>
        <v>-1.6196999999999999</v>
      </c>
      <c r="DL66" s="24"/>
      <c r="DM66" s="25">
        <v>43</v>
      </c>
      <c r="DN66" s="23">
        <v>56.1</v>
      </c>
      <c r="DO66" s="22">
        <f t="shared" si="17"/>
        <v>72</v>
      </c>
      <c r="DP66" s="22">
        <f>68</f>
        <v>68</v>
      </c>
      <c r="DQ66" s="32">
        <f>17</f>
        <v>17</v>
      </c>
      <c r="DR66" s="33">
        <f t="shared" si="83"/>
        <v>-1.6218999999999999</v>
      </c>
      <c r="DS66" s="34">
        <f t="shared" si="84"/>
        <v>-0.30320000000000003</v>
      </c>
      <c r="DT66" s="24"/>
      <c r="DU66" s="25">
        <v>43</v>
      </c>
      <c r="DV66" s="23">
        <v>56.1</v>
      </c>
      <c r="DW66" s="22">
        <f t="shared" si="18"/>
        <v>72</v>
      </c>
      <c r="DX66" s="22">
        <f t="shared" si="207"/>
        <v>72</v>
      </c>
      <c r="DY66" s="37">
        <f t="shared" si="208"/>
        <v>18</v>
      </c>
      <c r="DZ66" s="33">
        <f t="shared" si="87"/>
        <v>-1.1938</v>
      </c>
      <c r="EA66" s="34">
        <f t="shared" si="88"/>
        <v>1.0017</v>
      </c>
      <c r="EB66" s="24"/>
      <c r="EC66" s="25">
        <v>43</v>
      </c>
      <c r="ED66" s="23">
        <v>56.1</v>
      </c>
      <c r="EE66" s="22">
        <f t="shared" si="19"/>
        <v>72</v>
      </c>
      <c r="EF66" s="22">
        <f>57</f>
        <v>57</v>
      </c>
      <c r="EG66" s="32">
        <f>19</f>
        <v>19</v>
      </c>
      <c r="EH66" s="33">
        <f t="shared" si="89"/>
        <v>-0.16259999999999999</v>
      </c>
      <c r="EI66" s="34">
        <f t="shared" si="90"/>
        <v>1.9617</v>
      </c>
      <c r="EJ66" s="24"/>
      <c r="EK66" s="25">
        <v>43</v>
      </c>
      <c r="EL66" s="23">
        <v>56.1</v>
      </c>
      <c r="EM66" s="22">
        <f t="shared" si="20"/>
        <v>72</v>
      </c>
      <c r="EN66" s="22">
        <f>60</f>
        <v>60</v>
      </c>
      <c r="EO66" s="32">
        <f>20</f>
        <v>20</v>
      </c>
      <c r="EP66" s="33">
        <f t="shared" si="91"/>
        <v>1.0992</v>
      </c>
      <c r="EQ66" s="34">
        <f t="shared" si="92"/>
        <v>1.5128999999999999</v>
      </c>
      <c r="ER66" s="24"/>
      <c r="ES66" s="25">
        <v>43</v>
      </c>
      <c r="ET66" s="23">
        <v>56.1</v>
      </c>
      <c r="EU66" s="22">
        <f t="shared" si="21"/>
        <v>72</v>
      </c>
      <c r="EV66" s="22">
        <f>63</f>
        <v>63</v>
      </c>
      <c r="EW66" s="37">
        <f>21</f>
        <v>21</v>
      </c>
      <c r="EX66" s="33">
        <f t="shared" si="93"/>
        <v>1.7018</v>
      </c>
      <c r="EY66" s="34">
        <f t="shared" si="94"/>
        <v>0.52490000000000003</v>
      </c>
      <c r="EZ66" s="24"/>
      <c r="FA66" s="25">
        <v>43</v>
      </c>
      <c r="FB66" s="23">
        <v>56.1</v>
      </c>
      <c r="FC66" s="22">
        <f t="shared" si="22"/>
        <v>72</v>
      </c>
      <c r="FD66" s="22">
        <f>66</f>
        <v>66</v>
      </c>
      <c r="FE66" s="37">
        <f>22</f>
        <v>22</v>
      </c>
      <c r="FF66" s="33">
        <f t="shared" si="95"/>
        <v>1.6311</v>
      </c>
      <c r="FG66" s="34">
        <f t="shared" si="96"/>
        <v>-0.47889999999999999</v>
      </c>
      <c r="FH66" s="24"/>
      <c r="FI66" s="25">
        <v>43</v>
      </c>
      <c r="FJ66" s="23">
        <v>56.1</v>
      </c>
      <c r="FK66" s="22">
        <f t="shared" si="23"/>
        <v>72</v>
      </c>
      <c r="FL66" s="22">
        <f t="shared" si="209"/>
        <v>69</v>
      </c>
      <c r="FM66" s="37">
        <f t="shared" si="189"/>
        <v>23</v>
      </c>
      <c r="FN66" s="33">
        <f t="shared" si="98"/>
        <v>1.1099000000000001</v>
      </c>
      <c r="FO66" s="34">
        <f t="shared" si="99"/>
        <v>-1.1883999999999999</v>
      </c>
      <c r="FP66" s="24"/>
      <c r="FQ66" s="25">
        <v>43</v>
      </c>
      <c r="FR66" s="23">
        <v>56.1</v>
      </c>
      <c r="FS66" s="22">
        <f t="shared" si="25"/>
        <v>72</v>
      </c>
      <c r="FT66" s="22">
        <f t="shared" si="25"/>
        <v>72</v>
      </c>
      <c r="FU66" s="37">
        <f>24</f>
        <v>24</v>
      </c>
      <c r="FV66" s="33">
        <f t="shared" si="100"/>
        <v>0.40329999999999999</v>
      </c>
      <c r="FW66" s="34">
        <f t="shared" si="101"/>
        <v>-1.5052000000000001</v>
      </c>
      <c r="FX66" s="24"/>
      <c r="FY66" s="25">
        <v>43</v>
      </c>
      <c r="FZ66" s="23">
        <v>56.1</v>
      </c>
      <c r="GA66" s="22">
        <f t="shared" si="26"/>
        <v>72</v>
      </c>
      <c r="GB66" s="22">
        <f>50</f>
        <v>50</v>
      </c>
      <c r="GC66" s="32">
        <f>25</f>
        <v>25</v>
      </c>
      <c r="GD66" s="33">
        <f t="shared" si="102"/>
        <v>-0.42049999999999998</v>
      </c>
      <c r="GE66" s="34">
        <f t="shared" si="103"/>
        <v>-2.2042999999999999</v>
      </c>
      <c r="GF66" s="24"/>
      <c r="GG66" s="25">
        <v>43</v>
      </c>
      <c r="GH66" s="23">
        <v>56.1</v>
      </c>
      <c r="GI66" s="22">
        <f t="shared" si="27"/>
        <v>72</v>
      </c>
      <c r="GJ66" s="22">
        <f>52</f>
        <v>52</v>
      </c>
      <c r="GK66" s="32">
        <f>26</f>
        <v>26</v>
      </c>
      <c r="GL66" s="33">
        <f t="shared" si="104"/>
        <v>-1.2257</v>
      </c>
      <c r="GM66" s="34">
        <f t="shared" si="105"/>
        <v>-1.7757000000000001</v>
      </c>
      <c r="GN66" s="24"/>
      <c r="GO66" s="25">
        <v>43</v>
      </c>
      <c r="GP66" s="23">
        <v>56.1</v>
      </c>
      <c r="GQ66" s="22">
        <f t="shared" si="28"/>
        <v>72</v>
      </c>
      <c r="GR66" s="22">
        <f>54</f>
        <v>54</v>
      </c>
      <c r="GS66" s="37">
        <f>27</f>
        <v>27</v>
      </c>
      <c r="GT66" s="33">
        <f t="shared" si="106"/>
        <v>-1.736</v>
      </c>
      <c r="GU66" s="34">
        <f t="shared" si="107"/>
        <v>-1.1417999999999999</v>
      </c>
      <c r="GV66" s="24"/>
      <c r="GW66" s="25">
        <v>43</v>
      </c>
      <c r="GX66" s="23">
        <v>56.1</v>
      </c>
      <c r="GY66" s="22">
        <f t="shared" si="29"/>
        <v>72</v>
      </c>
      <c r="GZ66" s="22">
        <f>56</f>
        <v>56</v>
      </c>
      <c r="HA66" s="32">
        <f>28</f>
        <v>28</v>
      </c>
      <c r="HB66" s="33">
        <f t="shared" si="108"/>
        <v>-1.9533</v>
      </c>
      <c r="HC66" s="34">
        <f t="shared" si="109"/>
        <v>-0.44579999999999997</v>
      </c>
      <c r="HD66" s="24"/>
      <c r="HE66" s="25">
        <v>43</v>
      </c>
      <c r="HF66" s="23">
        <v>56.1</v>
      </c>
      <c r="HG66" s="22">
        <f t="shared" si="30"/>
        <v>72</v>
      </c>
      <c r="HH66" s="22">
        <f>58</f>
        <v>58</v>
      </c>
      <c r="HI66" s="32">
        <f>29</f>
        <v>29</v>
      </c>
      <c r="HJ66" s="33">
        <f t="shared" si="110"/>
        <v>-1.9231</v>
      </c>
      <c r="HK66" s="34">
        <f t="shared" si="111"/>
        <v>0.2092</v>
      </c>
      <c r="HL66" s="24"/>
      <c r="HM66" s="25">
        <v>43</v>
      </c>
      <c r="HN66" s="23">
        <v>56.1</v>
      </c>
      <c r="HO66" s="22">
        <f t="shared" si="31"/>
        <v>72</v>
      </c>
      <c r="HP66" s="22">
        <f>60</f>
        <v>60</v>
      </c>
      <c r="HQ66" s="32">
        <f>30</f>
        <v>30</v>
      </c>
      <c r="HR66" s="33">
        <f t="shared" si="112"/>
        <v>-1.7082999999999999</v>
      </c>
      <c r="HS66" s="34">
        <f t="shared" si="113"/>
        <v>0.76060000000000005</v>
      </c>
      <c r="HT66" s="24"/>
      <c r="HU66" s="25">
        <v>43</v>
      </c>
      <c r="HV66" s="23">
        <v>56.1</v>
      </c>
      <c r="HW66" s="22">
        <f t="shared" si="32"/>
        <v>72</v>
      </c>
      <c r="HX66" s="22">
        <f>62</f>
        <v>62</v>
      </c>
      <c r="HY66" s="32">
        <f>31</f>
        <v>31</v>
      </c>
      <c r="HZ66" s="33">
        <f t="shared" si="114"/>
        <v>-1.3731</v>
      </c>
      <c r="IA66" s="34">
        <f t="shared" si="115"/>
        <v>1.1788000000000001</v>
      </c>
      <c r="IB66" s="24"/>
      <c r="IC66" s="25">
        <v>43</v>
      </c>
      <c r="ID66" s="23">
        <v>56.1</v>
      </c>
      <c r="IE66" s="22">
        <f t="shared" si="33"/>
        <v>72</v>
      </c>
      <c r="IF66" s="22">
        <f>64</f>
        <v>64</v>
      </c>
      <c r="IG66" s="32">
        <f>32</f>
        <v>32</v>
      </c>
      <c r="IH66" s="33">
        <f t="shared" si="116"/>
        <v>-0.97399999999999998</v>
      </c>
      <c r="II66" s="34">
        <f t="shared" si="117"/>
        <v>1.4577</v>
      </c>
      <c r="IJ66" s="24"/>
      <c r="IK66" s="25">
        <v>43</v>
      </c>
      <c r="IL66" s="23">
        <v>56.1</v>
      </c>
      <c r="IM66" s="22">
        <f t="shared" si="34"/>
        <v>72</v>
      </c>
      <c r="IN66" s="22">
        <f>66</f>
        <v>66</v>
      </c>
      <c r="IO66" s="37">
        <f>33</f>
        <v>33</v>
      </c>
      <c r="IP66" s="33">
        <f t="shared" si="118"/>
        <v>-0.55600000000000005</v>
      </c>
      <c r="IQ66" s="34">
        <f t="shared" si="119"/>
        <v>1.6065</v>
      </c>
      <c r="IR66" s="24"/>
      <c r="IS66" s="25">
        <v>43</v>
      </c>
      <c r="IT66" s="23">
        <v>56.1</v>
      </c>
      <c r="IU66" s="22">
        <f t="shared" si="35"/>
        <v>72</v>
      </c>
      <c r="IV66" s="22">
        <f>68</f>
        <v>68</v>
      </c>
      <c r="IW66" s="32">
        <f>34</f>
        <v>34</v>
      </c>
      <c r="IX66" s="33">
        <f t="shared" si="120"/>
        <v>-0.1522</v>
      </c>
      <c r="IY66" s="34">
        <f t="shared" si="121"/>
        <v>1.643</v>
      </c>
      <c r="IZ66" s="24"/>
      <c r="JA66" s="25">
        <v>43</v>
      </c>
      <c r="JB66" s="23">
        <v>56.1</v>
      </c>
      <c r="JC66" s="22">
        <f t="shared" si="36"/>
        <v>72</v>
      </c>
      <c r="JD66" s="22">
        <f>70</f>
        <v>70</v>
      </c>
      <c r="JE66" s="32">
        <f>35</f>
        <v>35</v>
      </c>
      <c r="JF66" s="33">
        <f t="shared" si="122"/>
        <v>0.2152</v>
      </c>
      <c r="JG66" s="34">
        <f t="shared" si="123"/>
        <v>1.5884</v>
      </c>
      <c r="JH66" s="24"/>
      <c r="JI66" s="25">
        <v>43</v>
      </c>
      <c r="JJ66" s="23">
        <v>56.1</v>
      </c>
      <c r="JK66" s="22">
        <f t="shared" si="37"/>
        <v>72</v>
      </c>
      <c r="JL66" s="22">
        <f t="shared" si="37"/>
        <v>72</v>
      </c>
      <c r="JM66" s="37">
        <f>36</f>
        <v>36</v>
      </c>
      <c r="JN66" s="33">
        <f t="shared" si="124"/>
        <v>0.53300000000000003</v>
      </c>
      <c r="JO66" s="34">
        <f t="shared" si="125"/>
        <v>1.4643999999999999</v>
      </c>
    </row>
    <row r="67" spans="1:275">
      <c r="A67" s="22">
        <v>1883</v>
      </c>
      <c r="B67" s="23">
        <v>49.25</v>
      </c>
      <c r="C67" s="20"/>
      <c r="D67" s="24"/>
      <c r="E67" s="25">
        <v>44</v>
      </c>
      <c r="F67" s="23">
        <v>49.25</v>
      </c>
      <c r="G67" s="22">
        <f t="shared" si="0"/>
        <v>72</v>
      </c>
      <c r="H67" s="22">
        <f t="shared" si="0"/>
        <v>72</v>
      </c>
      <c r="I67" s="32">
        <f>3</f>
        <v>3</v>
      </c>
      <c r="J67" s="33">
        <f t="shared" si="38"/>
        <v>-0.68400000000000005</v>
      </c>
      <c r="K67" s="34">
        <f t="shared" si="39"/>
        <v>-1.1848000000000001</v>
      </c>
      <c r="L67" s="24"/>
      <c r="M67" s="25">
        <v>44</v>
      </c>
      <c r="N67" s="23">
        <v>49.25</v>
      </c>
      <c r="O67" s="22">
        <f t="shared" si="1"/>
        <v>72</v>
      </c>
      <c r="P67" s="22">
        <f t="shared" si="2"/>
        <v>72</v>
      </c>
      <c r="Q67" s="37">
        <f t="shared" si="190"/>
        <v>4</v>
      </c>
      <c r="R67" s="33">
        <f t="shared" si="41"/>
        <v>1.3681000000000001</v>
      </c>
      <c r="S67" s="34">
        <f t="shared" si="42"/>
        <v>0</v>
      </c>
      <c r="T67" s="24"/>
      <c r="U67" s="25">
        <v>44</v>
      </c>
      <c r="V67" s="23">
        <v>49.25</v>
      </c>
      <c r="W67" s="22">
        <f t="shared" si="3"/>
        <v>72</v>
      </c>
      <c r="X67" s="22">
        <v>70</v>
      </c>
      <c r="Y67" s="32">
        <f>5</f>
        <v>5</v>
      </c>
      <c r="Z67" s="33">
        <f t="shared" si="43"/>
        <v>0.43480000000000002</v>
      </c>
      <c r="AA67" s="34">
        <f t="shared" si="44"/>
        <v>-1.3383</v>
      </c>
      <c r="AB67" s="24"/>
      <c r="AC67" s="25">
        <v>44</v>
      </c>
      <c r="AD67" s="23">
        <v>49.25</v>
      </c>
      <c r="AE67" s="22">
        <f t="shared" si="191"/>
        <v>72</v>
      </c>
      <c r="AF67" s="22">
        <f t="shared" si="4"/>
        <v>72</v>
      </c>
      <c r="AG67" s="37">
        <f t="shared" si="192"/>
        <v>6</v>
      </c>
      <c r="AH67" s="33">
        <f t="shared" si="47"/>
        <v>-0.68400000000000005</v>
      </c>
      <c r="AI67" s="34">
        <f t="shared" si="48"/>
        <v>1.1848000000000001</v>
      </c>
      <c r="AJ67" s="24"/>
      <c r="AK67" s="25">
        <v>44</v>
      </c>
      <c r="AL67" s="23">
        <v>49.25</v>
      </c>
      <c r="AM67" s="22">
        <f t="shared" si="5"/>
        <v>72</v>
      </c>
      <c r="AN67" s="22">
        <f t="shared" si="193"/>
        <v>70</v>
      </c>
      <c r="AO67" s="32">
        <f t="shared" si="194"/>
        <v>7</v>
      </c>
      <c r="AP67" s="33">
        <f t="shared" si="51"/>
        <v>-0.31309999999999999</v>
      </c>
      <c r="AQ67" s="34">
        <f t="shared" si="52"/>
        <v>1.3718999999999999</v>
      </c>
      <c r="AR67" s="24"/>
      <c r="AS67" s="25">
        <v>44</v>
      </c>
      <c r="AT67" s="23">
        <v>49.25</v>
      </c>
      <c r="AU67" s="22">
        <f t="shared" si="6"/>
        <v>72</v>
      </c>
      <c r="AV67" s="22">
        <f t="shared" si="195"/>
        <v>72</v>
      </c>
      <c r="AW67" s="37">
        <f t="shared" si="196"/>
        <v>8</v>
      </c>
      <c r="AX67" s="33">
        <f t="shared" si="55"/>
        <v>-1.3681000000000001</v>
      </c>
      <c r="AY67" s="34">
        <f t="shared" si="56"/>
        <v>0</v>
      </c>
      <c r="AZ67" s="24"/>
      <c r="BA67" s="25">
        <v>44</v>
      </c>
      <c r="BB67" s="23">
        <v>49.25</v>
      </c>
      <c r="BC67" s="22">
        <f t="shared" si="7"/>
        <v>72</v>
      </c>
      <c r="BD67" s="22">
        <f t="shared" si="8"/>
        <v>72</v>
      </c>
      <c r="BE67" s="37">
        <f t="shared" si="197"/>
        <v>9</v>
      </c>
      <c r="BF67" s="33">
        <f t="shared" si="58"/>
        <v>1.048</v>
      </c>
      <c r="BG67" s="34">
        <f t="shared" si="59"/>
        <v>-0.87939999999999996</v>
      </c>
      <c r="BH67" s="24"/>
      <c r="BI67" s="25">
        <v>44</v>
      </c>
      <c r="BJ67" s="23">
        <v>49.25</v>
      </c>
      <c r="BK67" s="22">
        <f t="shared" si="9"/>
        <v>72</v>
      </c>
      <c r="BL67" s="22">
        <f>70</f>
        <v>70</v>
      </c>
      <c r="BM67" s="32">
        <f>10</f>
        <v>10</v>
      </c>
      <c r="BN67" s="33">
        <f t="shared" si="60"/>
        <v>-1.1384000000000001</v>
      </c>
      <c r="BO67" s="34">
        <f t="shared" si="61"/>
        <v>0.82709999999999995</v>
      </c>
      <c r="BP67" s="24"/>
      <c r="BQ67" s="25">
        <v>44</v>
      </c>
      <c r="BR67" s="23">
        <v>49.25</v>
      </c>
      <c r="BS67" s="22">
        <f t="shared" si="10"/>
        <v>72</v>
      </c>
      <c r="BT67" s="22">
        <f t="shared" si="198"/>
        <v>66</v>
      </c>
      <c r="BU67" s="37">
        <f t="shared" si="199"/>
        <v>11</v>
      </c>
      <c r="BV67" s="33">
        <f t="shared" si="64"/>
        <v>1.4923999999999999</v>
      </c>
      <c r="BW67" s="34">
        <f t="shared" si="65"/>
        <v>0</v>
      </c>
      <c r="BX67" s="24"/>
      <c r="BY67" s="25">
        <v>44</v>
      </c>
      <c r="BZ67" s="23">
        <v>49.25</v>
      </c>
      <c r="CA67" s="22">
        <f t="shared" si="11"/>
        <v>72</v>
      </c>
      <c r="CB67" s="22">
        <f t="shared" si="12"/>
        <v>72</v>
      </c>
      <c r="CC67" s="37">
        <f t="shared" si="200"/>
        <v>12</v>
      </c>
      <c r="CD67" s="33">
        <f t="shared" si="67"/>
        <v>-0.68400000000000005</v>
      </c>
      <c r="CE67" s="34">
        <f t="shared" si="68"/>
        <v>-1.1848000000000001</v>
      </c>
      <c r="CF67" s="24"/>
      <c r="CG67" s="25">
        <v>44</v>
      </c>
      <c r="CH67" s="23">
        <v>49.25</v>
      </c>
      <c r="CI67" s="22">
        <f t="shared" si="13"/>
        <v>72</v>
      </c>
      <c r="CJ67" s="22">
        <f>65</f>
        <v>65</v>
      </c>
      <c r="CK67" s="32">
        <f>13</f>
        <v>13</v>
      </c>
      <c r="CL67" s="33">
        <f t="shared" si="69"/>
        <v>-1.1343000000000001</v>
      </c>
      <c r="CM67" s="34">
        <f t="shared" si="70"/>
        <v>1.0048999999999999</v>
      </c>
      <c r="CN67" s="24"/>
      <c r="CO67" s="25">
        <v>44</v>
      </c>
      <c r="CP67" s="23">
        <v>49.25</v>
      </c>
      <c r="CQ67" s="22">
        <f t="shared" si="14"/>
        <v>72</v>
      </c>
      <c r="CR67" s="22">
        <f t="shared" si="201"/>
        <v>70</v>
      </c>
      <c r="CS67" s="32">
        <f t="shared" si="202"/>
        <v>14</v>
      </c>
      <c r="CT67" s="33">
        <f t="shared" si="73"/>
        <v>0.87729999999999997</v>
      </c>
      <c r="CU67" s="34">
        <f t="shared" si="74"/>
        <v>1.1001000000000001</v>
      </c>
      <c r="CV67" s="24"/>
      <c r="CW67" s="25">
        <v>44</v>
      </c>
      <c r="CX67" s="23">
        <v>49.25</v>
      </c>
      <c r="CY67" s="22">
        <f t="shared" si="15"/>
        <v>72</v>
      </c>
      <c r="CZ67" s="22">
        <f t="shared" si="203"/>
        <v>60</v>
      </c>
      <c r="DA67" s="32">
        <f t="shared" si="204"/>
        <v>15</v>
      </c>
      <c r="DB67" s="33">
        <f t="shared" si="77"/>
        <v>1.4997</v>
      </c>
      <c r="DC67" s="34">
        <f t="shared" si="78"/>
        <v>-0.66769999999999996</v>
      </c>
      <c r="DD67" s="24"/>
      <c r="DE67" s="25">
        <v>44</v>
      </c>
      <c r="DF67" s="23">
        <v>49.25</v>
      </c>
      <c r="DG67" s="22">
        <f t="shared" si="16"/>
        <v>72</v>
      </c>
      <c r="DH67" s="22">
        <f t="shared" si="205"/>
        <v>64</v>
      </c>
      <c r="DI67" s="32">
        <f t="shared" si="206"/>
        <v>16</v>
      </c>
      <c r="DJ67" s="33">
        <f t="shared" si="81"/>
        <v>0</v>
      </c>
      <c r="DK67" s="34">
        <f t="shared" si="82"/>
        <v>-1.5390999999999999</v>
      </c>
      <c r="DL67" s="24"/>
      <c r="DM67" s="25">
        <v>44</v>
      </c>
      <c r="DN67" s="23">
        <v>49.25</v>
      </c>
      <c r="DO67" s="22">
        <f t="shared" si="17"/>
        <v>72</v>
      </c>
      <c r="DP67" s="22">
        <f>68</f>
        <v>68</v>
      </c>
      <c r="DQ67" s="32">
        <f>17</f>
        <v>17</v>
      </c>
      <c r="DR67" s="33">
        <f t="shared" si="83"/>
        <v>-1.2316</v>
      </c>
      <c r="DS67" s="34">
        <f t="shared" si="84"/>
        <v>-0.76259999999999994</v>
      </c>
      <c r="DT67" s="24"/>
      <c r="DU67" s="25">
        <v>44</v>
      </c>
      <c r="DV67" s="23">
        <v>49.25</v>
      </c>
      <c r="DW67" s="22">
        <f t="shared" si="18"/>
        <v>72</v>
      </c>
      <c r="DX67" s="22">
        <f t="shared" si="207"/>
        <v>72</v>
      </c>
      <c r="DY67" s="37">
        <f t="shared" si="208"/>
        <v>18</v>
      </c>
      <c r="DZ67" s="33">
        <f t="shared" si="87"/>
        <v>-1.2856000000000001</v>
      </c>
      <c r="EA67" s="34">
        <f t="shared" si="88"/>
        <v>0.46789999999999998</v>
      </c>
      <c r="EB67" s="24"/>
      <c r="EC67" s="25">
        <v>44</v>
      </c>
      <c r="ED67" s="23">
        <v>49.25</v>
      </c>
      <c r="EE67" s="22">
        <f t="shared" si="19"/>
        <v>72</v>
      </c>
      <c r="EF67" s="22">
        <f>57</f>
        <v>57</v>
      </c>
      <c r="EG67" s="32">
        <f>19</f>
        <v>19</v>
      </c>
      <c r="EH67" s="33">
        <f t="shared" si="89"/>
        <v>-0.69420000000000004</v>
      </c>
      <c r="EI67" s="34">
        <f t="shared" si="90"/>
        <v>1.5825</v>
      </c>
      <c r="EJ67" s="24"/>
      <c r="EK67" s="25">
        <v>44</v>
      </c>
      <c r="EL67" s="23">
        <v>49.25</v>
      </c>
      <c r="EM67" s="22">
        <f t="shared" si="20"/>
        <v>72</v>
      </c>
      <c r="EN67" s="22">
        <f>60</f>
        <v>60</v>
      </c>
      <c r="EO67" s="32">
        <f>20</f>
        <v>20</v>
      </c>
      <c r="EP67" s="33">
        <f t="shared" si="91"/>
        <v>0.50729999999999997</v>
      </c>
      <c r="EQ67" s="34">
        <f t="shared" si="92"/>
        <v>1.5612999999999999</v>
      </c>
      <c r="ER67" s="24"/>
      <c r="ES67" s="25">
        <v>44</v>
      </c>
      <c r="ET67" s="23">
        <v>49.25</v>
      </c>
      <c r="EU67" s="22">
        <f t="shared" si="21"/>
        <v>72</v>
      </c>
      <c r="EV67" s="22">
        <f>63</f>
        <v>63</v>
      </c>
      <c r="EW67" s="37">
        <f>21</f>
        <v>21</v>
      </c>
      <c r="EX67" s="33">
        <f t="shared" si="93"/>
        <v>1.2918000000000001</v>
      </c>
      <c r="EY67" s="34">
        <f t="shared" si="94"/>
        <v>0.88070000000000004</v>
      </c>
      <c r="EZ67" s="24"/>
      <c r="FA67" s="25">
        <v>44</v>
      </c>
      <c r="FB67" s="23">
        <v>49.25</v>
      </c>
      <c r="FC67" s="22">
        <f t="shared" si="22"/>
        <v>72</v>
      </c>
      <c r="FD67" s="22">
        <f>66</f>
        <v>66</v>
      </c>
      <c r="FE67" s="37">
        <f>22</f>
        <v>22</v>
      </c>
      <c r="FF67" s="33">
        <f t="shared" si="95"/>
        <v>1.4923999999999999</v>
      </c>
      <c r="FG67" s="34">
        <f t="shared" si="96"/>
        <v>0</v>
      </c>
      <c r="FH67" s="24"/>
      <c r="FI67" s="25">
        <v>44</v>
      </c>
      <c r="FJ67" s="23">
        <v>49.25</v>
      </c>
      <c r="FK67" s="22">
        <f t="shared" si="23"/>
        <v>72</v>
      </c>
      <c r="FL67" s="22">
        <f t="shared" si="209"/>
        <v>69</v>
      </c>
      <c r="FM67" s="37">
        <f t="shared" si="189"/>
        <v>23</v>
      </c>
      <c r="FN67" s="33">
        <f t="shared" si="98"/>
        <v>1.2197</v>
      </c>
      <c r="FO67" s="34">
        <f t="shared" si="99"/>
        <v>-0.74170000000000003</v>
      </c>
      <c r="FP67" s="24"/>
      <c r="FQ67" s="25">
        <v>44</v>
      </c>
      <c r="FR67" s="23">
        <v>49.25</v>
      </c>
      <c r="FS67" s="22">
        <f t="shared" si="25"/>
        <v>72</v>
      </c>
      <c r="FT67" s="22">
        <f t="shared" si="25"/>
        <v>72</v>
      </c>
      <c r="FU67" s="37">
        <f>24</f>
        <v>24</v>
      </c>
      <c r="FV67" s="33">
        <f t="shared" si="100"/>
        <v>0.68400000000000005</v>
      </c>
      <c r="FW67" s="34">
        <f t="shared" si="101"/>
        <v>-1.1848000000000001</v>
      </c>
      <c r="FX67" s="24"/>
      <c r="FY67" s="25">
        <v>44</v>
      </c>
      <c r="FZ67" s="23">
        <v>49.25</v>
      </c>
      <c r="GA67" s="22">
        <f t="shared" si="26"/>
        <v>72</v>
      </c>
      <c r="GB67" s="22">
        <f>50</f>
        <v>50</v>
      </c>
      <c r="GC67" s="32">
        <f>25</f>
        <v>25</v>
      </c>
      <c r="GD67" s="33">
        <f t="shared" si="102"/>
        <v>0.1237</v>
      </c>
      <c r="GE67" s="34">
        <f t="shared" si="103"/>
        <v>-1.9661</v>
      </c>
      <c r="GF67" s="24"/>
      <c r="GG67" s="25">
        <v>44</v>
      </c>
      <c r="GH67" s="23">
        <v>49.25</v>
      </c>
      <c r="GI67" s="22">
        <f t="shared" si="27"/>
        <v>72</v>
      </c>
      <c r="GJ67" s="22">
        <f>52</f>
        <v>52</v>
      </c>
      <c r="GK67" s="32">
        <f>26</f>
        <v>26</v>
      </c>
      <c r="GL67" s="33">
        <f t="shared" si="104"/>
        <v>-0.67169999999999996</v>
      </c>
      <c r="GM67" s="34">
        <f t="shared" si="105"/>
        <v>-1.7710999999999999</v>
      </c>
      <c r="GN67" s="24"/>
      <c r="GO67" s="25">
        <v>44</v>
      </c>
      <c r="GP67" s="23">
        <v>49.25</v>
      </c>
      <c r="GQ67" s="22">
        <f t="shared" si="28"/>
        <v>72</v>
      </c>
      <c r="GR67" s="22">
        <f>54</f>
        <v>54</v>
      </c>
      <c r="GS67" s="37">
        <f>27</f>
        <v>27</v>
      </c>
      <c r="GT67" s="33">
        <f t="shared" si="106"/>
        <v>-1.2518</v>
      </c>
      <c r="GU67" s="34">
        <f t="shared" si="107"/>
        <v>-1.3268</v>
      </c>
      <c r="GV67" s="24"/>
      <c r="GW67" s="25">
        <v>44</v>
      </c>
      <c r="GX67" s="23">
        <v>49.25</v>
      </c>
      <c r="GY67" s="22">
        <f t="shared" si="29"/>
        <v>72</v>
      </c>
      <c r="GZ67" s="22">
        <f>56</f>
        <v>56</v>
      </c>
      <c r="HA67" s="32">
        <f>28</f>
        <v>28</v>
      </c>
      <c r="HB67" s="33">
        <f t="shared" si="108"/>
        <v>-1.5847</v>
      </c>
      <c r="HC67" s="34">
        <f t="shared" si="109"/>
        <v>-0.76319999999999999</v>
      </c>
      <c r="HD67" s="24"/>
      <c r="HE67" s="25">
        <v>44</v>
      </c>
      <c r="HF67" s="23">
        <v>49.25</v>
      </c>
      <c r="HG67" s="22">
        <f t="shared" si="30"/>
        <v>72</v>
      </c>
      <c r="HH67" s="22">
        <f>58</f>
        <v>58</v>
      </c>
      <c r="HI67" s="32">
        <f>29</f>
        <v>29</v>
      </c>
      <c r="HJ67" s="33">
        <f t="shared" si="110"/>
        <v>-1.6882999999999999</v>
      </c>
      <c r="HK67" s="34">
        <f t="shared" si="111"/>
        <v>-0.18360000000000001</v>
      </c>
      <c r="HL67" s="24"/>
      <c r="HM67" s="25">
        <v>44</v>
      </c>
      <c r="HN67" s="23">
        <v>49.25</v>
      </c>
      <c r="HO67" s="22">
        <f t="shared" si="31"/>
        <v>72</v>
      </c>
      <c r="HP67" s="22">
        <f>60</f>
        <v>60</v>
      </c>
      <c r="HQ67" s="32">
        <f>30</f>
        <v>30</v>
      </c>
      <c r="HR67" s="33">
        <f t="shared" si="112"/>
        <v>-1.6057999999999999</v>
      </c>
      <c r="HS67" s="34">
        <f t="shared" si="113"/>
        <v>0.34129999999999999</v>
      </c>
      <c r="HT67" s="24"/>
      <c r="HU67" s="25">
        <v>44</v>
      </c>
      <c r="HV67" s="23">
        <v>49.25</v>
      </c>
      <c r="HW67" s="22">
        <f t="shared" si="32"/>
        <v>72</v>
      </c>
      <c r="HX67" s="22">
        <f>62</f>
        <v>62</v>
      </c>
      <c r="HY67" s="32">
        <f>31</f>
        <v>31</v>
      </c>
      <c r="HZ67" s="33">
        <f t="shared" si="114"/>
        <v>-1.3891</v>
      </c>
      <c r="IA67" s="34">
        <f t="shared" si="115"/>
        <v>0.77100000000000002</v>
      </c>
      <c r="IB67" s="24"/>
      <c r="IC67" s="25">
        <v>44</v>
      </c>
      <c r="ID67" s="23">
        <v>49.25</v>
      </c>
      <c r="IE67" s="22">
        <f t="shared" si="33"/>
        <v>72</v>
      </c>
      <c r="IF67" s="22">
        <f>64</f>
        <v>64</v>
      </c>
      <c r="IG67" s="32">
        <f>32</f>
        <v>32</v>
      </c>
      <c r="IH67" s="33">
        <f t="shared" si="116"/>
        <v>-1.0883</v>
      </c>
      <c r="II67" s="34">
        <f t="shared" si="117"/>
        <v>1.0883</v>
      </c>
      <c r="IJ67" s="24"/>
      <c r="IK67" s="25">
        <v>44</v>
      </c>
      <c r="IL67" s="23">
        <v>49.25</v>
      </c>
      <c r="IM67" s="22">
        <f t="shared" si="34"/>
        <v>72</v>
      </c>
      <c r="IN67" s="22">
        <f>66</f>
        <v>66</v>
      </c>
      <c r="IO67" s="37">
        <f>33</f>
        <v>33</v>
      </c>
      <c r="IP67" s="33">
        <f t="shared" si="118"/>
        <v>-0.74619999999999997</v>
      </c>
      <c r="IQ67" s="34">
        <f t="shared" si="119"/>
        <v>1.2925</v>
      </c>
      <c r="IR67" s="24"/>
      <c r="IS67" s="25">
        <v>44</v>
      </c>
      <c r="IT67" s="23">
        <v>49.25</v>
      </c>
      <c r="IU67" s="22">
        <f t="shared" si="35"/>
        <v>72</v>
      </c>
      <c r="IV67" s="22">
        <f>68</f>
        <v>68</v>
      </c>
      <c r="IW67" s="32">
        <f>34</f>
        <v>34</v>
      </c>
      <c r="IX67" s="33">
        <f t="shared" si="120"/>
        <v>-0.39639999999999997</v>
      </c>
      <c r="IY67" s="34">
        <f t="shared" si="121"/>
        <v>1.3932</v>
      </c>
      <c r="IZ67" s="24"/>
      <c r="JA67" s="25">
        <v>44</v>
      </c>
      <c r="JB67" s="23">
        <v>49.25</v>
      </c>
      <c r="JC67" s="22">
        <f t="shared" si="36"/>
        <v>72</v>
      </c>
      <c r="JD67" s="22">
        <f>70</f>
        <v>70</v>
      </c>
      <c r="JE67" s="32">
        <f>35</f>
        <v>35</v>
      </c>
      <c r="JF67" s="33">
        <f t="shared" si="122"/>
        <v>-6.3100000000000003E-2</v>
      </c>
      <c r="JG67" s="34">
        <f t="shared" si="123"/>
        <v>1.4056999999999999</v>
      </c>
      <c r="JH67" s="24"/>
      <c r="JI67" s="25">
        <v>44</v>
      </c>
      <c r="JJ67" s="23">
        <v>49.25</v>
      </c>
      <c r="JK67" s="22">
        <f t="shared" si="37"/>
        <v>72</v>
      </c>
      <c r="JL67" s="22">
        <f t="shared" si="37"/>
        <v>72</v>
      </c>
      <c r="JM67" s="37">
        <f>36</f>
        <v>36</v>
      </c>
      <c r="JN67" s="33">
        <f t="shared" si="124"/>
        <v>0.23760000000000001</v>
      </c>
      <c r="JO67" s="34">
        <f t="shared" si="125"/>
        <v>1.3472999999999999</v>
      </c>
    </row>
    <row r="68" spans="1:275">
      <c r="A68" s="22">
        <v>1884</v>
      </c>
      <c r="B68" s="23">
        <v>40.049999999999997</v>
      </c>
      <c r="C68" s="20"/>
      <c r="D68" s="24"/>
      <c r="E68" s="25">
        <v>45</v>
      </c>
      <c r="F68" s="23">
        <v>40.049999999999997</v>
      </c>
      <c r="G68" s="22">
        <f t="shared" si="0"/>
        <v>72</v>
      </c>
      <c r="H68" s="22">
        <f t="shared" si="0"/>
        <v>72</v>
      </c>
      <c r="I68" s="32">
        <f>3</f>
        <v>3</v>
      </c>
      <c r="J68" s="33">
        <f t="shared" si="38"/>
        <v>1.1125</v>
      </c>
      <c r="K68" s="34">
        <f t="shared" si="39"/>
        <v>0</v>
      </c>
      <c r="L68" s="24"/>
      <c r="M68" s="25">
        <v>45</v>
      </c>
      <c r="N68" s="23">
        <v>40.049999999999997</v>
      </c>
      <c r="O68" s="22">
        <f t="shared" si="1"/>
        <v>72</v>
      </c>
      <c r="P68" s="22">
        <f t="shared" si="2"/>
        <v>72</v>
      </c>
      <c r="Q68" s="37">
        <f t="shared" si="190"/>
        <v>4</v>
      </c>
      <c r="R68" s="33">
        <f t="shared" si="41"/>
        <v>0</v>
      </c>
      <c r="S68" s="34">
        <f t="shared" si="42"/>
        <v>1.1125</v>
      </c>
      <c r="T68" s="24"/>
      <c r="U68" s="25">
        <v>45</v>
      </c>
      <c r="V68" s="23">
        <v>40.049999999999997</v>
      </c>
      <c r="W68" s="22">
        <f t="shared" si="3"/>
        <v>72</v>
      </c>
      <c r="X68" s="22">
        <v>70</v>
      </c>
      <c r="Y68" s="32">
        <f>5</f>
        <v>5</v>
      </c>
      <c r="Z68" s="33">
        <f t="shared" si="43"/>
        <v>1.1443000000000001</v>
      </c>
      <c r="AA68" s="34">
        <f t="shared" si="44"/>
        <v>0</v>
      </c>
      <c r="AB68" s="24"/>
      <c r="AC68" s="25">
        <v>45</v>
      </c>
      <c r="AD68" s="23">
        <v>40.049999999999997</v>
      </c>
      <c r="AE68" s="22">
        <f t="shared" si="191"/>
        <v>72</v>
      </c>
      <c r="AF68" s="22">
        <f t="shared" si="4"/>
        <v>72</v>
      </c>
      <c r="AG68" s="37">
        <f t="shared" si="192"/>
        <v>6</v>
      </c>
      <c r="AH68" s="33">
        <f t="shared" si="47"/>
        <v>-1.1125</v>
      </c>
      <c r="AI68" s="34">
        <f t="shared" si="48"/>
        <v>0</v>
      </c>
      <c r="AJ68" s="24"/>
      <c r="AK68" s="25">
        <v>45</v>
      </c>
      <c r="AL68" s="23">
        <v>40.049999999999997</v>
      </c>
      <c r="AM68" s="22">
        <f t="shared" si="5"/>
        <v>72</v>
      </c>
      <c r="AN68" s="22">
        <f t="shared" si="193"/>
        <v>70</v>
      </c>
      <c r="AO68" s="32">
        <f t="shared" si="194"/>
        <v>7</v>
      </c>
      <c r="AP68" s="33">
        <f t="shared" si="51"/>
        <v>-1.0309999999999999</v>
      </c>
      <c r="AQ68" s="34">
        <f t="shared" si="52"/>
        <v>0.4965</v>
      </c>
      <c r="AR68" s="24"/>
      <c r="AS68" s="25">
        <v>45</v>
      </c>
      <c r="AT68" s="23">
        <v>40.049999999999997</v>
      </c>
      <c r="AU68" s="22">
        <f t="shared" si="6"/>
        <v>72</v>
      </c>
      <c r="AV68" s="22">
        <f t="shared" si="195"/>
        <v>72</v>
      </c>
      <c r="AW68" s="37">
        <f t="shared" si="196"/>
        <v>8</v>
      </c>
      <c r="AX68" s="33">
        <f t="shared" si="55"/>
        <v>-0.78669999999999995</v>
      </c>
      <c r="AY68" s="34">
        <f t="shared" si="56"/>
        <v>-0.78669999999999995</v>
      </c>
      <c r="AZ68" s="24"/>
      <c r="BA68" s="25">
        <v>45</v>
      </c>
      <c r="BB68" s="23">
        <v>40.049999999999997</v>
      </c>
      <c r="BC68" s="22">
        <f t="shared" si="7"/>
        <v>72</v>
      </c>
      <c r="BD68" s="22">
        <f t="shared" si="8"/>
        <v>72</v>
      </c>
      <c r="BE68" s="37">
        <f t="shared" si="197"/>
        <v>9</v>
      </c>
      <c r="BF68" s="33">
        <f t="shared" si="58"/>
        <v>1.1125</v>
      </c>
      <c r="BG68" s="34">
        <f t="shared" si="59"/>
        <v>0</v>
      </c>
      <c r="BH68" s="24"/>
      <c r="BI68" s="25">
        <v>45</v>
      </c>
      <c r="BJ68" s="23">
        <v>40.049999999999997</v>
      </c>
      <c r="BK68" s="22">
        <f t="shared" si="9"/>
        <v>72</v>
      </c>
      <c r="BL68" s="22">
        <f>70</f>
        <v>70</v>
      </c>
      <c r="BM68" s="32">
        <f>10</f>
        <v>10</v>
      </c>
      <c r="BN68" s="33">
        <f t="shared" si="60"/>
        <v>-1.1443000000000001</v>
      </c>
      <c r="BO68" s="34">
        <f t="shared" si="61"/>
        <v>0</v>
      </c>
      <c r="BP68" s="24"/>
      <c r="BQ68" s="25">
        <v>45</v>
      </c>
      <c r="BR68" s="23">
        <v>40.049999999999997</v>
      </c>
      <c r="BS68" s="22">
        <f t="shared" si="10"/>
        <v>72</v>
      </c>
      <c r="BT68" s="22">
        <f t="shared" si="198"/>
        <v>66</v>
      </c>
      <c r="BU68" s="37">
        <f t="shared" si="199"/>
        <v>11</v>
      </c>
      <c r="BV68" s="33">
        <f t="shared" si="64"/>
        <v>1.0209999999999999</v>
      </c>
      <c r="BW68" s="34">
        <f t="shared" si="65"/>
        <v>0.65610000000000002</v>
      </c>
      <c r="BX68" s="24"/>
      <c r="BY68" s="25">
        <v>45</v>
      </c>
      <c r="BZ68" s="23">
        <v>40.049999999999997</v>
      </c>
      <c r="CA68" s="22">
        <f t="shared" si="11"/>
        <v>72</v>
      </c>
      <c r="CB68" s="22">
        <f t="shared" si="12"/>
        <v>72</v>
      </c>
      <c r="CC68" s="37">
        <f t="shared" si="200"/>
        <v>12</v>
      </c>
      <c r="CD68" s="33">
        <f t="shared" si="67"/>
        <v>0</v>
      </c>
      <c r="CE68" s="34">
        <f t="shared" si="68"/>
        <v>-1.1125</v>
      </c>
      <c r="CF68" s="24"/>
      <c r="CG68" s="25">
        <v>45</v>
      </c>
      <c r="CH68" s="23">
        <v>40.049999999999997</v>
      </c>
      <c r="CI68" s="22">
        <f t="shared" si="13"/>
        <v>72</v>
      </c>
      <c r="CJ68" s="22">
        <f>65</f>
        <v>65</v>
      </c>
      <c r="CK68" s="32">
        <f>13</f>
        <v>13</v>
      </c>
      <c r="CL68" s="33">
        <f t="shared" si="69"/>
        <v>-1.1964999999999999</v>
      </c>
      <c r="CM68" s="34">
        <f t="shared" si="70"/>
        <v>0.2949</v>
      </c>
      <c r="CN68" s="24"/>
      <c r="CO68" s="25">
        <v>45</v>
      </c>
      <c r="CP68" s="23">
        <v>40.049999999999997</v>
      </c>
      <c r="CQ68" s="22">
        <f t="shared" si="14"/>
        <v>72</v>
      </c>
      <c r="CR68" s="22">
        <f t="shared" si="201"/>
        <v>70</v>
      </c>
      <c r="CS68" s="32">
        <f t="shared" si="202"/>
        <v>14</v>
      </c>
      <c r="CT68" s="33">
        <f t="shared" si="73"/>
        <v>0.25459999999999999</v>
      </c>
      <c r="CU68" s="34">
        <f t="shared" si="74"/>
        <v>1.1155999999999999</v>
      </c>
      <c r="CV68" s="24"/>
      <c r="CW68" s="25">
        <v>45</v>
      </c>
      <c r="CX68" s="23">
        <v>40.049999999999997</v>
      </c>
      <c r="CY68" s="22">
        <f t="shared" si="15"/>
        <v>72</v>
      </c>
      <c r="CZ68" s="22">
        <f t="shared" si="203"/>
        <v>60</v>
      </c>
      <c r="DA68" s="32">
        <f t="shared" si="204"/>
        <v>15</v>
      </c>
      <c r="DB68" s="33">
        <f t="shared" si="77"/>
        <v>1.335</v>
      </c>
      <c r="DC68" s="34">
        <f t="shared" si="78"/>
        <v>0</v>
      </c>
      <c r="DD68" s="24"/>
      <c r="DE68" s="25">
        <v>45</v>
      </c>
      <c r="DF68" s="23">
        <v>40.049999999999997</v>
      </c>
      <c r="DG68" s="22">
        <f t="shared" si="16"/>
        <v>72</v>
      </c>
      <c r="DH68" s="22">
        <f t="shared" si="205"/>
        <v>64</v>
      </c>
      <c r="DI68" s="32">
        <f t="shared" si="206"/>
        <v>16</v>
      </c>
      <c r="DJ68" s="33">
        <f t="shared" si="81"/>
        <v>0.47899999999999998</v>
      </c>
      <c r="DK68" s="34">
        <f t="shared" si="82"/>
        <v>-1.1563000000000001</v>
      </c>
      <c r="DL68" s="24"/>
      <c r="DM68" s="25">
        <v>45</v>
      </c>
      <c r="DN68" s="23">
        <v>40.049999999999997</v>
      </c>
      <c r="DO68" s="22">
        <f t="shared" si="17"/>
        <v>72</v>
      </c>
      <c r="DP68" s="22">
        <f>68</f>
        <v>68</v>
      </c>
      <c r="DQ68" s="32">
        <f>17</f>
        <v>17</v>
      </c>
      <c r="DR68" s="33">
        <f t="shared" si="83"/>
        <v>-0.70989999999999998</v>
      </c>
      <c r="DS68" s="34">
        <f t="shared" si="84"/>
        <v>-0.94</v>
      </c>
      <c r="DT68" s="24"/>
      <c r="DU68" s="25">
        <v>45</v>
      </c>
      <c r="DV68" s="23">
        <v>40.049999999999997</v>
      </c>
      <c r="DW68" s="22">
        <f t="shared" si="18"/>
        <v>72</v>
      </c>
      <c r="DX68" s="22">
        <f t="shared" si="207"/>
        <v>72</v>
      </c>
      <c r="DY68" s="37">
        <f t="shared" si="208"/>
        <v>18</v>
      </c>
      <c r="DZ68" s="33">
        <f t="shared" si="87"/>
        <v>-1.1125</v>
      </c>
      <c r="EA68" s="34">
        <f t="shared" si="88"/>
        <v>0</v>
      </c>
      <c r="EB68" s="24"/>
      <c r="EC68" s="25">
        <v>45</v>
      </c>
      <c r="ED68" s="23">
        <v>40.049999999999997</v>
      </c>
      <c r="EE68" s="22">
        <f t="shared" si="19"/>
        <v>72</v>
      </c>
      <c r="EF68" s="22">
        <f>57</f>
        <v>57</v>
      </c>
      <c r="EG68" s="32">
        <f>19</f>
        <v>19</v>
      </c>
      <c r="EH68" s="33">
        <f t="shared" si="89"/>
        <v>-0.95179999999999998</v>
      </c>
      <c r="EI68" s="34">
        <f t="shared" si="90"/>
        <v>1.0339</v>
      </c>
      <c r="EJ68" s="24"/>
      <c r="EK68" s="25">
        <v>45</v>
      </c>
      <c r="EL68" s="23">
        <v>40.049999999999997</v>
      </c>
      <c r="EM68" s="22">
        <f t="shared" si="20"/>
        <v>72</v>
      </c>
      <c r="EN68" s="22">
        <f>60</f>
        <v>60</v>
      </c>
      <c r="EO68" s="32">
        <f>20</f>
        <v>20</v>
      </c>
      <c r="EP68" s="33">
        <f t="shared" si="91"/>
        <v>0</v>
      </c>
      <c r="EQ68" s="34">
        <f t="shared" si="92"/>
        <v>1.335</v>
      </c>
      <c r="ER68" s="24"/>
      <c r="ES68" s="25">
        <v>45</v>
      </c>
      <c r="ET68" s="23">
        <v>40.049999999999997</v>
      </c>
      <c r="EU68" s="22">
        <f t="shared" si="21"/>
        <v>72</v>
      </c>
      <c r="EV68" s="22">
        <f>63</f>
        <v>63</v>
      </c>
      <c r="EW68" s="37">
        <f>21</f>
        <v>21</v>
      </c>
      <c r="EX68" s="33">
        <f t="shared" si="93"/>
        <v>0.79269999999999996</v>
      </c>
      <c r="EY68" s="34">
        <f t="shared" si="94"/>
        <v>0.99399999999999999</v>
      </c>
      <c r="EZ68" s="24"/>
      <c r="FA68" s="25">
        <v>45</v>
      </c>
      <c r="FB68" s="23">
        <v>40.049999999999997</v>
      </c>
      <c r="FC68" s="22">
        <f t="shared" si="22"/>
        <v>72</v>
      </c>
      <c r="FD68" s="22">
        <f>66</f>
        <v>66</v>
      </c>
      <c r="FE68" s="37">
        <f>22</f>
        <v>22</v>
      </c>
      <c r="FF68" s="33">
        <f t="shared" si="95"/>
        <v>1.1645000000000001</v>
      </c>
      <c r="FG68" s="34">
        <f t="shared" si="96"/>
        <v>0.34189999999999998</v>
      </c>
      <c r="FH68" s="24"/>
      <c r="FI68" s="25">
        <v>45</v>
      </c>
      <c r="FJ68" s="23">
        <v>40.049999999999997</v>
      </c>
      <c r="FK68" s="22">
        <f t="shared" si="23"/>
        <v>72</v>
      </c>
      <c r="FL68" s="22">
        <f t="shared" si="209"/>
        <v>69</v>
      </c>
      <c r="FM68" s="37">
        <f t="shared" si="189"/>
        <v>23</v>
      </c>
      <c r="FN68" s="33">
        <f t="shared" si="98"/>
        <v>1.1177999999999999</v>
      </c>
      <c r="FO68" s="34">
        <f t="shared" si="99"/>
        <v>-0.31319999999999998</v>
      </c>
      <c r="FP68" s="24"/>
      <c r="FQ68" s="25">
        <v>45</v>
      </c>
      <c r="FR68" s="23">
        <v>40.049999999999997</v>
      </c>
      <c r="FS68" s="22">
        <f t="shared" si="25"/>
        <v>72</v>
      </c>
      <c r="FT68" s="22">
        <f t="shared" si="25"/>
        <v>72</v>
      </c>
      <c r="FU68" s="37">
        <f>24</f>
        <v>24</v>
      </c>
      <c r="FV68" s="33">
        <f t="shared" si="100"/>
        <v>0.78669999999999995</v>
      </c>
      <c r="FW68" s="34">
        <f t="shared" si="101"/>
        <v>-0.78669999999999995</v>
      </c>
      <c r="FX68" s="24"/>
      <c r="FY68" s="25">
        <v>45</v>
      </c>
      <c r="FZ68" s="23">
        <v>40.049999999999997</v>
      </c>
      <c r="GA68" s="22">
        <f t="shared" si="26"/>
        <v>72</v>
      </c>
      <c r="GB68" s="22">
        <f>50</f>
        <v>50</v>
      </c>
      <c r="GC68" s="32">
        <f>25</f>
        <v>25</v>
      </c>
      <c r="GD68" s="33">
        <f t="shared" si="102"/>
        <v>0.495</v>
      </c>
      <c r="GE68" s="34">
        <f t="shared" si="103"/>
        <v>-1.5236000000000001</v>
      </c>
      <c r="GF68" s="24"/>
      <c r="GG68" s="25">
        <v>45</v>
      </c>
      <c r="GH68" s="23">
        <v>40.049999999999997</v>
      </c>
      <c r="GI68" s="22">
        <f t="shared" si="27"/>
        <v>72</v>
      </c>
      <c r="GJ68" s="22">
        <f>52</f>
        <v>52</v>
      </c>
      <c r="GK68" s="32">
        <f>26</f>
        <v>26</v>
      </c>
      <c r="GL68" s="33">
        <f t="shared" si="104"/>
        <v>-0.1857</v>
      </c>
      <c r="GM68" s="34">
        <f t="shared" si="105"/>
        <v>-1.5291999999999999</v>
      </c>
      <c r="GN68" s="24"/>
      <c r="GO68" s="25">
        <v>45</v>
      </c>
      <c r="GP68" s="23">
        <v>40.049999999999997</v>
      </c>
      <c r="GQ68" s="22">
        <f t="shared" si="28"/>
        <v>72</v>
      </c>
      <c r="GR68" s="22">
        <f>54</f>
        <v>54</v>
      </c>
      <c r="GS68" s="37">
        <f>27</f>
        <v>27</v>
      </c>
      <c r="GT68" s="33">
        <f t="shared" si="106"/>
        <v>-0.74170000000000003</v>
      </c>
      <c r="GU68" s="34">
        <f t="shared" si="107"/>
        <v>-1.2846</v>
      </c>
      <c r="GV68" s="24"/>
      <c r="GW68" s="25">
        <v>45</v>
      </c>
      <c r="GX68" s="23">
        <v>40.049999999999997</v>
      </c>
      <c r="GY68" s="22">
        <f t="shared" si="29"/>
        <v>72</v>
      </c>
      <c r="GZ68" s="22">
        <f>56</f>
        <v>56</v>
      </c>
      <c r="HA68" s="32">
        <f>28</f>
        <v>28</v>
      </c>
      <c r="HB68" s="33">
        <f t="shared" si="108"/>
        <v>-1.1183000000000001</v>
      </c>
      <c r="HC68" s="34">
        <f t="shared" si="109"/>
        <v>-0.89180000000000004</v>
      </c>
      <c r="HD68" s="24"/>
      <c r="HE68" s="25">
        <v>45</v>
      </c>
      <c r="HF68" s="23">
        <v>40.049999999999997</v>
      </c>
      <c r="HG68" s="22">
        <f t="shared" si="30"/>
        <v>72</v>
      </c>
      <c r="HH68" s="22">
        <f>58</f>
        <v>58</v>
      </c>
      <c r="HI68" s="32">
        <f>29</f>
        <v>29</v>
      </c>
      <c r="HJ68" s="33">
        <f t="shared" si="110"/>
        <v>-1.3087</v>
      </c>
      <c r="HK68" s="34">
        <f t="shared" si="111"/>
        <v>-0.441</v>
      </c>
      <c r="HL68" s="24"/>
      <c r="HM68" s="25">
        <v>45</v>
      </c>
      <c r="HN68" s="23">
        <v>40.049999999999997</v>
      </c>
      <c r="HO68" s="22">
        <f t="shared" si="31"/>
        <v>72</v>
      </c>
      <c r="HP68" s="22">
        <f>60</f>
        <v>60</v>
      </c>
      <c r="HQ68" s="32">
        <f>30</f>
        <v>30</v>
      </c>
      <c r="HR68" s="33">
        <f t="shared" si="112"/>
        <v>-1.335</v>
      </c>
      <c r="HS68" s="34">
        <f t="shared" si="113"/>
        <v>0</v>
      </c>
      <c r="HT68" s="24"/>
      <c r="HU68" s="25">
        <v>45</v>
      </c>
      <c r="HV68" s="23">
        <v>40.049999999999997</v>
      </c>
      <c r="HW68" s="22">
        <f t="shared" si="32"/>
        <v>72</v>
      </c>
      <c r="HX68" s="22">
        <f>62</f>
        <v>62</v>
      </c>
      <c r="HY68" s="32">
        <f>31</f>
        <v>31</v>
      </c>
      <c r="HZ68" s="33">
        <f t="shared" si="114"/>
        <v>-1.2326999999999999</v>
      </c>
      <c r="IA68" s="34">
        <f t="shared" si="115"/>
        <v>0.38679999999999998</v>
      </c>
      <c r="IB68" s="24"/>
      <c r="IC68" s="25">
        <v>45</v>
      </c>
      <c r="ID68" s="23">
        <v>40.049999999999997</v>
      </c>
      <c r="IE68" s="22">
        <f t="shared" si="33"/>
        <v>72</v>
      </c>
      <c r="IF68" s="22">
        <f>64</f>
        <v>64</v>
      </c>
      <c r="IG68" s="32">
        <f>32</f>
        <v>32</v>
      </c>
      <c r="IH68" s="33">
        <f t="shared" si="116"/>
        <v>-1.0406</v>
      </c>
      <c r="II68" s="34">
        <f t="shared" si="117"/>
        <v>0.69530000000000003</v>
      </c>
      <c r="IJ68" s="24"/>
      <c r="IK68" s="25">
        <v>45</v>
      </c>
      <c r="IL68" s="23">
        <v>40.049999999999997</v>
      </c>
      <c r="IM68" s="22">
        <f t="shared" si="34"/>
        <v>72</v>
      </c>
      <c r="IN68" s="22">
        <f>66</f>
        <v>66</v>
      </c>
      <c r="IO68" s="37">
        <f>33</f>
        <v>33</v>
      </c>
      <c r="IP68" s="33">
        <f t="shared" si="118"/>
        <v>-0.79479999999999995</v>
      </c>
      <c r="IQ68" s="34">
        <f t="shared" si="119"/>
        <v>0.91720000000000002</v>
      </c>
      <c r="IR68" s="24"/>
      <c r="IS68" s="25">
        <v>45</v>
      </c>
      <c r="IT68" s="23">
        <v>40.049999999999997</v>
      </c>
      <c r="IU68" s="22">
        <f t="shared" si="35"/>
        <v>72</v>
      </c>
      <c r="IV68" s="22">
        <f>68</f>
        <v>68</v>
      </c>
      <c r="IW68" s="32">
        <f>34</f>
        <v>34</v>
      </c>
      <c r="IX68" s="33">
        <f t="shared" si="120"/>
        <v>-0.52510000000000001</v>
      </c>
      <c r="IY68" s="34">
        <f t="shared" si="121"/>
        <v>1.0544</v>
      </c>
      <c r="IZ68" s="24"/>
      <c r="JA68" s="25">
        <v>45</v>
      </c>
      <c r="JB68" s="23">
        <v>40.049999999999997</v>
      </c>
      <c r="JC68" s="22">
        <f t="shared" si="36"/>
        <v>72</v>
      </c>
      <c r="JD68" s="22">
        <f>70</f>
        <v>70</v>
      </c>
      <c r="JE68" s="32">
        <f>35</f>
        <v>35</v>
      </c>
      <c r="JF68" s="33">
        <f t="shared" si="122"/>
        <v>-0.25459999999999999</v>
      </c>
      <c r="JG68" s="34">
        <f t="shared" si="123"/>
        <v>1.1155999999999999</v>
      </c>
      <c r="JH68" s="24"/>
      <c r="JI68" s="25">
        <v>45</v>
      </c>
      <c r="JJ68" s="23">
        <v>40.049999999999997</v>
      </c>
      <c r="JK68" s="22">
        <f t="shared" si="37"/>
        <v>72</v>
      </c>
      <c r="JL68" s="22">
        <f t="shared" si="37"/>
        <v>72</v>
      </c>
      <c r="JM68" s="37">
        <f>36</f>
        <v>36</v>
      </c>
      <c r="JN68" s="33">
        <f t="shared" si="124"/>
        <v>0</v>
      </c>
      <c r="JO68" s="34">
        <f t="shared" si="125"/>
        <v>1.1125</v>
      </c>
    </row>
    <row r="69" spans="1:275">
      <c r="A69" s="22">
        <v>1885</v>
      </c>
      <c r="B69" s="23">
        <v>37.630000000000003</v>
      </c>
      <c r="C69" s="20"/>
      <c r="D69" s="24"/>
      <c r="E69" s="25">
        <v>46</v>
      </c>
      <c r="F69" s="23">
        <v>37.630000000000003</v>
      </c>
      <c r="G69" s="22">
        <f t="shared" si="0"/>
        <v>72</v>
      </c>
      <c r="H69" s="22">
        <f t="shared" si="0"/>
        <v>72</v>
      </c>
      <c r="I69" s="32">
        <f>3</f>
        <v>3</v>
      </c>
      <c r="J69" s="33">
        <f t="shared" si="38"/>
        <v>-0.52259999999999995</v>
      </c>
      <c r="K69" s="34">
        <f t="shared" si="39"/>
        <v>0.9052</v>
      </c>
      <c r="L69" s="24"/>
      <c r="M69" s="25">
        <v>46</v>
      </c>
      <c r="N69" s="23">
        <v>37.630000000000003</v>
      </c>
      <c r="O69" s="22">
        <f t="shared" si="1"/>
        <v>72</v>
      </c>
      <c r="P69" s="22">
        <f t="shared" si="2"/>
        <v>72</v>
      </c>
      <c r="Q69" s="37">
        <f t="shared" si="190"/>
        <v>4</v>
      </c>
      <c r="R69" s="33">
        <f t="shared" si="41"/>
        <v>-1.0452999999999999</v>
      </c>
      <c r="S69" s="34">
        <f t="shared" si="42"/>
        <v>0</v>
      </c>
      <c r="T69" s="24"/>
      <c r="U69" s="25">
        <v>46</v>
      </c>
      <c r="V69" s="23">
        <v>37.630000000000003</v>
      </c>
      <c r="W69" s="22">
        <f t="shared" si="3"/>
        <v>72</v>
      </c>
      <c r="X69" s="22">
        <v>70</v>
      </c>
      <c r="Y69" s="32">
        <f>5</f>
        <v>5</v>
      </c>
      <c r="Z69" s="33">
        <f t="shared" si="43"/>
        <v>0.3322</v>
      </c>
      <c r="AA69" s="34">
        <f t="shared" si="44"/>
        <v>1.0225</v>
      </c>
      <c r="AB69" s="24"/>
      <c r="AC69" s="25">
        <v>46</v>
      </c>
      <c r="AD69" s="23">
        <v>37.630000000000003</v>
      </c>
      <c r="AE69" s="22">
        <f t="shared" si="191"/>
        <v>72</v>
      </c>
      <c r="AF69" s="22">
        <f t="shared" si="4"/>
        <v>72</v>
      </c>
      <c r="AG69" s="37">
        <f t="shared" si="192"/>
        <v>6</v>
      </c>
      <c r="AH69" s="33">
        <f t="shared" si="47"/>
        <v>-0.52259999999999995</v>
      </c>
      <c r="AI69" s="34">
        <f t="shared" si="48"/>
        <v>-0.9052</v>
      </c>
      <c r="AJ69" s="24"/>
      <c r="AK69" s="25">
        <v>46</v>
      </c>
      <c r="AL69" s="23">
        <v>37.630000000000003</v>
      </c>
      <c r="AM69" s="22">
        <f t="shared" si="5"/>
        <v>72</v>
      </c>
      <c r="AN69" s="22">
        <f t="shared" si="193"/>
        <v>70</v>
      </c>
      <c r="AO69" s="32">
        <f t="shared" si="194"/>
        <v>7</v>
      </c>
      <c r="AP69" s="33">
        <f t="shared" si="51"/>
        <v>-0.96870000000000001</v>
      </c>
      <c r="AQ69" s="34">
        <f t="shared" si="52"/>
        <v>-0.46650000000000003</v>
      </c>
      <c r="AR69" s="24"/>
      <c r="AS69" s="25">
        <v>46</v>
      </c>
      <c r="AT69" s="23">
        <v>37.630000000000003</v>
      </c>
      <c r="AU69" s="22">
        <f t="shared" si="6"/>
        <v>72</v>
      </c>
      <c r="AV69" s="22">
        <f t="shared" si="195"/>
        <v>72</v>
      </c>
      <c r="AW69" s="37">
        <f t="shared" si="196"/>
        <v>8</v>
      </c>
      <c r="AX69" s="33">
        <f t="shared" si="55"/>
        <v>0</v>
      </c>
      <c r="AY69" s="34">
        <f t="shared" si="56"/>
        <v>-1.0452999999999999</v>
      </c>
      <c r="AZ69" s="24"/>
      <c r="BA69" s="25">
        <v>46</v>
      </c>
      <c r="BB69" s="23">
        <v>37.630000000000003</v>
      </c>
      <c r="BC69" s="22">
        <f t="shared" si="7"/>
        <v>72</v>
      </c>
      <c r="BD69" s="22">
        <f t="shared" si="8"/>
        <v>72</v>
      </c>
      <c r="BE69" s="37">
        <f t="shared" si="197"/>
        <v>9</v>
      </c>
      <c r="BF69" s="33">
        <f t="shared" si="58"/>
        <v>0.80069999999999997</v>
      </c>
      <c r="BG69" s="34">
        <f t="shared" si="59"/>
        <v>0.67190000000000005</v>
      </c>
      <c r="BH69" s="24"/>
      <c r="BI69" s="25">
        <v>46</v>
      </c>
      <c r="BJ69" s="23">
        <v>37.630000000000003</v>
      </c>
      <c r="BK69" s="22">
        <f t="shared" si="9"/>
        <v>72</v>
      </c>
      <c r="BL69" s="22">
        <f>70</f>
        <v>70</v>
      </c>
      <c r="BM69" s="32">
        <f>10</f>
        <v>10</v>
      </c>
      <c r="BN69" s="33">
        <f t="shared" si="60"/>
        <v>-0.86980000000000002</v>
      </c>
      <c r="BO69" s="34">
        <f t="shared" si="61"/>
        <v>-0.63200000000000001</v>
      </c>
      <c r="BP69" s="24"/>
      <c r="BQ69" s="25">
        <v>46</v>
      </c>
      <c r="BR69" s="23">
        <v>37.630000000000003</v>
      </c>
      <c r="BS69" s="22">
        <f t="shared" si="10"/>
        <v>72</v>
      </c>
      <c r="BT69" s="22">
        <f t="shared" si="198"/>
        <v>66</v>
      </c>
      <c r="BU69" s="37">
        <f t="shared" si="199"/>
        <v>11</v>
      </c>
      <c r="BV69" s="33">
        <f t="shared" si="64"/>
        <v>0.47370000000000001</v>
      </c>
      <c r="BW69" s="34">
        <f t="shared" si="65"/>
        <v>1.0373000000000001</v>
      </c>
      <c r="BX69" s="24"/>
      <c r="BY69" s="25">
        <v>46</v>
      </c>
      <c r="BZ69" s="23">
        <v>37.630000000000003</v>
      </c>
      <c r="CA69" s="22">
        <f t="shared" si="11"/>
        <v>72</v>
      </c>
      <c r="CB69" s="22">
        <f t="shared" si="12"/>
        <v>72</v>
      </c>
      <c r="CC69" s="37">
        <f t="shared" si="200"/>
        <v>12</v>
      </c>
      <c r="CD69" s="33">
        <f t="shared" si="67"/>
        <v>0.52259999999999995</v>
      </c>
      <c r="CE69" s="34">
        <f t="shared" si="68"/>
        <v>-0.9052</v>
      </c>
      <c r="CF69" s="24"/>
      <c r="CG69" s="25">
        <v>46</v>
      </c>
      <c r="CH69" s="23">
        <v>37.630000000000003</v>
      </c>
      <c r="CI69" s="22">
        <f t="shared" si="13"/>
        <v>72</v>
      </c>
      <c r="CJ69" s="22">
        <f>65</f>
        <v>65</v>
      </c>
      <c r="CK69" s="32">
        <f>13</f>
        <v>13</v>
      </c>
      <c r="CL69" s="33">
        <f t="shared" si="69"/>
        <v>-1.1242000000000001</v>
      </c>
      <c r="CM69" s="34">
        <f t="shared" si="70"/>
        <v>-0.27710000000000001</v>
      </c>
      <c r="CN69" s="24"/>
      <c r="CO69" s="25">
        <v>46</v>
      </c>
      <c r="CP69" s="23">
        <v>37.630000000000003</v>
      </c>
      <c r="CQ69" s="22">
        <f t="shared" si="14"/>
        <v>72</v>
      </c>
      <c r="CR69" s="22">
        <f t="shared" si="201"/>
        <v>70</v>
      </c>
      <c r="CS69" s="32">
        <f t="shared" si="202"/>
        <v>14</v>
      </c>
      <c r="CT69" s="33">
        <f t="shared" si="73"/>
        <v>-0.2392</v>
      </c>
      <c r="CU69" s="34">
        <f t="shared" si="74"/>
        <v>1.0482</v>
      </c>
      <c r="CV69" s="24"/>
      <c r="CW69" s="25">
        <v>46</v>
      </c>
      <c r="CX69" s="23">
        <v>37.630000000000003</v>
      </c>
      <c r="CY69" s="22">
        <f t="shared" si="15"/>
        <v>72</v>
      </c>
      <c r="CZ69" s="22">
        <f t="shared" si="203"/>
        <v>60</v>
      </c>
      <c r="DA69" s="32">
        <f t="shared" si="204"/>
        <v>15</v>
      </c>
      <c r="DB69" s="33">
        <f t="shared" si="77"/>
        <v>1.1458999999999999</v>
      </c>
      <c r="DC69" s="34">
        <f t="shared" si="78"/>
        <v>0.51019999999999999</v>
      </c>
      <c r="DD69" s="24"/>
      <c r="DE69" s="25">
        <v>46</v>
      </c>
      <c r="DF69" s="23">
        <v>37.630000000000003</v>
      </c>
      <c r="DG69" s="22">
        <f t="shared" si="16"/>
        <v>72</v>
      </c>
      <c r="DH69" s="22">
        <f t="shared" si="205"/>
        <v>64</v>
      </c>
      <c r="DI69" s="32">
        <f t="shared" si="206"/>
        <v>16</v>
      </c>
      <c r="DJ69" s="33">
        <f t="shared" si="81"/>
        <v>0.83150000000000002</v>
      </c>
      <c r="DK69" s="34">
        <f t="shared" si="82"/>
        <v>-0.83150000000000002</v>
      </c>
      <c r="DL69" s="24"/>
      <c r="DM69" s="25">
        <v>46</v>
      </c>
      <c r="DN69" s="23">
        <v>37.630000000000003</v>
      </c>
      <c r="DO69" s="22">
        <f t="shared" si="17"/>
        <v>72</v>
      </c>
      <c r="DP69" s="22">
        <f>68</f>
        <v>68</v>
      </c>
      <c r="DQ69" s="32">
        <f>17</f>
        <v>17</v>
      </c>
      <c r="DR69" s="33">
        <f t="shared" si="83"/>
        <v>-0.3029</v>
      </c>
      <c r="DS69" s="34">
        <f t="shared" si="84"/>
        <v>-1.0645</v>
      </c>
      <c r="DT69" s="24"/>
      <c r="DU69" s="25">
        <v>46</v>
      </c>
      <c r="DV69" s="23">
        <v>37.630000000000003</v>
      </c>
      <c r="DW69" s="22">
        <f t="shared" si="18"/>
        <v>72</v>
      </c>
      <c r="DX69" s="22">
        <f t="shared" si="207"/>
        <v>72</v>
      </c>
      <c r="DY69" s="37">
        <f t="shared" si="208"/>
        <v>18</v>
      </c>
      <c r="DZ69" s="33">
        <f t="shared" si="87"/>
        <v>-0.98219999999999996</v>
      </c>
      <c r="EA69" s="34">
        <f t="shared" si="88"/>
        <v>-0.35749999999999998</v>
      </c>
      <c r="EB69" s="24"/>
      <c r="EC69" s="25">
        <v>46</v>
      </c>
      <c r="ED69" s="23">
        <v>37.630000000000003</v>
      </c>
      <c r="EE69" s="22">
        <f t="shared" si="19"/>
        <v>72</v>
      </c>
      <c r="EF69" s="22">
        <f>57</f>
        <v>57</v>
      </c>
      <c r="EG69" s="32">
        <f>19</f>
        <v>19</v>
      </c>
      <c r="EH69" s="33">
        <f t="shared" si="89"/>
        <v>-1.1612</v>
      </c>
      <c r="EI69" s="34">
        <f t="shared" si="90"/>
        <v>0.62839999999999996</v>
      </c>
      <c r="EJ69" s="24"/>
      <c r="EK69" s="25">
        <v>46</v>
      </c>
      <c r="EL69" s="23">
        <v>37.630000000000003</v>
      </c>
      <c r="EM69" s="22">
        <f t="shared" si="20"/>
        <v>72</v>
      </c>
      <c r="EN69" s="22">
        <f>60</f>
        <v>60</v>
      </c>
      <c r="EO69" s="32">
        <f>20</f>
        <v>20</v>
      </c>
      <c r="EP69" s="33">
        <f t="shared" si="91"/>
        <v>-0.3876</v>
      </c>
      <c r="EQ69" s="34">
        <f t="shared" si="92"/>
        <v>1.1929000000000001</v>
      </c>
      <c r="ER69" s="24"/>
      <c r="ES69" s="25">
        <v>46</v>
      </c>
      <c r="ET69" s="23">
        <v>37.630000000000003</v>
      </c>
      <c r="EU69" s="22">
        <f t="shared" si="21"/>
        <v>72</v>
      </c>
      <c r="EV69" s="22">
        <f>63</f>
        <v>63</v>
      </c>
      <c r="EW69" s="37">
        <f>21</f>
        <v>21</v>
      </c>
      <c r="EX69" s="33">
        <f t="shared" si="93"/>
        <v>0.43640000000000001</v>
      </c>
      <c r="EY69" s="34">
        <f t="shared" si="94"/>
        <v>1.1120000000000001</v>
      </c>
      <c r="EZ69" s="24"/>
      <c r="FA69" s="25">
        <v>46</v>
      </c>
      <c r="FB69" s="23">
        <v>37.630000000000003</v>
      </c>
      <c r="FC69" s="22">
        <f t="shared" si="22"/>
        <v>72</v>
      </c>
      <c r="FD69" s="22">
        <f>66</f>
        <v>66</v>
      </c>
      <c r="FE69" s="37">
        <f>22</f>
        <v>22</v>
      </c>
      <c r="FF69" s="33">
        <f t="shared" si="95"/>
        <v>0.95930000000000004</v>
      </c>
      <c r="FG69" s="34">
        <f t="shared" si="96"/>
        <v>0.61650000000000005</v>
      </c>
      <c r="FH69" s="24"/>
      <c r="FI69" s="25">
        <v>46</v>
      </c>
      <c r="FJ69" s="23">
        <v>37.630000000000003</v>
      </c>
      <c r="FK69" s="22">
        <f t="shared" si="23"/>
        <v>72</v>
      </c>
      <c r="FL69" s="22">
        <f t="shared" si="209"/>
        <v>69</v>
      </c>
      <c r="FM69" s="37">
        <f t="shared" ref="FM69:FM78" si="210">23</f>
        <v>23</v>
      </c>
      <c r="FN69" s="33">
        <f t="shared" si="98"/>
        <v>1.0907</v>
      </c>
      <c r="FO69" s="34">
        <f t="shared" si="99"/>
        <v>0</v>
      </c>
      <c r="FP69" s="24"/>
      <c r="FQ69" s="25">
        <v>46</v>
      </c>
      <c r="FR69" s="23">
        <v>37.630000000000003</v>
      </c>
      <c r="FS69" s="22">
        <f t="shared" si="25"/>
        <v>72</v>
      </c>
      <c r="FT69" s="22">
        <f t="shared" si="25"/>
        <v>72</v>
      </c>
      <c r="FU69" s="37">
        <f>24</f>
        <v>24</v>
      </c>
      <c r="FV69" s="33">
        <f t="shared" si="100"/>
        <v>0.9052</v>
      </c>
      <c r="FW69" s="34">
        <f t="shared" si="101"/>
        <v>-0.52259999999999995</v>
      </c>
      <c r="FX69" s="24"/>
      <c r="FY69" s="25">
        <v>46</v>
      </c>
      <c r="FZ69" s="23">
        <v>37.630000000000003</v>
      </c>
      <c r="GA69" s="22">
        <f t="shared" si="26"/>
        <v>72</v>
      </c>
      <c r="GB69" s="22">
        <f>50</f>
        <v>50</v>
      </c>
      <c r="GC69" s="32">
        <f>25</f>
        <v>25</v>
      </c>
      <c r="GD69" s="33">
        <f t="shared" si="102"/>
        <v>0.80649999999999999</v>
      </c>
      <c r="GE69" s="34">
        <f t="shared" si="103"/>
        <v>-1.2708999999999999</v>
      </c>
      <c r="GF69" s="24"/>
      <c r="GG69" s="25">
        <v>46</v>
      </c>
      <c r="GH69" s="23">
        <v>37.630000000000003</v>
      </c>
      <c r="GI69" s="22">
        <f t="shared" si="27"/>
        <v>72</v>
      </c>
      <c r="GJ69" s="22">
        <f>52</f>
        <v>52</v>
      </c>
      <c r="GK69" s="32">
        <f>26</f>
        <v>26</v>
      </c>
      <c r="GL69" s="33">
        <f t="shared" si="104"/>
        <v>0.17449999999999999</v>
      </c>
      <c r="GM69" s="34">
        <f t="shared" si="105"/>
        <v>-1.4368000000000001</v>
      </c>
      <c r="GN69" s="24"/>
      <c r="GO69" s="25">
        <v>46</v>
      </c>
      <c r="GP69" s="23">
        <v>37.630000000000003</v>
      </c>
      <c r="GQ69" s="22">
        <f t="shared" si="28"/>
        <v>72</v>
      </c>
      <c r="GR69" s="22">
        <f>54</f>
        <v>54</v>
      </c>
      <c r="GS69" s="37">
        <f>27</f>
        <v>27</v>
      </c>
      <c r="GT69" s="33">
        <f t="shared" si="106"/>
        <v>-0.3997</v>
      </c>
      <c r="GU69" s="34">
        <f t="shared" si="107"/>
        <v>-1.3351999999999999</v>
      </c>
      <c r="GV69" s="24"/>
      <c r="GW69" s="25">
        <v>46</v>
      </c>
      <c r="GX69" s="23">
        <v>37.630000000000003</v>
      </c>
      <c r="GY69" s="22">
        <f t="shared" si="29"/>
        <v>72</v>
      </c>
      <c r="GZ69" s="22">
        <f>56</f>
        <v>56</v>
      </c>
      <c r="HA69" s="32">
        <f>28</f>
        <v>28</v>
      </c>
      <c r="HB69" s="33">
        <f t="shared" si="108"/>
        <v>-0.83789999999999998</v>
      </c>
      <c r="HC69" s="34">
        <f t="shared" si="109"/>
        <v>-1.0507</v>
      </c>
      <c r="HD69" s="24"/>
      <c r="HE69" s="25">
        <v>46</v>
      </c>
      <c r="HF69" s="23">
        <v>37.630000000000003</v>
      </c>
      <c r="HG69" s="22">
        <f t="shared" si="30"/>
        <v>72</v>
      </c>
      <c r="HH69" s="22">
        <f>58</f>
        <v>58</v>
      </c>
      <c r="HI69" s="32">
        <f>29</f>
        <v>29</v>
      </c>
      <c r="HJ69" s="33">
        <f t="shared" si="110"/>
        <v>-1.1117999999999999</v>
      </c>
      <c r="HK69" s="34">
        <f t="shared" si="111"/>
        <v>-0.66900000000000004</v>
      </c>
      <c r="HL69" s="24"/>
      <c r="HM69" s="25">
        <v>46</v>
      </c>
      <c r="HN69" s="23">
        <v>37.630000000000003</v>
      </c>
      <c r="HO69" s="22">
        <f t="shared" si="31"/>
        <v>72</v>
      </c>
      <c r="HP69" s="22">
        <f>60</f>
        <v>60</v>
      </c>
      <c r="HQ69" s="32">
        <f>30</f>
        <v>30</v>
      </c>
      <c r="HR69" s="33">
        <f t="shared" si="112"/>
        <v>-1.2269000000000001</v>
      </c>
      <c r="HS69" s="34">
        <f t="shared" si="113"/>
        <v>-0.26079999999999998</v>
      </c>
      <c r="HT69" s="24"/>
      <c r="HU69" s="25">
        <v>46</v>
      </c>
      <c r="HV69" s="23">
        <v>37.630000000000003</v>
      </c>
      <c r="HW69" s="22">
        <f t="shared" si="32"/>
        <v>72</v>
      </c>
      <c r="HX69" s="22">
        <f>62</f>
        <v>62</v>
      </c>
      <c r="HY69" s="32">
        <f>31</f>
        <v>31</v>
      </c>
      <c r="HZ69" s="33">
        <f t="shared" si="114"/>
        <v>-1.2076</v>
      </c>
      <c r="IA69" s="34">
        <f t="shared" si="115"/>
        <v>0.12280000000000001</v>
      </c>
      <c r="IB69" s="24"/>
      <c r="IC69" s="25">
        <v>46</v>
      </c>
      <c r="ID69" s="23">
        <v>37.630000000000003</v>
      </c>
      <c r="IE69" s="22">
        <f t="shared" si="33"/>
        <v>72</v>
      </c>
      <c r="IF69" s="22">
        <f>64</f>
        <v>64</v>
      </c>
      <c r="IG69" s="32">
        <f>32</f>
        <v>32</v>
      </c>
      <c r="IH69" s="33">
        <f t="shared" si="116"/>
        <v>-1.0864</v>
      </c>
      <c r="II69" s="34">
        <f t="shared" si="117"/>
        <v>0.45</v>
      </c>
      <c r="IJ69" s="24"/>
      <c r="IK69" s="25">
        <v>46</v>
      </c>
      <c r="IL69" s="23">
        <v>37.630000000000003</v>
      </c>
      <c r="IM69" s="22">
        <f t="shared" si="34"/>
        <v>72</v>
      </c>
      <c r="IN69" s="22">
        <f>66</f>
        <v>66</v>
      </c>
      <c r="IO69" s="37">
        <f>33</f>
        <v>33</v>
      </c>
      <c r="IP69" s="33">
        <f t="shared" si="118"/>
        <v>-0.89629999999999999</v>
      </c>
      <c r="IQ69" s="34">
        <f t="shared" si="119"/>
        <v>0.70489999999999997</v>
      </c>
      <c r="IR69" s="24"/>
      <c r="IS69" s="25">
        <v>46</v>
      </c>
      <c r="IT69" s="23">
        <v>37.630000000000003</v>
      </c>
      <c r="IU69" s="22">
        <f t="shared" si="35"/>
        <v>72</v>
      </c>
      <c r="IV69" s="22">
        <f>68</f>
        <v>68</v>
      </c>
      <c r="IW69" s="32">
        <f>34</f>
        <v>34</v>
      </c>
      <c r="IX69" s="33">
        <f t="shared" si="120"/>
        <v>-0.66700000000000004</v>
      </c>
      <c r="IY69" s="34">
        <f t="shared" si="121"/>
        <v>0.88319999999999999</v>
      </c>
      <c r="IZ69" s="24"/>
      <c r="JA69" s="25">
        <v>46</v>
      </c>
      <c r="JB69" s="23">
        <v>37.630000000000003</v>
      </c>
      <c r="JC69" s="22">
        <f t="shared" si="36"/>
        <v>72</v>
      </c>
      <c r="JD69" s="22">
        <f>70</f>
        <v>70</v>
      </c>
      <c r="JE69" s="32">
        <f>35</f>
        <v>35</v>
      </c>
      <c r="JF69" s="33">
        <f t="shared" si="122"/>
        <v>-0.42259999999999998</v>
      </c>
      <c r="JG69" s="34">
        <f t="shared" si="123"/>
        <v>0.98860000000000003</v>
      </c>
      <c r="JH69" s="24"/>
      <c r="JI69" s="25">
        <v>46</v>
      </c>
      <c r="JJ69" s="23">
        <v>37.630000000000003</v>
      </c>
      <c r="JK69" s="22">
        <f t="shared" si="37"/>
        <v>72</v>
      </c>
      <c r="JL69" s="22">
        <f t="shared" si="37"/>
        <v>72</v>
      </c>
      <c r="JM69" s="37">
        <f>36</f>
        <v>36</v>
      </c>
      <c r="JN69" s="33">
        <f t="shared" si="124"/>
        <v>-0.18149999999999999</v>
      </c>
      <c r="JO69" s="34">
        <f t="shared" si="125"/>
        <v>1.0294000000000001</v>
      </c>
    </row>
    <row r="70" spans="1:275">
      <c r="A70" s="22">
        <v>1886</v>
      </c>
      <c r="B70" s="23">
        <v>39.61</v>
      </c>
      <c r="C70" s="20"/>
      <c r="D70" s="24"/>
      <c r="E70" s="25">
        <v>47</v>
      </c>
      <c r="F70" s="23">
        <v>39.61</v>
      </c>
      <c r="G70" s="22">
        <f t="shared" si="0"/>
        <v>72</v>
      </c>
      <c r="H70" s="22">
        <f t="shared" si="0"/>
        <v>72</v>
      </c>
      <c r="I70" s="32">
        <f>3</f>
        <v>3</v>
      </c>
      <c r="J70" s="33">
        <f t="shared" si="38"/>
        <v>-0.55010000000000003</v>
      </c>
      <c r="K70" s="34">
        <f t="shared" si="39"/>
        <v>-0.95289999999999997</v>
      </c>
      <c r="L70" s="24"/>
      <c r="M70" s="25">
        <v>47</v>
      </c>
      <c r="N70" s="23">
        <v>39.61</v>
      </c>
      <c r="O70" s="22">
        <f t="shared" si="1"/>
        <v>72</v>
      </c>
      <c r="P70" s="22">
        <f t="shared" si="2"/>
        <v>72</v>
      </c>
      <c r="Q70" s="37">
        <f t="shared" si="190"/>
        <v>4</v>
      </c>
      <c r="R70" s="33">
        <f t="shared" si="41"/>
        <v>0</v>
      </c>
      <c r="S70" s="34">
        <f t="shared" si="42"/>
        <v>-1.1003000000000001</v>
      </c>
      <c r="T70" s="24"/>
      <c r="U70" s="25">
        <v>47</v>
      </c>
      <c r="V70" s="23">
        <v>39.61</v>
      </c>
      <c r="W70" s="22">
        <f t="shared" si="3"/>
        <v>72</v>
      </c>
      <c r="X70" s="22">
        <v>70</v>
      </c>
      <c r="Y70" s="32">
        <f>5</f>
        <v>5</v>
      </c>
      <c r="Z70" s="33">
        <f t="shared" si="43"/>
        <v>-0.91559999999999997</v>
      </c>
      <c r="AA70" s="34">
        <f t="shared" si="44"/>
        <v>0.66520000000000001</v>
      </c>
      <c r="AB70" s="24"/>
      <c r="AC70" s="25">
        <v>47</v>
      </c>
      <c r="AD70" s="23">
        <v>39.61</v>
      </c>
      <c r="AE70" s="22">
        <f t="shared" si="191"/>
        <v>72</v>
      </c>
      <c r="AF70" s="22">
        <f t="shared" si="4"/>
        <v>72</v>
      </c>
      <c r="AG70" s="37">
        <f t="shared" si="192"/>
        <v>6</v>
      </c>
      <c r="AH70" s="33">
        <f t="shared" si="47"/>
        <v>0.55010000000000003</v>
      </c>
      <c r="AI70" s="34">
        <f t="shared" si="48"/>
        <v>-0.95289999999999997</v>
      </c>
      <c r="AJ70" s="24"/>
      <c r="AK70" s="25">
        <v>47</v>
      </c>
      <c r="AL70" s="23">
        <v>39.61</v>
      </c>
      <c r="AM70" s="22">
        <f t="shared" si="5"/>
        <v>72</v>
      </c>
      <c r="AN70" s="22">
        <f t="shared" si="193"/>
        <v>70</v>
      </c>
      <c r="AO70" s="32">
        <f t="shared" si="194"/>
        <v>7</v>
      </c>
      <c r="AP70" s="33">
        <f t="shared" si="51"/>
        <v>-0.25180000000000002</v>
      </c>
      <c r="AQ70" s="34">
        <f t="shared" si="52"/>
        <v>-1.1032999999999999</v>
      </c>
      <c r="AR70" s="24"/>
      <c r="AS70" s="25">
        <v>47</v>
      </c>
      <c r="AT70" s="23">
        <v>39.61</v>
      </c>
      <c r="AU70" s="22">
        <f t="shared" si="6"/>
        <v>72</v>
      </c>
      <c r="AV70" s="22">
        <f t="shared" si="195"/>
        <v>72</v>
      </c>
      <c r="AW70" s="37">
        <f t="shared" si="196"/>
        <v>8</v>
      </c>
      <c r="AX70" s="33">
        <f t="shared" si="55"/>
        <v>0.77800000000000002</v>
      </c>
      <c r="AY70" s="34">
        <f t="shared" si="56"/>
        <v>-0.77800000000000002</v>
      </c>
      <c r="AZ70" s="24"/>
      <c r="BA70" s="25">
        <v>47</v>
      </c>
      <c r="BB70" s="23">
        <v>39.61</v>
      </c>
      <c r="BC70" s="22">
        <f t="shared" si="7"/>
        <v>72</v>
      </c>
      <c r="BD70" s="22">
        <f t="shared" si="8"/>
        <v>72</v>
      </c>
      <c r="BE70" s="37">
        <f t="shared" si="197"/>
        <v>9</v>
      </c>
      <c r="BF70" s="33">
        <f t="shared" si="58"/>
        <v>0.19109999999999999</v>
      </c>
      <c r="BG70" s="34">
        <f t="shared" si="59"/>
        <v>1.0835999999999999</v>
      </c>
      <c r="BH70" s="24"/>
      <c r="BI70" s="25">
        <v>47</v>
      </c>
      <c r="BJ70" s="23">
        <v>39.61</v>
      </c>
      <c r="BK70" s="22">
        <f t="shared" si="9"/>
        <v>72</v>
      </c>
      <c r="BL70" s="22">
        <f>70</f>
        <v>70</v>
      </c>
      <c r="BM70" s="32">
        <f>10</f>
        <v>10</v>
      </c>
      <c r="BN70" s="33">
        <f t="shared" si="60"/>
        <v>-0.34970000000000001</v>
      </c>
      <c r="BO70" s="34">
        <f t="shared" si="61"/>
        <v>-1.0763</v>
      </c>
      <c r="BP70" s="24"/>
      <c r="BQ70" s="25">
        <v>47</v>
      </c>
      <c r="BR70" s="23">
        <v>39.61</v>
      </c>
      <c r="BS70" s="22">
        <f t="shared" si="10"/>
        <v>72</v>
      </c>
      <c r="BT70" s="22">
        <f t="shared" si="198"/>
        <v>66</v>
      </c>
      <c r="BU70" s="37">
        <f t="shared" si="199"/>
        <v>11</v>
      </c>
      <c r="BV70" s="33">
        <f t="shared" si="64"/>
        <v>-0.17080000000000001</v>
      </c>
      <c r="BW70" s="34">
        <f t="shared" si="65"/>
        <v>1.1880999999999999</v>
      </c>
      <c r="BX70" s="24"/>
      <c r="BY70" s="25">
        <v>47</v>
      </c>
      <c r="BZ70" s="23">
        <v>39.61</v>
      </c>
      <c r="CA70" s="22">
        <f t="shared" si="11"/>
        <v>72</v>
      </c>
      <c r="CB70" s="22">
        <f t="shared" si="12"/>
        <v>72</v>
      </c>
      <c r="CC70" s="37">
        <f t="shared" si="200"/>
        <v>12</v>
      </c>
      <c r="CD70" s="33">
        <f t="shared" si="67"/>
        <v>0.95289999999999997</v>
      </c>
      <c r="CE70" s="34">
        <f t="shared" si="68"/>
        <v>-0.55010000000000003</v>
      </c>
      <c r="CF70" s="24"/>
      <c r="CG70" s="25">
        <v>47</v>
      </c>
      <c r="CH70" s="23">
        <v>39.61</v>
      </c>
      <c r="CI70" s="22">
        <f t="shared" si="13"/>
        <v>72</v>
      </c>
      <c r="CJ70" s="22">
        <f>65</f>
        <v>65</v>
      </c>
      <c r="CK70" s="32">
        <f>13</f>
        <v>13</v>
      </c>
      <c r="CL70" s="33">
        <f t="shared" si="69"/>
        <v>-0.9123</v>
      </c>
      <c r="CM70" s="34">
        <f t="shared" si="70"/>
        <v>-0.80820000000000003</v>
      </c>
      <c r="CN70" s="24"/>
      <c r="CO70" s="25">
        <v>47</v>
      </c>
      <c r="CP70" s="23">
        <v>39.61</v>
      </c>
      <c r="CQ70" s="22">
        <f t="shared" si="14"/>
        <v>72</v>
      </c>
      <c r="CR70" s="22">
        <f t="shared" si="201"/>
        <v>70</v>
      </c>
      <c r="CS70" s="32">
        <f t="shared" si="202"/>
        <v>14</v>
      </c>
      <c r="CT70" s="33">
        <f t="shared" si="73"/>
        <v>-0.7056</v>
      </c>
      <c r="CU70" s="34">
        <f t="shared" si="74"/>
        <v>0.88480000000000003</v>
      </c>
      <c r="CV70" s="24"/>
      <c r="CW70" s="25">
        <v>47</v>
      </c>
      <c r="CX70" s="23">
        <v>39.61</v>
      </c>
      <c r="CY70" s="22">
        <f t="shared" si="15"/>
        <v>72</v>
      </c>
      <c r="CZ70" s="22">
        <f t="shared" si="203"/>
        <v>60</v>
      </c>
      <c r="DA70" s="32">
        <f t="shared" si="204"/>
        <v>15</v>
      </c>
      <c r="DB70" s="33">
        <f t="shared" si="77"/>
        <v>0.88349999999999995</v>
      </c>
      <c r="DC70" s="34">
        <f t="shared" si="78"/>
        <v>0.98119999999999996</v>
      </c>
      <c r="DD70" s="24"/>
      <c r="DE70" s="25">
        <v>47</v>
      </c>
      <c r="DF70" s="23">
        <v>39.61</v>
      </c>
      <c r="DG70" s="22">
        <f t="shared" si="16"/>
        <v>72</v>
      </c>
      <c r="DH70" s="22">
        <f t="shared" si="205"/>
        <v>64</v>
      </c>
      <c r="DI70" s="32">
        <f t="shared" si="206"/>
        <v>16</v>
      </c>
      <c r="DJ70" s="33">
        <f t="shared" si="81"/>
        <v>1.1435999999999999</v>
      </c>
      <c r="DK70" s="34">
        <f t="shared" si="82"/>
        <v>-0.47370000000000001</v>
      </c>
      <c r="DL70" s="24"/>
      <c r="DM70" s="25">
        <v>47</v>
      </c>
      <c r="DN70" s="23">
        <v>39.61</v>
      </c>
      <c r="DO70" s="22">
        <f t="shared" si="17"/>
        <v>72</v>
      </c>
      <c r="DP70" s="22">
        <f>68</f>
        <v>68</v>
      </c>
      <c r="DQ70" s="32">
        <f>17</f>
        <v>17</v>
      </c>
      <c r="DR70" s="33">
        <f t="shared" si="83"/>
        <v>0.1075</v>
      </c>
      <c r="DS70" s="34">
        <f t="shared" si="84"/>
        <v>-1.1599999999999999</v>
      </c>
      <c r="DT70" s="24"/>
      <c r="DU70" s="25">
        <v>47</v>
      </c>
      <c r="DV70" s="23">
        <v>39.61</v>
      </c>
      <c r="DW70" s="22">
        <f t="shared" si="18"/>
        <v>72</v>
      </c>
      <c r="DX70" s="22">
        <f t="shared" si="207"/>
        <v>72</v>
      </c>
      <c r="DY70" s="37">
        <f t="shared" si="208"/>
        <v>18</v>
      </c>
      <c r="DZ70" s="33">
        <f t="shared" si="87"/>
        <v>-0.84289999999999998</v>
      </c>
      <c r="EA70" s="34">
        <f t="shared" si="88"/>
        <v>-0.70720000000000005</v>
      </c>
      <c r="EB70" s="24"/>
      <c r="EC70" s="25">
        <v>47</v>
      </c>
      <c r="ED70" s="23">
        <v>39.61</v>
      </c>
      <c r="EE70" s="22">
        <f t="shared" si="19"/>
        <v>72</v>
      </c>
      <c r="EF70" s="22">
        <f>57</f>
        <v>57</v>
      </c>
      <c r="EG70" s="32">
        <f>19</f>
        <v>19</v>
      </c>
      <c r="EH70" s="33">
        <f t="shared" si="89"/>
        <v>-1.3709</v>
      </c>
      <c r="EI70" s="34">
        <f t="shared" si="90"/>
        <v>0.2288</v>
      </c>
      <c r="EJ70" s="24"/>
      <c r="EK70" s="25">
        <v>47</v>
      </c>
      <c r="EL70" s="23">
        <v>39.61</v>
      </c>
      <c r="EM70" s="22">
        <f t="shared" si="20"/>
        <v>72</v>
      </c>
      <c r="EN70" s="22">
        <f>60</f>
        <v>60</v>
      </c>
      <c r="EO70" s="32">
        <f>20</f>
        <v>20</v>
      </c>
      <c r="EP70" s="33">
        <f t="shared" si="91"/>
        <v>-0.77610000000000001</v>
      </c>
      <c r="EQ70" s="34">
        <f t="shared" si="92"/>
        <v>1.0682</v>
      </c>
      <c r="ER70" s="24"/>
      <c r="ES70" s="25">
        <v>47</v>
      </c>
      <c r="ET70" s="23">
        <v>39.61</v>
      </c>
      <c r="EU70" s="22">
        <f t="shared" si="21"/>
        <v>72</v>
      </c>
      <c r="EV70" s="22">
        <f>63</f>
        <v>63</v>
      </c>
      <c r="EW70" s="37">
        <f>21</f>
        <v>21</v>
      </c>
      <c r="EX70" s="33">
        <f t="shared" si="93"/>
        <v>9.4E-2</v>
      </c>
      <c r="EY70" s="34">
        <f t="shared" si="94"/>
        <v>1.2539</v>
      </c>
      <c r="EZ70" s="24"/>
      <c r="FA70" s="25">
        <v>47</v>
      </c>
      <c r="FB70" s="23">
        <v>39.61</v>
      </c>
      <c r="FC70" s="22">
        <f t="shared" si="22"/>
        <v>72</v>
      </c>
      <c r="FD70" s="22">
        <f>66</f>
        <v>66</v>
      </c>
      <c r="FE70" s="37">
        <f>22</f>
        <v>22</v>
      </c>
      <c r="FF70" s="33">
        <f t="shared" si="95"/>
        <v>0.78600000000000003</v>
      </c>
      <c r="FG70" s="34">
        <f t="shared" si="96"/>
        <v>0.90710000000000002</v>
      </c>
      <c r="FH70" s="24"/>
      <c r="FI70" s="25">
        <v>47</v>
      </c>
      <c r="FJ70" s="23">
        <v>39.61</v>
      </c>
      <c r="FK70" s="22">
        <f t="shared" si="23"/>
        <v>72</v>
      </c>
      <c r="FL70" s="22">
        <f t="shared" si="209"/>
        <v>69</v>
      </c>
      <c r="FM70" s="37">
        <f t="shared" si="210"/>
        <v>23</v>
      </c>
      <c r="FN70" s="33">
        <f t="shared" si="98"/>
        <v>1.1054999999999999</v>
      </c>
      <c r="FO70" s="34">
        <f t="shared" si="99"/>
        <v>0.30980000000000002</v>
      </c>
      <c r="FP70" s="24"/>
      <c r="FQ70" s="25">
        <v>47</v>
      </c>
      <c r="FR70" s="23">
        <v>39.61</v>
      </c>
      <c r="FS70" s="22">
        <f t="shared" si="25"/>
        <v>72</v>
      </c>
      <c r="FT70" s="22">
        <f t="shared" si="25"/>
        <v>72</v>
      </c>
      <c r="FU70" s="37">
        <f>24</f>
        <v>24</v>
      </c>
      <c r="FV70" s="33">
        <f t="shared" si="100"/>
        <v>1.0628</v>
      </c>
      <c r="FW70" s="34">
        <f t="shared" si="101"/>
        <v>-0.2848</v>
      </c>
      <c r="FX70" s="24"/>
      <c r="FY70" s="25">
        <v>47</v>
      </c>
      <c r="FZ70" s="23">
        <v>39.61</v>
      </c>
      <c r="GA70" s="22">
        <f t="shared" si="26"/>
        <v>72</v>
      </c>
      <c r="GB70" s="22">
        <f>50</f>
        <v>50</v>
      </c>
      <c r="GC70" s="32">
        <f>25</f>
        <v>25</v>
      </c>
      <c r="GD70" s="33">
        <f t="shared" si="102"/>
        <v>1.155</v>
      </c>
      <c r="GE70" s="34">
        <f t="shared" si="103"/>
        <v>-1.0846</v>
      </c>
      <c r="GF70" s="24"/>
      <c r="GG70" s="25">
        <v>47</v>
      </c>
      <c r="GH70" s="23">
        <v>39.61</v>
      </c>
      <c r="GI70" s="22">
        <f t="shared" si="27"/>
        <v>72</v>
      </c>
      <c r="GJ70" s="22">
        <f>52</f>
        <v>52</v>
      </c>
      <c r="GK70" s="32">
        <f>26</f>
        <v>26</v>
      </c>
      <c r="GL70" s="33">
        <f t="shared" si="104"/>
        <v>0.54020000000000001</v>
      </c>
      <c r="GM70" s="34">
        <f t="shared" si="105"/>
        <v>-1.4245000000000001</v>
      </c>
      <c r="GN70" s="24"/>
      <c r="GO70" s="25">
        <v>47</v>
      </c>
      <c r="GP70" s="23">
        <v>39.61</v>
      </c>
      <c r="GQ70" s="22">
        <f t="shared" si="28"/>
        <v>72</v>
      </c>
      <c r="GR70" s="22">
        <f>54</f>
        <v>54</v>
      </c>
      <c r="GS70" s="37">
        <f>27</f>
        <v>27</v>
      </c>
      <c r="GT70" s="33">
        <f t="shared" si="106"/>
        <v>-8.5300000000000001E-2</v>
      </c>
      <c r="GU70" s="34">
        <f t="shared" si="107"/>
        <v>-1.4645999999999999</v>
      </c>
      <c r="GV70" s="24"/>
      <c r="GW70" s="25">
        <v>47</v>
      </c>
      <c r="GX70" s="23">
        <v>39.61</v>
      </c>
      <c r="GY70" s="22">
        <f t="shared" si="29"/>
        <v>72</v>
      </c>
      <c r="GZ70" s="22">
        <f>56</f>
        <v>56</v>
      </c>
      <c r="HA70" s="32">
        <f>28</f>
        <v>28</v>
      </c>
      <c r="HB70" s="33">
        <f t="shared" si="108"/>
        <v>-0.61380000000000001</v>
      </c>
      <c r="HC70" s="34">
        <f t="shared" si="109"/>
        <v>-1.2745</v>
      </c>
      <c r="HD70" s="24"/>
      <c r="HE70" s="25">
        <v>47</v>
      </c>
      <c r="HF70" s="23">
        <v>39.61</v>
      </c>
      <c r="HG70" s="22">
        <f t="shared" si="30"/>
        <v>72</v>
      </c>
      <c r="HH70" s="22">
        <f>58</f>
        <v>58</v>
      </c>
      <c r="HI70" s="32">
        <f>29</f>
        <v>29</v>
      </c>
      <c r="HJ70" s="33">
        <f t="shared" si="110"/>
        <v>-0.99160000000000004</v>
      </c>
      <c r="HK70" s="34">
        <f t="shared" si="111"/>
        <v>-0.93930000000000002</v>
      </c>
      <c r="HL70" s="24"/>
      <c r="HM70" s="25">
        <v>47</v>
      </c>
      <c r="HN70" s="23">
        <v>39.61</v>
      </c>
      <c r="HO70" s="22">
        <f t="shared" si="31"/>
        <v>72</v>
      </c>
      <c r="HP70" s="22">
        <f>60</f>
        <v>60</v>
      </c>
      <c r="HQ70" s="32">
        <f>30</f>
        <v>30</v>
      </c>
      <c r="HR70" s="33">
        <f t="shared" si="112"/>
        <v>-1.2061999999999999</v>
      </c>
      <c r="HS70" s="34">
        <f t="shared" si="113"/>
        <v>-0.53700000000000003</v>
      </c>
      <c r="HT70" s="24"/>
      <c r="HU70" s="25">
        <v>47</v>
      </c>
      <c r="HV70" s="23">
        <v>39.61</v>
      </c>
      <c r="HW70" s="22">
        <f t="shared" si="32"/>
        <v>72</v>
      </c>
      <c r="HX70" s="22">
        <f>62</f>
        <v>62</v>
      </c>
      <c r="HY70" s="32">
        <f>31</f>
        <v>31</v>
      </c>
      <c r="HZ70" s="33">
        <f t="shared" si="114"/>
        <v>-1.2712000000000001</v>
      </c>
      <c r="IA70" s="34">
        <f t="shared" si="115"/>
        <v>-0.1293</v>
      </c>
      <c r="IB70" s="24"/>
      <c r="IC70" s="25">
        <v>47</v>
      </c>
      <c r="ID70" s="23">
        <v>39.61</v>
      </c>
      <c r="IE70" s="22">
        <f t="shared" si="33"/>
        <v>72</v>
      </c>
      <c r="IF70" s="22">
        <f>64</f>
        <v>64</v>
      </c>
      <c r="IG70" s="32">
        <f>32</f>
        <v>32</v>
      </c>
      <c r="IH70" s="33">
        <f t="shared" si="116"/>
        <v>-1.214</v>
      </c>
      <c r="II70" s="34">
        <f t="shared" si="117"/>
        <v>0.24149999999999999</v>
      </c>
      <c r="IJ70" s="24"/>
      <c r="IK70" s="25">
        <v>47</v>
      </c>
      <c r="IL70" s="23">
        <v>39.61</v>
      </c>
      <c r="IM70" s="22">
        <f t="shared" si="34"/>
        <v>72</v>
      </c>
      <c r="IN70" s="22">
        <f>66</f>
        <v>66</v>
      </c>
      <c r="IO70" s="37">
        <f>33</f>
        <v>33</v>
      </c>
      <c r="IP70" s="33">
        <f t="shared" si="118"/>
        <v>-1.0669</v>
      </c>
      <c r="IQ70" s="34">
        <f t="shared" si="119"/>
        <v>0.55000000000000004</v>
      </c>
      <c r="IR70" s="24"/>
      <c r="IS70" s="25">
        <v>47</v>
      </c>
      <c r="IT70" s="23">
        <v>39.61</v>
      </c>
      <c r="IU70" s="22">
        <f t="shared" si="35"/>
        <v>72</v>
      </c>
      <c r="IV70" s="22">
        <f>68</f>
        <v>68</v>
      </c>
      <c r="IW70" s="32">
        <f>34</f>
        <v>34</v>
      </c>
      <c r="IX70" s="33">
        <f t="shared" si="120"/>
        <v>-0.8609</v>
      </c>
      <c r="IY70" s="34">
        <f t="shared" si="121"/>
        <v>0.78490000000000004</v>
      </c>
      <c r="IZ70" s="24"/>
      <c r="JA70" s="25">
        <v>47</v>
      </c>
      <c r="JB70" s="23">
        <v>39.61</v>
      </c>
      <c r="JC70" s="22">
        <f t="shared" si="36"/>
        <v>72</v>
      </c>
      <c r="JD70" s="22">
        <f>70</f>
        <v>70</v>
      </c>
      <c r="JE70" s="32">
        <f>35</f>
        <v>35</v>
      </c>
      <c r="JF70" s="33">
        <f t="shared" si="122"/>
        <v>-0.62350000000000005</v>
      </c>
      <c r="JG70" s="34">
        <f t="shared" si="123"/>
        <v>0.94450000000000001</v>
      </c>
      <c r="JH70" s="24"/>
      <c r="JI70" s="25">
        <v>47</v>
      </c>
      <c r="JJ70" s="23">
        <v>39.61</v>
      </c>
      <c r="JK70" s="22">
        <f t="shared" si="37"/>
        <v>72</v>
      </c>
      <c r="JL70" s="22">
        <f t="shared" si="37"/>
        <v>72</v>
      </c>
      <c r="JM70" s="37">
        <f>36</f>
        <v>36</v>
      </c>
      <c r="JN70" s="33">
        <f t="shared" si="124"/>
        <v>-0.37630000000000002</v>
      </c>
      <c r="JO70" s="34">
        <f t="shared" si="125"/>
        <v>1.0339</v>
      </c>
    </row>
    <row r="71" spans="1:275">
      <c r="A71" s="22">
        <v>1887</v>
      </c>
      <c r="B71" s="23">
        <v>38</v>
      </c>
      <c r="C71" s="20"/>
      <c r="D71" s="24"/>
      <c r="E71" s="25">
        <v>48</v>
      </c>
      <c r="F71" s="23">
        <v>38</v>
      </c>
      <c r="G71" s="22">
        <f t="shared" si="0"/>
        <v>72</v>
      </c>
      <c r="H71" s="22">
        <f t="shared" si="0"/>
        <v>72</v>
      </c>
      <c r="I71" s="32">
        <f>3</f>
        <v>3</v>
      </c>
      <c r="J71" s="33">
        <f t="shared" si="38"/>
        <v>1.0556000000000001</v>
      </c>
      <c r="K71" s="34">
        <f t="shared" si="39"/>
        <v>0</v>
      </c>
      <c r="L71" s="24"/>
      <c r="M71" s="25">
        <v>48</v>
      </c>
      <c r="N71" s="23">
        <v>38</v>
      </c>
      <c r="O71" s="22">
        <f t="shared" si="1"/>
        <v>72</v>
      </c>
      <c r="P71" s="22">
        <f t="shared" si="2"/>
        <v>72</v>
      </c>
      <c r="Q71" s="37">
        <f t="shared" si="190"/>
        <v>4</v>
      </c>
      <c r="R71" s="33">
        <f t="shared" si="41"/>
        <v>1.0556000000000001</v>
      </c>
      <c r="S71" s="34">
        <f t="shared" si="42"/>
        <v>0</v>
      </c>
      <c r="T71" s="24"/>
      <c r="U71" s="25">
        <v>48</v>
      </c>
      <c r="V71" s="23">
        <v>38</v>
      </c>
      <c r="W71" s="22">
        <f t="shared" si="3"/>
        <v>72</v>
      </c>
      <c r="X71" s="22">
        <v>70</v>
      </c>
      <c r="Y71" s="32">
        <f>5</f>
        <v>5</v>
      </c>
      <c r="Z71" s="33">
        <f t="shared" si="43"/>
        <v>-0.87839999999999996</v>
      </c>
      <c r="AA71" s="34">
        <f t="shared" si="44"/>
        <v>-0.63819999999999999</v>
      </c>
      <c r="AB71" s="24"/>
      <c r="AC71" s="25">
        <v>48</v>
      </c>
      <c r="AD71" s="23">
        <v>38</v>
      </c>
      <c r="AE71" s="22">
        <f t="shared" si="191"/>
        <v>72</v>
      </c>
      <c r="AF71" s="22">
        <f t="shared" si="4"/>
        <v>72</v>
      </c>
      <c r="AG71" s="37">
        <f t="shared" si="192"/>
        <v>6</v>
      </c>
      <c r="AH71" s="33">
        <f t="shared" si="47"/>
        <v>1.0556000000000001</v>
      </c>
      <c r="AI71" s="34">
        <f t="shared" si="48"/>
        <v>0</v>
      </c>
      <c r="AJ71" s="24"/>
      <c r="AK71" s="25">
        <v>48</v>
      </c>
      <c r="AL71" s="23">
        <v>38</v>
      </c>
      <c r="AM71" s="22">
        <f t="shared" si="5"/>
        <v>72</v>
      </c>
      <c r="AN71" s="22">
        <f t="shared" si="193"/>
        <v>70</v>
      </c>
      <c r="AO71" s="32">
        <f t="shared" si="194"/>
        <v>7</v>
      </c>
      <c r="AP71" s="33">
        <f t="shared" si="51"/>
        <v>0.67689999999999995</v>
      </c>
      <c r="AQ71" s="34">
        <f t="shared" si="52"/>
        <v>-0.8488</v>
      </c>
      <c r="AR71" s="24"/>
      <c r="AS71" s="25">
        <v>48</v>
      </c>
      <c r="AT71" s="23">
        <v>38</v>
      </c>
      <c r="AU71" s="22">
        <f t="shared" si="6"/>
        <v>72</v>
      </c>
      <c r="AV71" s="22">
        <f t="shared" si="195"/>
        <v>72</v>
      </c>
      <c r="AW71" s="37">
        <f t="shared" si="196"/>
        <v>8</v>
      </c>
      <c r="AX71" s="33">
        <f t="shared" si="55"/>
        <v>1.0556000000000001</v>
      </c>
      <c r="AY71" s="34">
        <f t="shared" si="56"/>
        <v>0</v>
      </c>
      <c r="AZ71" s="24"/>
      <c r="BA71" s="25">
        <v>48</v>
      </c>
      <c r="BB71" s="23">
        <v>38</v>
      </c>
      <c r="BC71" s="22">
        <f t="shared" si="7"/>
        <v>72</v>
      </c>
      <c r="BD71" s="22">
        <f t="shared" si="8"/>
        <v>72</v>
      </c>
      <c r="BE71" s="37">
        <f t="shared" si="197"/>
        <v>9</v>
      </c>
      <c r="BF71" s="33">
        <f t="shared" si="58"/>
        <v>-0.52780000000000005</v>
      </c>
      <c r="BG71" s="34">
        <f t="shared" si="59"/>
        <v>0.91410000000000002</v>
      </c>
      <c r="BH71" s="24"/>
      <c r="BI71" s="25">
        <v>48</v>
      </c>
      <c r="BJ71" s="23">
        <v>38</v>
      </c>
      <c r="BK71" s="22">
        <f t="shared" si="9"/>
        <v>72</v>
      </c>
      <c r="BL71" s="22">
        <f>70</f>
        <v>70</v>
      </c>
      <c r="BM71" s="32">
        <f>10</f>
        <v>10</v>
      </c>
      <c r="BN71" s="33">
        <f t="shared" si="60"/>
        <v>0.33550000000000002</v>
      </c>
      <c r="BO71" s="34">
        <f t="shared" si="61"/>
        <v>-1.0326</v>
      </c>
      <c r="BP71" s="24"/>
      <c r="BQ71" s="25">
        <v>48</v>
      </c>
      <c r="BR71" s="23">
        <v>38</v>
      </c>
      <c r="BS71" s="22">
        <f t="shared" si="10"/>
        <v>72</v>
      </c>
      <c r="BT71" s="22">
        <f t="shared" si="198"/>
        <v>66</v>
      </c>
      <c r="BU71" s="37">
        <f t="shared" si="199"/>
        <v>11</v>
      </c>
      <c r="BV71" s="33">
        <f t="shared" si="64"/>
        <v>-0.75409999999999999</v>
      </c>
      <c r="BW71" s="34">
        <f t="shared" si="65"/>
        <v>0.87029999999999996</v>
      </c>
      <c r="BX71" s="24"/>
      <c r="BY71" s="25">
        <v>48</v>
      </c>
      <c r="BZ71" s="23">
        <v>38</v>
      </c>
      <c r="CA71" s="22">
        <f t="shared" si="11"/>
        <v>72</v>
      </c>
      <c r="CB71" s="22">
        <f t="shared" si="12"/>
        <v>72</v>
      </c>
      <c r="CC71" s="37">
        <f t="shared" si="200"/>
        <v>12</v>
      </c>
      <c r="CD71" s="33">
        <f t="shared" si="67"/>
        <v>1.0556000000000001</v>
      </c>
      <c r="CE71" s="34">
        <f t="shared" si="68"/>
        <v>0</v>
      </c>
      <c r="CF71" s="24"/>
      <c r="CG71" s="25">
        <v>48</v>
      </c>
      <c r="CH71" s="23">
        <v>38</v>
      </c>
      <c r="CI71" s="22">
        <f t="shared" si="13"/>
        <v>72</v>
      </c>
      <c r="CJ71" s="22">
        <f>65</f>
        <v>65</v>
      </c>
      <c r="CK71" s="32">
        <f>13</f>
        <v>13</v>
      </c>
      <c r="CL71" s="33">
        <f t="shared" si="69"/>
        <v>-0.41460000000000002</v>
      </c>
      <c r="CM71" s="34">
        <f t="shared" si="70"/>
        <v>-1.0931999999999999</v>
      </c>
      <c r="CN71" s="24"/>
      <c r="CO71" s="25">
        <v>48</v>
      </c>
      <c r="CP71" s="23">
        <v>38</v>
      </c>
      <c r="CQ71" s="22">
        <f t="shared" si="14"/>
        <v>72</v>
      </c>
      <c r="CR71" s="22">
        <f t="shared" si="201"/>
        <v>70</v>
      </c>
      <c r="CS71" s="32">
        <f t="shared" si="202"/>
        <v>14</v>
      </c>
      <c r="CT71" s="33">
        <f t="shared" si="73"/>
        <v>-0.97819999999999996</v>
      </c>
      <c r="CU71" s="34">
        <f t="shared" si="74"/>
        <v>0.47110000000000002</v>
      </c>
      <c r="CV71" s="24"/>
      <c r="CW71" s="25">
        <v>48</v>
      </c>
      <c r="CX71" s="23">
        <v>38</v>
      </c>
      <c r="CY71" s="22">
        <f t="shared" si="15"/>
        <v>72</v>
      </c>
      <c r="CZ71" s="22">
        <f t="shared" si="203"/>
        <v>60</v>
      </c>
      <c r="DA71" s="32">
        <f t="shared" si="204"/>
        <v>15</v>
      </c>
      <c r="DB71" s="33">
        <f t="shared" si="77"/>
        <v>0.39140000000000003</v>
      </c>
      <c r="DC71" s="34">
        <f t="shared" si="78"/>
        <v>1.2047000000000001</v>
      </c>
      <c r="DD71" s="24"/>
      <c r="DE71" s="25">
        <v>48</v>
      </c>
      <c r="DF71" s="23">
        <v>38</v>
      </c>
      <c r="DG71" s="22">
        <f t="shared" si="16"/>
        <v>72</v>
      </c>
      <c r="DH71" s="22">
        <f t="shared" si="205"/>
        <v>64</v>
      </c>
      <c r="DI71" s="32">
        <f t="shared" si="206"/>
        <v>16</v>
      </c>
      <c r="DJ71" s="33">
        <f t="shared" si="81"/>
        <v>1.1875</v>
      </c>
      <c r="DK71" s="34">
        <f t="shared" si="82"/>
        <v>0</v>
      </c>
      <c r="DL71" s="24"/>
      <c r="DM71" s="25">
        <v>48</v>
      </c>
      <c r="DN71" s="23">
        <v>38</v>
      </c>
      <c r="DO71" s="22">
        <f t="shared" si="17"/>
        <v>72</v>
      </c>
      <c r="DP71" s="22">
        <f>68</f>
        <v>68</v>
      </c>
      <c r="DQ71" s="32">
        <f>17</f>
        <v>17</v>
      </c>
      <c r="DR71" s="33">
        <f t="shared" si="83"/>
        <v>0.49819999999999998</v>
      </c>
      <c r="DS71" s="34">
        <f t="shared" si="84"/>
        <v>-1.0004999999999999</v>
      </c>
      <c r="DT71" s="24"/>
      <c r="DU71" s="25">
        <v>48</v>
      </c>
      <c r="DV71" s="23">
        <v>38</v>
      </c>
      <c r="DW71" s="22">
        <f t="shared" si="18"/>
        <v>72</v>
      </c>
      <c r="DX71" s="22">
        <f t="shared" si="207"/>
        <v>72</v>
      </c>
      <c r="DY71" s="37">
        <f t="shared" si="208"/>
        <v>18</v>
      </c>
      <c r="DZ71" s="33">
        <f t="shared" si="87"/>
        <v>-0.52780000000000005</v>
      </c>
      <c r="EA71" s="34">
        <f t="shared" si="88"/>
        <v>-0.91410000000000002</v>
      </c>
      <c r="EB71" s="24"/>
      <c r="EC71" s="25">
        <v>48</v>
      </c>
      <c r="ED71" s="23">
        <v>38</v>
      </c>
      <c r="EE71" s="22">
        <f t="shared" si="19"/>
        <v>72</v>
      </c>
      <c r="EF71" s="22">
        <f>57</f>
        <v>57</v>
      </c>
      <c r="EG71" s="32">
        <f>19</f>
        <v>19</v>
      </c>
      <c r="EH71" s="33">
        <f t="shared" si="89"/>
        <v>-1.3150999999999999</v>
      </c>
      <c r="EI71" s="34">
        <f t="shared" si="90"/>
        <v>-0.2195</v>
      </c>
      <c r="EJ71" s="24"/>
      <c r="EK71" s="25">
        <v>48</v>
      </c>
      <c r="EL71" s="23">
        <v>38</v>
      </c>
      <c r="EM71" s="22">
        <f t="shared" si="20"/>
        <v>72</v>
      </c>
      <c r="EN71" s="22">
        <f>60</f>
        <v>60</v>
      </c>
      <c r="EO71" s="32">
        <f>20</f>
        <v>20</v>
      </c>
      <c r="EP71" s="33">
        <f t="shared" si="91"/>
        <v>-1.0247999999999999</v>
      </c>
      <c r="EQ71" s="34">
        <f t="shared" si="92"/>
        <v>0.74450000000000005</v>
      </c>
      <c r="ER71" s="24"/>
      <c r="ES71" s="25">
        <v>48</v>
      </c>
      <c r="ET71" s="23">
        <v>38</v>
      </c>
      <c r="EU71" s="22">
        <f t="shared" si="21"/>
        <v>72</v>
      </c>
      <c r="EV71" s="22">
        <f>63</f>
        <v>63</v>
      </c>
      <c r="EW71" s="37">
        <f>21</f>
        <v>21</v>
      </c>
      <c r="EX71" s="33">
        <f t="shared" si="93"/>
        <v>-0.26840000000000003</v>
      </c>
      <c r="EY71" s="34">
        <f t="shared" si="94"/>
        <v>1.1760999999999999</v>
      </c>
      <c r="EZ71" s="24"/>
      <c r="FA71" s="25">
        <v>48</v>
      </c>
      <c r="FB71" s="23">
        <v>38</v>
      </c>
      <c r="FC71" s="22">
        <f t="shared" si="22"/>
        <v>72</v>
      </c>
      <c r="FD71" s="22">
        <f>66</f>
        <v>66</v>
      </c>
      <c r="FE71" s="37">
        <f>22</f>
        <v>22</v>
      </c>
      <c r="FF71" s="33">
        <f t="shared" si="95"/>
        <v>0.47839999999999999</v>
      </c>
      <c r="FG71" s="34">
        <f t="shared" si="96"/>
        <v>1.0475000000000001</v>
      </c>
      <c r="FH71" s="24"/>
      <c r="FI71" s="25">
        <v>48</v>
      </c>
      <c r="FJ71" s="23">
        <v>38</v>
      </c>
      <c r="FK71" s="22">
        <f t="shared" si="23"/>
        <v>72</v>
      </c>
      <c r="FL71" s="22">
        <f t="shared" si="209"/>
        <v>69</v>
      </c>
      <c r="FM71" s="37">
        <f t="shared" si="210"/>
        <v>23</v>
      </c>
      <c r="FN71" s="33">
        <f t="shared" si="98"/>
        <v>0.94110000000000005</v>
      </c>
      <c r="FO71" s="34">
        <f t="shared" si="99"/>
        <v>0.57230000000000003</v>
      </c>
      <c r="FP71" s="24"/>
      <c r="FQ71" s="25">
        <v>48</v>
      </c>
      <c r="FR71" s="23">
        <v>38</v>
      </c>
      <c r="FS71" s="22">
        <f t="shared" si="25"/>
        <v>72</v>
      </c>
      <c r="FT71" s="22">
        <f t="shared" si="25"/>
        <v>72</v>
      </c>
      <c r="FU71" s="37">
        <f>24</f>
        <v>24</v>
      </c>
      <c r="FV71" s="33">
        <f t="shared" si="100"/>
        <v>1.0556000000000001</v>
      </c>
      <c r="FW71" s="34">
        <f t="shared" si="101"/>
        <v>0</v>
      </c>
      <c r="FX71" s="24"/>
      <c r="FY71" s="25">
        <v>48</v>
      </c>
      <c r="FZ71" s="23">
        <v>38</v>
      </c>
      <c r="GA71" s="22">
        <f t="shared" si="26"/>
        <v>72</v>
      </c>
      <c r="GB71" s="22">
        <f>50</f>
        <v>50</v>
      </c>
      <c r="GC71" s="32">
        <f>25</f>
        <v>25</v>
      </c>
      <c r="GD71" s="33">
        <f t="shared" si="102"/>
        <v>1.3320000000000001</v>
      </c>
      <c r="GE71" s="34">
        <f t="shared" si="103"/>
        <v>-0.73229999999999995</v>
      </c>
      <c r="GF71" s="24"/>
      <c r="GG71" s="25">
        <v>48</v>
      </c>
      <c r="GH71" s="23">
        <v>38</v>
      </c>
      <c r="GI71" s="22">
        <f t="shared" si="27"/>
        <v>72</v>
      </c>
      <c r="GJ71" s="22">
        <f>52</f>
        <v>52</v>
      </c>
      <c r="GK71" s="32">
        <f>26</f>
        <v>26</v>
      </c>
      <c r="GL71" s="33">
        <f t="shared" si="104"/>
        <v>0.83020000000000005</v>
      </c>
      <c r="GM71" s="34">
        <f t="shared" si="105"/>
        <v>-1.2028000000000001</v>
      </c>
      <c r="GN71" s="24"/>
      <c r="GO71" s="25">
        <v>48</v>
      </c>
      <c r="GP71" s="23">
        <v>38</v>
      </c>
      <c r="GQ71" s="22">
        <f t="shared" si="28"/>
        <v>72</v>
      </c>
      <c r="GR71" s="22">
        <f>54</f>
        <v>54</v>
      </c>
      <c r="GS71" s="37">
        <f>27</f>
        <v>27</v>
      </c>
      <c r="GT71" s="33">
        <f t="shared" si="106"/>
        <v>0.24440000000000001</v>
      </c>
      <c r="GU71" s="34">
        <f t="shared" si="107"/>
        <v>-1.3859999999999999</v>
      </c>
      <c r="GV71" s="24"/>
      <c r="GW71" s="25">
        <v>48</v>
      </c>
      <c r="GX71" s="23">
        <v>38</v>
      </c>
      <c r="GY71" s="22">
        <f t="shared" si="29"/>
        <v>72</v>
      </c>
      <c r="GZ71" s="22">
        <f>56</f>
        <v>56</v>
      </c>
      <c r="HA71" s="32">
        <f>28</f>
        <v>28</v>
      </c>
      <c r="HB71" s="33">
        <f t="shared" si="108"/>
        <v>-0.30199999999999999</v>
      </c>
      <c r="HC71" s="34">
        <f t="shared" si="109"/>
        <v>-1.3230999999999999</v>
      </c>
      <c r="HD71" s="24"/>
      <c r="HE71" s="25">
        <v>48</v>
      </c>
      <c r="HF71" s="23">
        <v>38</v>
      </c>
      <c r="HG71" s="22">
        <f t="shared" si="30"/>
        <v>72</v>
      </c>
      <c r="HH71" s="22">
        <f>58</f>
        <v>58</v>
      </c>
      <c r="HI71" s="32">
        <f>29</f>
        <v>29</v>
      </c>
      <c r="HJ71" s="33">
        <f t="shared" si="110"/>
        <v>-0.73529999999999995</v>
      </c>
      <c r="HK71" s="34">
        <f t="shared" si="111"/>
        <v>-1.0846</v>
      </c>
      <c r="HL71" s="24"/>
      <c r="HM71" s="25">
        <v>48</v>
      </c>
      <c r="HN71" s="23">
        <v>38</v>
      </c>
      <c r="HO71" s="22">
        <f t="shared" si="31"/>
        <v>72</v>
      </c>
      <c r="HP71" s="22">
        <f>60</f>
        <v>60</v>
      </c>
      <c r="HQ71" s="32">
        <f>30</f>
        <v>30</v>
      </c>
      <c r="HR71" s="33">
        <f t="shared" si="112"/>
        <v>-1.0247999999999999</v>
      </c>
      <c r="HS71" s="34">
        <f t="shared" si="113"/>
        <v>-0.74450000000000005</v>
      </c>
      <c r="HT71" s="24"/>
      <c r="HU71" s="25">
        <v>48</v>
      </c>
      <c r="HV71" s="23">
        <v>38</v>
      </c>
      <c r="HW71" s="22">
        <f t="shared" si="32"/>
        <v>72</v>
      </c>
      <c r="HX71" s="22">
        <f>62</f>
        <v>62</v>
      </c>
      <c r="HY71" s="32">
        <f>31</f>
        <v>31</v>
      </c>
      <c r="HZ71" s="33">
        <f t="shared" si="114"/>
        <v>-1.1696</v>
      </c>
      <c r="IA71" s="34">
        <f t="shared" si="115"/>
        <v>-0.36699999999999999</v>
      </c>
      <c r="IB71" s="24"/>
      <c r="IC71" s="25">
        <v>48</v>
      </c>
      <c r="ID71" s="23">
        <v>38</v>
      </c>
      <c r="IE71" s="22">
        <f t="shared" si="33"/>
        <v>72</v>
      </c>
      <c r="IF71" s="22">
        <f>64</f>
        <v>64</v>
      </c>
      <c r="IG71" s="32">
        <f>32</f>
        <v>32</v>
      </c>
      <c r="IH71" s="33">
        <f t="shared" si="116"/>
        <v>-1.1875</v>
      </c>
      <c r="II71" s="34">
        <f t="shared" si="117"/>
        <v>0</v>
      </c>
      <c r="IJ71" s="24"/>
      <c r="IK71" s="25">
        <v>48</v>
      </c>
      <c r="IL71" s="23">
        <v>38</v>
      </c>
      <c r="IM71" s="22">
        <f t="shared" si="34"/>
        <v>72</v>
      </c>
      <c r="IN71" s="22">
        <f>66</f>
        <v>66</v>
      </c>
      <c r="IO71" s="37">
        <f>33</f>
        <v>33</v>
      </c>
      <c r="IP71" s="33">
        <f t="shared" si="118"/>
        <v>-1.1049</v>
      </c>
      <c r="IQ71" s="34">
        <f t="shared" si="119"/>
        <v>0.32440000000000002</v>
      </c>
      <c r="IR71" s="24"/>
      <c r="IS71" s="25">
        <v>48</v>
      </c>
      <c r="IT71" s="23">
        <v>38</v>
      </c>
      <c r="IU71" s="22">
        <f t="shared" si="35"/>
        <v>72</v>
      </c>
      <c r="IV71" s="22">
        <f>68</f>
        <v>68</v>
      </c>
      <c r="IW71" s="32">
        <f>34</f>
        <v>34</v>
      </c>
      <c r="IX71" s="33">
        <f t="shared" si="120"/>
        <v>-0.95020000000000004</v>
      </c>
      <c r="IY71" s="34">
        <f t="shared" si="121"/>
        <v>0.58840000000000003</v>
      </c>
      <c r="IZ71" s="24"/>
      <c r="JA71" s="25">
        <v>48</v>
      </c>
      <c r="JB71" s="23">
        <v>38</v>
      </c>
      <c r="JC71" s="22">
        <f t="shared" si="36"/>
        <v>72</v>
      </c>
      <c r="JD71" s="22">
        <f>70</f>
        <v>70</v>
      </c>
      <c r="JE71" s="32">
        <f>35</f>
        <v>35</v>
      </c>
      <c r="JF71" s="33">
        <f t="shared" si="122"/>
        <v>-0.75029999999999997</v>
      </c>
      <c r="JG71" s="34">
        <f t="shared" si="123"/>
        <v>0.78469999999999995</v>
      </c>
      <c r="JH71" s="24"/>
      <c r="JI71" s="25">
        <v>48</v>
      </c>
      <c r="JJ71" s="23">
        <v>38</v>
      </c>
      <c r="JK71" s="22">
        <f t="shared" si="37"/>
        <v>72</v>
      </c>
      <c r="JL71" s="22">
        <f t="shared" si="37"/>
        <v>72</v>
      </c>
      <c r="JM71" s="37">
        <f>36</f>
        <v>36</v>
      </c>
      <c r="JN71" s="33">
        <f t="shared" si="124"/>
        <v>-0.52780000000000005</v>
      </c>
      <c r="JO71" s="34">
        <f t="shared" si="125"/>
        <v>0.91410000000000002</v>
      </c>
    </row>
    <row r="72" spans="1:275">
      <c r="A72" s="22">
        <v>1888</v>
      </c>
      <c r="B72" s="23">
        <v>46.19</v>
      </c>
      <c r="C72" s="20"/>
      <c r="D72" s="24"/>
      <c r="E72" s="25">
        <v>49</v>
      </c>
      <c r="F72" s="23">
        <v>46.19</v>
      </c>
      <c r="G72" s="22">
        <f t="shared" si="0"/>
        <v>72</v>
      </c>
      <c r="H72" s="22">
        <f t="shared" si="0"/>
        <v>72</v>
      </c>
      <c r="I72" s="32">
        <f>3</f>
        <v>3</v>
      </c>
      <c r="J72" s="33">
        <f t="shared" si="38"/>
        <v>-0.64149999999999996</v>
      </c>
      <c r="K72" s="34">
        <f t="shared" si="39"/>
        <v>1.1112</v>
      </c>
      <c r="L72" s="24"/>
      <c r="M72" s="25">
        <v>49</v>
      </c>
      <c r="N72" s="23">
        <v>46.19</v>
      </c>
      <c r="O72" s="22">
        <f t="shared" si="1"/>
        <v>72</v>
      </c>
      <c r="P72" s="22">
        <f t="shared" si="2"/>
        <v>72</v>
      </c>
      <c r="Q72" s="37">
        <f t="shared" si="190"/>
        <v>4</v>
      </c>
      <c r="R72" s="33">
        <f t="shared" si="41"/>
        <v>0</v>
      </c>
      <c r="S72" s="34">
        <f t="shared" si="42"/>
        <v>1.2830999999999999</v>
      </c>
      <c r="T72" s="24"/>
      <c r="U72" s="25">
        <v>49</v>
      </c>
      <c r="V72" s="23">
        <v>46.19</v>
      </c>
      <c r="W72" s="22">
        <f t="shared" si="3"/>
        <v>72</v>
      </c>
      <c r="X72" s="22">
        <v>70</v>
      </c>
      <c r="Y72" s="32">
        <f>5</f>
        <v>5</v>
      </c>
      <c r="Z72" s="33">
        <f t="shared" si="43"/>
        <v>0.4078</v>
      </c>
      <c r="AA72" s="34">
        <f t="shared" si="44"/>
        <v>-1.2551000000000001</v>
      </c>
      <c r="AB72" s="24"/>
      <c r="AC72" s="25">
        <v>49</v>
      </c>
      <c r="AD72" s="23">
        <v>46.19</v>
      </c>
      <c r="AE72" s="22">
        <f t="shared" si="191"/>
        <v>72</v>
      </c>
      <c r="AF72" s="22">
        <f t="shared" si="4"/>
        <v>72</v>
      </c>
      <c r="AG72" s="37">
        <f t="shared" si="192"/>
        <v>6</v>
      </c>
      <c r="AH72" s="33">
        <f t="shared" si="47"/>
        <v>0.64149999999999996</v>
      </c>
      <c r="AI72" s="34">
        <f t="shared" si="48"/>
        <v>1.1112</v>
      </c>
      <c r="AJ72" s="24"/>
      <c r="AK72" s="25">
        <v>49</v>
      </c>
      <c r="AL72" s="23">
        <v>46.19</v>
      </c>
      <c r="AM72" s="22">
        <f t="shared" si="5"/>
        <v>72</v>
      </c>
      <c r="AN72" s="22">
        <f t="shared" si="193"/>
        <v>70</v>
      </c>
      <c r="AO72" s="32">
        <f t="shared" si="194"/>
        <v>7</v>
      </c>
      <c r="AP72" s="33">
        <f t="shared" si="51"/>
        <v>1.3197000000000001</v>
      </c>
      <c r="AQ72" s="34">
        <f t="shared" si="52"/>
        <v>0</v>
      </c>
      <c r="AR72" s="24"/>
      <c r="AS72" s="25">
        <v>49</v>
      </c>
      <c r="AT72" s="23">
        <v>46.19</v>
      </c>
      <c r="AU72" s="22">
        <f t="shared" si="6"/>
        <v>72</v>
      </c>
      <c r="AV72" s="22">
        <f t="shared" si="195"/>
        <v>72</v>
      </c>
      <c r="AW72" s="37">
        <f t="shared" si="196"/>
        <v>8</v>
      </c>
      <c r="AX72" s="33">
        <f t="shared" si="55"/>
        <v>0.9073</v>
      </c>
      <c r="AY72" s="34">
        <f t="shared" si="56"/>
        <v>0.9073</v>
      </c>
      <c r="AZ72" s="24"/>
      <c r="BA72" s="25">
        <v>49</v>
      </c>
      <c r="BB72" s="23">
        <v>46.19</v>
      </c>
      <c r="BC72" s="22">
        <f t="shared" si="7"/>
        <v>72</v>
      </c>
      <c r="BD72" s="22">
        <f t="shared" si="8"/>
        <v>72</v>
      </c>
      <c r="BE72" s="37">
        <f t="shared" si="197"/>
        <v>9</v>
      </c>
      <c r="BF72" s="33">
        <f t="shared" si="58"/>
        <v>-1.2057</v>
      </c>
      <c r="BG72" s="34">
        <f t="shared" si="59"/>
        <v>0.43880000000000002</v>
      </c>
      <c r="BH72" s="24"/>
      <c r="BI72" s="25">
        <v>49</v>
      </c>
      <c r="BJ72" s="23">
        <v>46.19</v>
      </c>
      <c r="BK72" s="22">
        <f t="shared" si="9"/>
        <v>72</v>
      </c>
      <c r="BL72" s="22">
        <f>70</f>
        <v>70</v>
      </c>
      <c r="BM72" s="32">
        <f>10</f>
        <v>10</v>
      </c>
      <c r="BN72" s="33">
        <f t="shared" si="60"/>
        <v>1.0677000000000001</v>
      </c>
      <c r="BO72" s="34">
        <f t="shared" si="61"/>
        <v>-0.77569999999999995</v>
      </c>
      <c r="BP72" s="24"/>
      <c r="BQ72" s="25">
        <v>49</v>
      </c>
      <c r="BR72" s="23">
        <v>46.19</v>
      </c>
      <c r="BS72" s="22">
        <f t="shared" si="10"/>
        <v>72</v>
      </c>
      <c r="BT72" s="22">
        <f t="shared" si="198"/>
        <v>66</v>
      </c>
      <c r="BU72" s="37">
        <f t="shared" si="199"/>
        <v>11</v>
      </c>
      <c r="BV72" s="33">
        <f t="shared" si="64"/>
        <v>-1.343</v>
      </c>
      <c r="BW72" s="34">
        <f t="shared" si="65"/>
        <v>0.39429999999999998</v>
      </c>
      <c r="BX72" s="24"/>
      <c r="BY72" s="25">
        <v>49</v>
      </c>
      <c r="BZ72" s="23">
        <v>46.19</v>
      </c>
      <c r="CA72" s="22">
        <f t="shared" si="11"/>
        <v>72</v>
      </c>
      <c r="CB72" s="22">
        <f t="shared" si="12"/>
        <v>72</v>
      </c>
      <c r="CC72" s="37">
        <f t="shared" si="200"/>
        <v>12</v>
      </c>
      <c r="CD72" s="33">
        <f t="shared" si="67"/>
        <v>1.1112</v>
      </c>
      <c r="CE72" s="34">
        <f t="shared" si="68"/>
        <v>0.64149999999999996</v>
      </c>
      <c r="CF72" s="24"/>
      <c r="CG72" s="25">
        <v>49</v>
      </c>
      <c r="CH72" s="23">
        <v>46.19</v>
      </c>
      <c r="CI72" s="22">
        <f t="shared" si="13"/>
        <v>72</v>
      </c>
      <c r="CJ72" s="22">
        <f>65</f>
        <v>65</v>
      </c>
      <c r="CK72" s="32">
        <f>13</f>
        <v>13</v>
      </c>
      <c r="CL72" s="33">
        <f t="shared" si="69"/>
        <v>0.17130000000000001</v>
      </c>
      <c r="CM72" s="34">
        <f t="shared" si="70"/>
        <v>-1.4109</v>
      </c>
      <c r="CN72" s="24"/>
      <c r="CO72" s="25">
        <v>49</v>
      </c>
      <c r="CP72" s="23">
        <v>46.19</v>
      </c>
      <c r="CQ72" s="22">
        <f t="shared" si="14"/>
        <v>72</v>
      </c>
      <c r="CR72" s="22">
        <f t="shared" si="201"/>
        <v>70</v>
      </c>
      <c r="CS72" s="32">
        <f t="shared" si="202"/>
        <v>14</v>
      </c>
      <c r="CT72" s="33">
        <f t="shared" si="73"/>
        <v>-1.3197000000000001</v>
      </c>
      <c r="CU72" s="34">
        <f t="shared" si="74"/>
        <v>0</v>
      </c>
      <c r="CV72" s="24"/>
      <c r="CW72" s="25">
        <v>49</v>
      </c>
      <c r="CX72" s="23">
        <v>46.19</v>
      </c>
      <c r="CY72" s="22">
        <f t="shared" si="15"/>
        <v>72</v>
      </c>
      <c r="CZ72" s="22">
        <f t="shared" si="203"/>
        <v>60</v>
      </c>
      <c r="DA72" s="32">
        <f t="shared" si="204"/>
        <v>15</v>
      </c>
      <c r="DB72" s="33">
        <f t="shared" si="77"/>
        <v>-0.16089999999999999</v>
      </c>
      <c r="DC72" s="34">
        <f t="shared" si="78"/>
        <v>1.5311999999999999</v>
      </c>
      <c r="DD72" s="24"/>
      <c r="DE72" s="25">
        <v>49</v>
      </c>
      <c r="DF72" s="23">
        <v>46.19</v>
      </c>
      <c r="DG72" s="22">
        <f t="shared" si="16"/>
        <v>72</v>
      </c>
      <c r="DH72" s="22">
        <f t="shared" si="205"/>
        <v>64</v>
      </c>
      <c r="DI72" s="32">
        <f t="shared" si="206"/>
        <v>16</v>
      </c>
      <c r="DJ72" s="33">
        <f t="shared" si="81"/>
        <v>1.3335999999999999</v>
      </c>
      <c r="DK72" s="34">
        <f t="shared" si="82"/>
        <v>0.5524</v>
      </c>
      <c r="DL72" s="24"/>
      <c r="DM72" s="25">
        <v>49</v>
      </c>
      <c r="DN72" s="23">
        <v>46.19</v>
      </c>
      <c r="DO72" s="22">
        <f t="shared" si="17"/>
        <v>72</v>
      </c>
      <c r="DP72" s="22">
        <f>68</f>
        <v>68</v>
      </c>
      <c r="DQ72" s="32">
        <f>17</f>
        <v>17</v>
      </c>
      <c r="DR72" s="33">
        <f t="shared" si="83"/>
        <v>1.004</v>
      </c>
      <c r="DS72" s="34">
        <f t="shared" si="84"/>
        <v>-0.91520000000000001</v>
      </c>
      <c r="DT72" s="24"/>
      <c r="DU72" s="25">
        <v>49</v>
      </c>
      <c r="DV72" s="23">
        <v>46.19</v>
      </c>
      <c r="DW72" s="22">
        <f t="shared" si="18"/>
        <v>72</v>
      </c>
      <c r="DX72" s="22">
        <f t="shared" si="207"/>
        <v>72</v>
      </c>
      <c r="DY72" s="37">
        <f t="shared" si="208"/>
        <v>18</v>
      </c>
      <c r="DZ72" s="33">
        <f t="shared" si="87"/>
        <v>-0.2228</v>
      </c>
      <c r="EA72" s="34">
        <f t="shared" si="88"/>
        <v>-1.2636000000000001</v>
      </c>
      <c r="EB72" s="24"/>
      <c r="EC72" s="25">
        <v>49</v>
      </c>
      <c r="ED72" s="23">
        <v>46.19</v>
      </c>
      <c r="EE72" s="22">
        <f t="shared" si="19"/>
        <v>72</v>
      </c>
      <c r="EF72" s="22">
        <f>57</f>
        <v>57</v>
      </c>
      <c r="EG72" s="32">
        <f>19</f>
        <v>19</v>
      </c>
      <c r="EH72" s="33">
        <f t="shared" si="89"/>
        <v>-1.4254</v>
      </c>
      <c r="EI72" s="34">
        <f t="shared" si="90"/>
        <v>-0.77139999999999997</v>
      </c>
      <c r="EJ72" s="24"/>
      <c r="EK72" s="25">
        <v>49</v>
      </c>
      <c r="EL72" s="23">
        <v>46.19</v>
      </c>
      <c r="EM72" s="22">
        <f t="shared" si="20"/>
        <v>72</v>
      </c>
      <c r="EN72" s="22">
        <f>60</f>
        <v>60</v>
      </c>
      <c r="EO72" s="32">
        <f>20</f>
        <v>20</v>
      </c>
      <c r="EP72" s="33">
        <f t="shared" si="91"/>
        <v>-1.4642999999999999</v>
      </c>
      <c r="EQ72" s="34">
        <f t="shared" si="92"/>
        <v>0.4758</v>
      </c>
      <c r="ER72" s="24"/>
      <c r="ES72" s="25">
        <v>49</v>
      </c>
      <c r="ET72" s="23">
        <v>46.19</v>
      </c>
      <c r="EU72" s="22">
        <f t="shared" si="21"/>
        <v>72</v>
      </c>
      <c r="EV72" s="22">
        <f>63</f>
        <v>63</v>
      </c>
      <c r="EW72" s="37">
        <f>21</f>
        <v>21</v>
      </c>
      <c r="EX72" s="33">
        <f t="shared" si="93"/>
        <v>-0.73319999999999996</v>
      </c>
      <c r="EY72" s="34">
        <f t="shared" si="94"/>
        <v>1.2699</v>
      </c>
      <c r="EZ72" s="24"/>
      <c r="FA72" s="25">
        <v>49</v>
      </c>
      <c r="FB72" s="23">
        <v>46.19</v>
      </c>
      <c r="FC72" s="22">
        <f t="shared" si="22"/>
        <v>72</v>
      </c>
      <c r="FD72" s="22">
        <f>66</f>
        <v>66</v>
      </c>
      <c r="FE72" s="37">
        <f>22</f>
        <v>22</v>
      </c>
      <c r="FF72" s="33">
        <f t="shared" si="95"/>
        <v>0.19919999999999999</v>
      </c>
      <c r="FG72" s="34">
        <f t="shared" si="96"/>
        <v>1.3855</v>
      </c>
      <c r="FH72" s="24"/>
      <c r="FI72" s="25">
        <v>49</v>
      </c>
      <c r="FJ72" s="23">
        <v>46.19</v>
      </c>
      <c r="FK72" s="22">
        <f t="shared" si="23"/>
        <v>72</v>
      </c>
      <c r="FL72" s="22">
        <f t="shared" si="209"/>
        <v>69</v>
      </c>
      <c r="FM72" s="37">
        <f t="shared" si="210"/>
        <v>23</v>
      </c>
      <c r="FN72" s="33">
        <f t="shared" si="98"/>
        <v>0.91379999999999995</v>
      </c>
      <c r="FO72" s="34">
        <f t="shared" si="99"/>
        <v>0.97850000000000004</v>
      </c>
      <c r="FP72" s="24"/>
      <c r="FQ72" s="25">
        <v>49</v>
      </c>
      <c r="FR72" s="23">
        <v>46.19</v>
      </c>
      <c r="FS72" s="22">
        <f t="shared" si="25"/>
        <v>72</v>
      </c>
      <c r="FT72" s="22">
        <f t="shared" si="25"/>
        <v>72</v>
      </c>
      <c r="FU72" s="37">
        <f>24</f>
        <v>24</v>
      </c>
      <c r="FV72" s="33">
        <f t="shared" si="100"/>
        <v>1.2393000000000001</v>
      </c>
      <c r="FW72" s="34">
        <f t="shared" si="101"/>
        <v>0.33210000000000001</v>
      </c>
      <c r="FX72" s="24"/>
      <c r="FY72" s="25">
        <v>49</v>
      </c>
      <c r="FZ72" s="23">
        <v>46.19</v>
      </c>
      <c r="GA72" s="22">
        <f t="shared" si="26"/>
        <v>72</v>
      </c>
      <c r="GB72" s="22">
        <f>50</f>
        <v>50</v>
      </c>
      <c r="GC72" s="32">
        <f>25</f>
        <v>25</v>
      </c>
      <c r="GD72" s="33">
        <f t="shared" si="102"/>
        <v>1.7896000000000001</v>
      </c>
      <c r="GE72" s="34">
        <f t="shared" si="103"/>
        <v>-0.45950000000000002</v>
      </c>
      <c r="GF72" s="24"/>
      <c r="GG72" s="25">
        <v>49</v>
      </c>
      <c r="GH72" s="23">
        <v>46.19</v>
      </c>
      <c r="GI72" s="22">
        <f t="shared" si="27"/>
        <v>72</v>
      </c>
      <c r="GJ72" s="22">
        <f>52</f>
        <v>52</v>
      </c>
      <c r="GK72" s="32">
        <f>26</f>
        <v>26</v>
      </c>
      <c r="GL72" s="33">
        <f t="shared" si="104"/>
        <v>1.3298000000000001</v>
      </c>
      <c r="GM72" s="34">
        <f t="shared" si="105"/>
        <v>-1.1780999999999999</v>
      </c>
      <c r="GN72" s="24"/>
      <c r="GO72" s="25">
        <v>49</v>
      </c>
      <c r="GP72" s="23">
        <v>46.19</v>
      </c>
      <c r="GQ72" s="22">
        <f t="shared" si="28"/>
        <v>72</v>
      </c>
      <c r="GR72" s="22">
        <f>54</f>
        <v>54</v>
      </c>
      <c r="GS72" s="37">
        <f>27</f>
        <v>27</v>
      </c>
      <c r="GT72" s="33">
        <f t="shared" si="106"/>
        <v>0.67759999999999998</v>
      </c>
      <c r="GU72" s="34">
        <f t="shared" si="107"/>
        <v>-1.5708</v>
      </c>
      <c r="GV72" s="24"/>
      <c r="GW72" s="25">
        <v>49</v>
      </c>
      <c r="GX72" s="23">
        <v>46.19</v>
      </c>
      <c r="GY72" s="22">
        <f t="shared" si="29"/>
        <v>72</v>
      </c>
      <c r="GZ72" s="22">
        <f>56</f>
        <v>56</v>
      </c>
      <c r="HA72" s="32">
        <f>28</f>
        <v>28</v>
      </c>
      <c r="HB72" s="33">
        <f t="shared" si="108"/>
        <v>0</v>
      </c>
      <c r="HC72" s="34">
        <f t="shared" si="109"/>
        <v>-1.6496</v>
      </c>
      <c r="HD72" s="24"/>
      <c r="HE72" s="25">
        <v>49</v>
      </c>
      <c r="HF72" s="23">
        <v>46.19</v>
      </c>
      <c r="HG72" s="22">
        <f t="shared" si="30"/>
        <v>72</v>
      </c>
      <c r="HH72" s="22">
        <f>58</f>
        <v>58</v>
      </c>
      <c r="HI72" s="32">
        <f>29</f>
        <v>29</v>
      </c>
      <c r="HJ72" s="33">
        <f t="shared" si="110"/>
        <v>-0.58950000000000002</v>
      </c>
      <c r="HK72" s="34">
        <f t="shared" si="111"/>
        <v>-1.4796</v>
      </c>
      <c r="HL72" s="24"/>
      <c r="HM72" s="25">
        <v>49</v>
      </c>
      <c r="HN72" s="23">
        <v>46.19</v>
      </c>
      <c r="HO72" s="22">
        <f t="shared" si="31"/>
        <v>72</v>
      </c>
      <c r="HP72" s="22">
        <f>60</f>
        <v>60</v>
      </c>
      <c r="HQ72" s="32">
        <f>30</f>
        <v>30</v>
      </c>
      <c r="HR72" s="33">
        <f t="shared" si="112"/>
        <v>-1.0302</v>
      </c>
      <c r="HS72" s="34">
        <f t="shared" si="113"/>
        <v>-1.1442000000000001</v>
      </c>
      <c r="HT72" s="24"/>
      <c r="HU72" s="25">
        <v>49</v>
      </c>
      <c r="HV72" s="23">
        <v>46.19</v>
      </c>
      <c r="HW72" s="22">
        <f t="shared" si="32"/>
        <v>72</v>
      </c>
      <c r="HX72" s="22">
        <f>62</f>
        <v>62</v>
      </c>
      <c r="HY72" s="32">
        <f>31</f>
        <v>31</v>
      </c>
      <c r="HZ72" s="33">
        <f t="shared" si="114"/>
        <v>-1.3028</v>
      </c>
      <c r="IA72" s="34">
        <f t="shared" si="115"/>
        <v>-0.72309999999999997</v>
      </c>
      <c r="IB72" s="24"/>
      <c r="IC72" s="25">
        <v>49</v>
      </c>
      <c r="ID72" s="23">
        <v>46.19</v>
      </c>
      <c r="IE72" s="22">
        <f t="shared" si="33"/>
        <v>72</v>
      </c>
      <c r="IF72" s="22">
        <f>64</f>
        <v>64</v>
      </c>
      <c r="IG72" s="32">
        <f>32</f>
        <v>32</v>
      </c>
      <c r="IH72" s="33">
        <f t="shared" si="116"/>
        <v>-1.4157</v>
      </c>
      <c r="II72" s="34">
        <f t="shared" si="117"/>
        <v>-0.28160000000000002</v>
      </c>
      <c r="IJ72" s="24"/>
      <c r="IK72" s="25">
        <v>49</v>
      </c>
      <c r="IL72" s="23">
        <v>46.19</v>
      </c>
      <c r="IM72" s="22">
        <f t="shared" si="34"/>
        <v>72</v>
      </c>
      <c r="IN72" s="22">
        <f>66</f>
        <v>66</v>
      </c>
      <c r="IO72" s="37">
        <f>33</f>
        <v>33</v>
      </c>
      <c r="IP72" s="33">
        <f t="shared" si="118"/>
        <v>-1.3934</v>
      </c>
      <c r="IQ72" s="34">
        <f t="shared" si="119"/>
        <v>0.13300000000000001</v>
      </c>
      <c r="IR72" s="24"/>
      <c r="IS72" s="25">
        <v>49</v>
      </c>
      <c r="IT72" s="23">
        <v>46.19</v>
      </c>
      <c r="IU72" s="22">
        <f t="shared" si="35"/>
        <v>72</v>
      </c>
      <c r="IV72" s="22">
        <f>68</f>
        <v>68</v>
      </c>
      <c r="IW72" s="32">
        <f>34</f>
        <v>34</v>
      </c>
      <c r="IX72" s="33">
        <f t="shared" si="120"/>
        <v>-1.2667999999999999</v>
      </c>
      <c r="IY72" s="34">
        <f t="shared" si="121"/>
        <v>0.49080000000000001</v>
      </c>
      <c r="IZ72" s="24"/>
      <c r="JA72" s="25">
        <v>49</v>
      </c>
      <c r="JB72" s="23">
        <v>46.19</v>
      </c>
      <c r="JC72" s="22">
        <f t="shared" si="36"/>
        <v>72</v>
      </c>
      <c r="JD72" s="22">
        <f>70</f>
        <v>70</v>
      </c>
      <c r="JE72" s="32">
        <f>35</f>
        <v>35</v>
      </c>
      <c r="JF72" s="33">
        <f t="shared" si="122"/>
        <v>-1.0677000000000001</v>
      </c>
      <c r="JG72" s="34">
        <f t="shared" si="123"/>
        <v>0.77569999999999995</v>
      </c>
      <c r="JH72" s="24"/>
      <c r="JI72" s="25">
        <v>49</v>
      </c>
      <c r="JJ72" s="23">
        <v>46.19</v>
      </c>
      <c r="JK72" s="22">
        <f t="shared" si="37"/>
        <v>72</v>
      </c>
      <c r="JL72" s="22">
        <f t="shared" si="37"/>
        <v>72</v>
      </c>
      <c r="JM72" s="37">
        <f>36</f>
        <v>36</v>
      </c>
      <c r="JN72" s="33">
        <f t="shared" si="124"/>
        <v>-0.82469999999999999</v>
      </c>
      <c r="JO72" s="34">
        <f t="shared" si="125"/>
        <v>0.9829</v>
      </c>
    </row>
    <row r="73" spans="1:275">
      <c r="A73" s="22">
        <v>1889</v>
      </c>
      <c r="B73" s="23">
        <v>37.06</v>
      </c>
      <c r="C73" s="20"/>
      <c r="D73" s="24"/>
      <c r="E73" s="25">
        <v>50</v>
      </c>
      <c r="F73" s="23">
        <v>37.06</v>
      </c>
      <c r="G73" s="22">
        <f t="shared" si="0"/>
        <v>72</v>
      </c>
      <c r="H73" s="22">
        <f t="shared" si="0"/>
        <v>72</v>
      </c>
      <c r="I73" s="32">
        <f>3</f>
        <v>3</v>
      </c>
      <c r="J73" s="33">
        <f t="shared" si="38"/>
        <v>-0.51470000000000005</v>
      </c>
      <c r="K73" s="34">
        <f t="shared" si="39"/>
        <v>-0.89149999999999996</v>
      </c>
      <c r="L73" s="24"/>
      <c r="M73" s="25">
        <v>50</v>
      </c>
      <c r="N73" s="23">
        <v>37.06</v>
      </c>
      <c r="O73" s="22">
        <f t="shared" si="1"/>
        <v>72</v>
      </c>
      <c r="P73" s="22">
        <f t="shared" si="2"/>
        <v>72</v>
      </c>
      <c r="Q73" s="37">
        <f t="shared" si="190"/>
        <v>4</v>
      </c>
      <c r="R73" s="33">
        <f t="shared" si="41"/>
        <v>-1.0294000000000001</v>
      </c>
      <c r="S73" s="34">
        <f t="shared" si="42"/>
        <v>0</v>
      </c>
      <c r="T73" s="24"/>
      <c r="U73" s="25">
        <v>50</v>
      </c>
      <c r="V73" s="23">
        <v>37.06</v>
      </c>
      <c r="W73" s="22">
        <f t="shared" si="3"/>
        <v>72</v>
      </c>
      <c r="X73" s="22">
        <v>70</v>
      </c>
      <c r="Y73" s="32">
        <f>5</f>
        <v>5</v>
      </c>
      <c r="Z73" s="33">
        <f t="shared" si="43"/>
        <v>1.0589</v>
      </c>
      <c r="AA73" s="34">
        <f t="shared" si="44"/>
        <v>0</v>
      </c>
      <c r="AB73" s="24"/>
      <c r="AC73" s="25">
        <v>50</v>
      </c>
      <c r="AD73" s="23">
        <v>37.06</v>
      </c>
      <c r="AE73" s="22">
        <f t="shared" si="191"/>
        <v>72</v>
      </c>
      <c r="AF73" s="22">
        <f t="shared" si="4"/>
        <v>72</v>
      </c>
      <c r="AG73" s="37">
        <f t="shared" si="192"/>
        <v>6</v>
      </c>
      <c r="AH73" s="33">
        <f t="shared" si="47"/>
        <v>-0.51470000000000005</v>
      </c>
      <c r="AI73" s="34">
        <f t="shared" si="48"/>
        <v>0.89149999999999996</v>
      </c>
      <c r="AJ73" s="24"/>
      <c r="AK73" s="25">
        <v>50</v>
      </c>
      <c r="AL73" s="23">
        <v>37.06</v>
      </c>
      <c r="AM73" s="22">
        <f t="shared" si="5"/>
        <v>72</v>
      </c>
      <c r="AN73" s="22">
        <f t="shared" si="193"/>
        <v>70</v>
      </c>
      <c r="AO73" s="32">
        <f t="shared" si="194"/>
        <v>7</v>
      </c>
      <c r="AP73" s="33">
        <f t="shared" si="51"/>
        <v>0.66020000000000001</v>
      </c>
      <c r="AQ73" s="34">
        <f t="shared" si="52"/>
        <v>0.82779999999999998</v>
      </c>
      <c r="AR73" s="24"/>
      <c r="AS73" s="25">
        <v>50</v>
      </c>
      <c r="AT73" s="23">
        <v>37.06</v>
      </c>
      <c r="AU73" s="22">
        <f t="shared" si="6"/>
        <v>72</v>
      </c>
      <c r="AV73" s="22">
        <f t="shared" si="195"/>
        <v>72</v>
      </c>
      <c r="AW73" s="37">
        <f t="shared" si="196"/>
        <v>8</v>
      </c>
      <c r="AX73" s="33">
        <f t="shared" si="55"/>
        <v>0</v>
      </c>
      <c r="AY73" s="34">
        <f t="shared" si="56"/>
        <v>1.0294000000000001</v>
      </c>
      <c r="AZ73" s="24"/>
      <c r="BA73" s="25">
        <v>50</v>
      </c>
      <c r="BB73" s="23">
        <v>37.06</v>
      </c>
      <c r="BC73" s="22">
        <f t="shared" si="7"/>
        <v>72</v>
      </c>
      <c r="BD73" s="22">
        <f t="shared" si="8"/>
        <v>72</v>
      </c>
      <c r="BE73" s="37">
        <f t="shared" si="197"/>
        <v>9</v>
      </c>
      <c r="BF73" s="33">
        <f t="shared" si="58"/>
        <v>-0.96740000000000004</v>
      </c>
      <c r="BG73" s="34">
        <f t="shared" si="59"/>
        <v>-0.35210000000000002</v>
      </c>
      <c r="BH73" s="24"/>
      <c r="BI73" s="25">
        <v>50</v>
      </c>
      <c r="BJ73" s="23">
        <v>37.06</v>
      </c>
      <c r="BK73" s="22">
        <f t="shared" si="9"/>
        <v>72</v>
      </c>
      <c r="BL73" s="22">
        <f>70</f>
        <v>70</v>
      </c>
      <c r="BM73" s="32">
        <f>10</f>
        <v>10</v>
      </c>
      <c r="BN73" s="33">
        <f t="shared" si="60"/>
        <v>1.0589</v>
      </c>
      <c r="BO73" s="34">
        <f t="shared" si="61"/>
        <v>0</v>
      </c>
      <c r="BP73" s="24"/>
      <c r="BQ73" s="25">
        <v>50</v>
      </c>
      <c r="BR73" s="23">
        <v>37.06</v>
      </c>
      <c r="BS73" s="22">
        <f t="shared" si="10"/>
        <v>72</v>
      </c>
      <c r="BT73" s="22">
        <f t="shared" si="198"/>
        <v>66</v>
      </c>
      <c r="BU73" s="37">
        <f t="shared" si="199"/>
        <v>11</v>
      </c>
      <c r="BV73" s="33">
        <f t="shared" si="64"/>
        <v>-1.0774999999999999</v>
      </c>
      <c r="BW73" s="34">
        <f t="shared" si="65"/>
        <v>-0.31640000000000001</v>
      </c>
      <c r="BX73" s="24"/>
      <c r="BY73" s="25">
        <v>50</v>
      </c>
      <c r="BZ73" s="23">
        <v>37.06</v>
      </c>
      <c r="CA73" s="22">
        <f t="shared" si="11"/>
        <v>72</v>
      </c>
      <c r="CB73" s="22">
        <f t="shared" si="12"/>
        <v>72</v>
      </c>
      <c r="CC73" s="37">
        <f t="shared" si="200"/>
        <v>12</v>
      </c>
      <c r="CD73" s="33">
        <f t="shared" si="67"/>
        <v>0.51470000000000005</v>
      </c>
      <c r="CE73" s="34">
        <f t="shared" si="68"/>
        <v>0.89149999999999996</v>
      </c>
      <c r="CF73" s="24"/>
      <c r="CG73" s="25">
        <v>50</v>
      </c>
      <c r="CH73" s="23">
        <v>37.06</v>
      </c>
      <c r="CI73" s="22">
        <f t="shared" si="13"/>
        <v>72</v>
      </c>
      <c r="CJ73" s="22">
        <f>65</f>
        <v>65</v>
      </c>
      <c r="CK73" s="32">
        <f>13</f>
        <v>13</v>
      </c>
      <c r="CL73" s="33">
        <f t="shared" si="69"/>
        <v>0.64780000000000004</v>
      </c>
      <c r="CM73" s="34">
        <f t="shared" si="70"/>
        <v>-0.9385</v>
      </c>
      <c r="CN73" s="24"/>
      <c r="CO73" s="25">
        <v>50</v>
      </c>
      <c r="CP73" s="23">
        <v>37.06</v>
      </c>
      <c r="CQ73" s="22">
        <f t="shared" si="14"/>
        <v>72</v>
      </c>
      <c r="CR73" s="22">
        <f t="shared" si="201"/>
        <v>70</v>
      </c>
      <c r="CS73" s="32">
        <f t="shared" si="202"/>
        <v>14</v>
      </c>
      <c r="CT73" s="33">
        <f t="shared" si="73"/>
        <v>-0.95399999999999996</v>
      </c>
      <c r="CU73" s="34">
        <f t="shared" si="74"/>
        <v>-0.45939999999999998</v>
      </c>
      <c r="CV73" s="24"/>
      <c r="CW73" s="25">
        <v>50</v>
      </c>
      <c r="CX73" s="23">
        <v>37.06</v>
      </c>
      <c r="CY73" s="22">
        <f t="shared" si="15"/>
        <v>72</v>
      </c>
      <c r="CZ73" s="22">
        <f t="shared" si="203"/>
        <v>60</v>
      </c>
      <c r="DA73" s="32">
        <f t="shared" si="204"/>
        <v>15</v>
      </c>
      <c r="DB73" s="33">
        <f t="shared" si="77"/>
        <v>-0.61770000000000003</v>
      </c>
      <c r="DC73" s="34">
        <f t="shared" si="78"/>
        <v>1.0698000000000001</v>
      </c>
      <c r="DD73" s="24"/>
      <c r="DE73" s="25">
        <v>50</v>
      </c>
      <c r="DF73" s="23">
        <v>37.06</v>
      </c>
      <c r="DG73" s="22">
        <f t="shared" si="16"/>
        <v>72</v>
      </c>
      <c r="DH73" s="22">
        <f t="shared" si="205"/>
        <v>64</v>
      </c>
      <c r="DI73" s="32">
        <f t="shared" si="206"/>
        <v>16</v>
      </c>
      <c r="DJ73" s="33">
        <f t="shared" si="81"/>
        <v>0.81889999999999996</v>
      </c>
      <c r="DK73" s="34">
        <f t="shared" si="82"/>
        <v>0.81889999999999996</v>
      </c>
      <c r="DL73" s="24"/>
      <c r="DM73" s="25">
        <v>50</v>
      </c>
      <c r="DN73" s="23">
        <v>37.06</v>
      </c>
      <c r="DO73" s="22">
        <f t="shared" si="17"/>
        <v>72</v>
      </c>
      <c r="DP73" s="22">
        <f>68</f>
        <v>68</v>
      </c>
      <c r="DQ73" s="32">
        <f>17</f>
        <v>17</v>
      </c>
      <c r="DR73" s="33">
        <f t="shared" si="83"/>
        <v>1.0164</v>
      </c>
      <c r="DS73" s="34">
        <f t="shared" si="84"/>
        <v>-0.39379999999999998</v>
      </c>
      <c r="DT73" s="24"/>
      <c r="DU73" s="25">
        <v>50</v>
      </c>
      <c r="DV73" s="23">
        <v>37.06</v>
      </c>
      <c r="DW73" s="22">
        <f t="shared" si="18"/>
        <v>72</v>
      </c>
      <c r="DX73" s="22">
        <f t="shared" si="207"/>
        <v>72</v>
      </c>
      <c r="DY73" s="37">
        <f t="shared" si="208"/>
        <v>18</v>
      </c>
      <c r="DZ73" s="33">
        <f t="shared" si="87"/>
        <v>0.17879999999999999</v>
      </c>
      <c r="EA73" s="34">
        <f t="shared" si="88"/>
        <v>-1.0138</v>
      </c>
      <c r="EB73" s="24"/>
      <c r="EC73" s="25">
        <v>50</v>
      </c>
      <c r="ED73" s="23">
        <v>37.06</v>
      </c>
      <c r="EE73" s="22">
        <f t="shared" si="19"/>
        <v>72</v>
      </c>
      <c r="EF73" s="22">
        <f>57</f>
        <v>57</v>
      </c>
      <c r="EG73" s="32">
        <f>19</f>
        <v>19</v>
      </c>
      <c r="EH73" s="33">
        <f t="shared" si="89"/>
        <v>-0.88070000000000004</v>
      </c>
      <c r="EI73" s="34">
        <f t="shared" si="90"/>
        <v>-0.95669999999999999</v>
      </c>
      <c r="EJ73" s="24"/>
      <c r="EK73" s="25">
        <v>50</v>
      </c>
      <c r="EL73" s="23">
        <v>37.06</v>
      </c>
      <c r="EM73" s="22">
        <f t="shared" si="20"/>
        <v>72</v>
      </c>
      <c r="EN73" s="22">
        <f>60</f>
        <v>60</v>
      </c>
      <c r="EO73" s="32">
        <f>20</f>
        <v>20</v>
      </c>
      <c r="EP73" s="33">
        <f t="shared" si="91"/>
        <v>-1.2353000000000001</v>
      </c>
      <c r="EQ73" s="34">
        <f t="shared" si="92"/>
        <v>0</v>
      </c>
      <c r="ER73" s="24"/>
      <c r="ES73" s="25">
        <v>50</v>
      </c>
      <c r="ET73" s="23">
        <v>37.06</v>
      </c>
      <c r="EU73" s="22">
        <f t="shared" si="21"/>
        <v>72</v>
      </c>
      <c r="EV73" s="22">
        <f>63</f>
        <v>63</v>
      </c>
      <c r="EW73" s="37">
        <f>21</f>
        <v>21</v>
      </c>
      <c r="EX73" s="33">
        <f t="shared" si="93"/>
        <v>-0.86240000000000006</v>
      </c>
      <c r="EY73" s="34">
        <f t="shared" si="94"/>
        <v>0.80020000000000002</v>
      </c>
      <c r="EZ73" s="24"/>
      <c r="FA73" s="25">
        <v>50</v>
      </c>
      <c r="FB73" s="23">
        <v>37.06</v>
      </c>
      <c r="FC73" s="22">
        <f t="shared" si="22"/>
        <v>72</v>
      </c>
      <c r="FD73" s="22">
        <f>66</f>
        <v>66</v>
      </c>
      <c r="FE73" s="37">
        <f>22</f>
        <v>22</v>
      </c>
      <c r="FF73" s="33">
        <f t="shared" si="95"/>
        <v>-0.1598</v>
      </c>
      <c r="FG73" s="34">
        <f t="shared" si="96"/>
        <v>1.1115999999999999</v>
      </c>
      <c r="FH73" s="24"/>
      <c r="FI73" s="25">
        <v>50</v>
      </c>
      <c r="FJ73" s="23">
        <v>37.06</v>
      </c>
      <c r="FK73" s="22">
        <f t="shared" si="23"/>
        <v>72</v>
      </c>
      <c r="FL73" s="22">
        <f t="shared" si="209"/>
        <v>69</v>
      </c>
      <c r="FM73" s="37">
        <f t="shared" si="210"/>
        <v>23</v>
      </c>
      <c r="FN73" s="33">
        <f t="shared" si="98"/>
        <v>0.49419999999999997</v>
      </c>
      <c r="FO73" s="34">
        <f t="shared" si="99"/>
        <v>0.95379999999999998</v>
      </c>
      <c r="FP73" s="24"/>
      <c r="FQ73" s="25">
        <v>50</v>
      </c>
      <c r="FR73" s="23">
        <v>37.06</v>
      </c>
      <c r="FS73" s="22">
        <f t="shared" si="25"/>
        <v>72</v>
      </c>
      <c r="FT73" s="22">
        <f t="shared" si="25"/>
        <v>72</v>
      </c>
      <c r="FU73" s="37">
        <f>24</f>
        <v>24</v>
      </c>
      <c r="FV73" s="33">
        <f t="shared" si="100"/>
        <v>0.89149999999999996</v>
      </c>
      <c r="FW73" s="34">
        <f t="shared" si="101"/>
        <v>0.51470000000000005</v>
      </c>
      <c r="FX73" s="24"/>
      <c r="FY73" s="25">
        <v>50</v>
      </c>
      <c r="FZ73" s="23">
        <v>37.06</v>
      </c>
      <c r="GA73" s="22">
        <f t="shared" si="26"/>
        <v>72</v>
      </c>
      <c r="GB73" s="22">
        <f>50</f>
        <v>50</v>
      </c>
      <c r="GC73" s="32">
        <f>25</f>
        <v>25</v>
      </c>
      <c r="GD73" s="33"/>
      <c r="GE73" s="34"/>
      <c r="GF73" s="24"/>
      <c r="GG73" s="25">
        <v>50</v>
      </c>
      <c r="GH73" s="23">
        <v>37.06</v>
      </c>
      <c r="GI73" s="22">
        <f t="shared" si="27"/>
        <v>72</v>
      </c>
      <c r="GJ73" s="22">
        <f>52</f>
        <v>52</v>
      </c>
      <c r="GK73" s="32">
        <f>26</f>
        <v>26</v>
      </c>
      <c r="GL73" s="33">
        <f t="shared" si="104"/>
        <v>1.2621</v>
      </c>
      <c r="GM73" s="34">
        <f t="shared" si="105"/>
        <v>-0.66239999999999999</v>
      </c>
      <c r="GN73" s="24"/>
      <c r="GO73" s="25">
        <v>50</v>
      </c>
      <c r="GP73" s="23">
        <v>37.06</v>
      </c>
      <c r="GQ73" s="22">
        <f t="shared" si="28"/>
        <v>72</v>
      </c>
      <c r="GR73" s="22">
        <f>54</f>
        <v>54</v>
      </c>
      <c r="GS73" s="37">
        <f>27</f>
        <v>27</v>
      </c>
      <c r="GT73" s="33">
        <f t="shared" si="106"/>
        <v>0.81969999999999998</v>
      </c>
      <c r="GU73" s="34">
        <f t="shared" si="107"/>
        <v>-1.101</v>
      </c>
      <c r="GV73" s="24"/>
      <c r="GW73" s="25">
        <v>50</v>
      </c>
      <c r="GX73" s="23">
        <v>37.06</v>
      </c>
      <c r="GY73" s="22">
        <f t="shared" si="29"/>
        <v>72</v>
      </c>
      <c r="GZ73" s="22">
        <f>56</f>
        <v>56</v>
      </c>
      <c r="HA73" s="32">
        <f>28</f>
        <v>28</v>
      </c>
      <c r="HB73" s="33">
        <f t="shared" si="108"/>
        <v>0.29449999999999998</v>
      </c>
      <c r="HC73" s="34">
        <f t="shared" si="109"/>
        <v>-1.2904</v>
      </c>
      <c r="HD73" s="24"/>
      <c r="HE73" s="25">
        <v>50</v>
      </c>
      <c r="HF73" s="23">
        <v>37.06</v>
      </c>
      <c r="HG73" s="22">
        <f t="shared" si="30"/>
        <v>72</v>
      </c>
      <c r="HH73" s="22">
        <f>58</f>
        <v>58</v>
      </c>
      <c r="HI73" s="32">
        <f>29</f>
        <v>29</v>
      </c>
      <c r="HJ73" s="33">
        <f t="shared" si="110"/>
        <v>-0.20669999999999999</v>
      </c>
      <c r="HK73" s="34">
        <f t="shared" si="111"/>
        <v>-1.2611000000000001</v>
      </c>
      <c r="HL73" s="24"/>
      <c r="HM73" s="25">
        <v>50</v>
      </c>
      <c r="HN73" s="23">
        <v>37.06</v>
      </c>
      <c r="HO73" s="22">
        <f t="shared" si="31"/>
        <v>72</v>
      </c>
      <c r="HP73" s="22">
        <f>60</f>
        <v>60</v>
      </c>
      <c r="HQ73" s="32">
        <f>30</f>
        <v>30</v>
      </c>
      <c r="HR73" s="33">
        <f t="shared" si="112"/>
        <v>-0.61770000000000003</v>
      </c>
      <c r="HS73" s="34">
        <f t="shared" si="113"/>
        <v>-1.0698000000000001</v>
      </c>
      <c r="HT73" s="24"/>
      <c r="HU73" s="25">
        <v>50</v>
      </c>
      <c r="HV73" s="23">
        <v>37.06</v>
      </c>
      <c r="HW73" s="22">
        <f t="shared" si="32"/>
        <v>72</v>
      </c>
      <c r="HX73" s="22">
        <f>62</f>
        <v>62</v>
      </c>
      <c r="HY73" s="32">
        <f>31</f>
        <v>31</v>
      </c>
      <c r="HZ73" s="33">
        <f t="shared" si="114"/>
        <v>-0.90710000000000002</v>
      </c>
      <c r="IA73" s="34">
        <f t="shared" si="115"/>
        <v>-0.77869999999999995</v>
      </c>
      <c r="IB73" s="24"/>
      <c r="IC73" s="25">
        <v>50</v>
      </c>
      <c r="ID73" s="23">
        <v>37.06</v>
      </c>
      <c r="IE73" s="22">
        <f t="shared" si="33"/>
        <v>72</v>
      </c>
      <c r="IF73" s="22">
        <f>64</f>
        <v>64</v>
      </c>
      <c r="IG73" s="32">
        <f>32</f>
        <v>32</v>
      </c>
      <c r="IH73" s="33">
        <f t="shared" si="116"/>
        <v>-1.07</v>
      </c>
      <c r="II73" s="34">
        <f t="shared" si="117"/>
        <v>-0.44319999999999998</v>
      </c>
      <c r="IJ73" s="24"/>
      <c r="IK73" s="25">
        <v>50</v>
      </c>
      <c r="IL73" s="23">
        <v>37.06</v>
      </c>
      <c r="IM73" s="22">
        <f t="shared" si="34"/>
        <v>72</v>
      </c>
      <c r="IN73" s="22">
        <f>66</f>
        <v>66</v>
      </c>
      <c r="IO73" s="37">
        <f>33</f>
        <v>33</v>
      </c>
      <c r="IP73" s="33">
        <f t="shared" si="118"/>
        <v>-1.1178999999999999</v>
      </c>
      <c r="IQ73" s="34">
        <f t="shared" si="119"/>
        <v>-0.10680000000000001</v>
      </c>
      <c r="IR73" s="24"/>
      <c r="IS73" s="25">
        <v>50</v>
      </c>
      <c r="IT73" s="23">
        <v>37.06</v>
      </c>
      <c r="IU73" s="22">
        <f t="shared" si="35"/>
        <v>72</v>
      </c>
      <c r="IV73" s="22">
        <f>68</f>
        <v>68</v>
      </c>
      <c r="IW73" s="32">
        <f>34</f>
        <v>34</v>
      </c>
      <c r="IX73" s="33">
        <f t="shared" si="120"/>
        <v>-1.0713999999999999</v>
      </c>
      <c r="IY73" s="34">
        <f t="shared" si="121"/>
        <v>0.20030000000000001</v>
      </c>
      <c r="IZ73" s="24"/>
      <c r="JA73" s="25">
        <v>50</v>
      </c>
      <c r="JB73" s="23">
        <v>37.06</v>
      </c>
      <c r="JC73" s="22">
        <f t="shared" si="36"/>
        <v>72</v>
      </c>
      <c r="JD73" s="22">
        <f>70</f>
        <v>70</v>
      </c>
      <c r="JE73" s="32">
        <f>35</f>
        <v>35</v>
      </c>
      <c r="JF73" s="33">
        <f t="shared" si="122"/>
        <v>-0.95399999999999996</v>
      </c>
      <c r="JG73" s="34">
        <f t="shared" si="123"/>
        <v>0.45939999999999998</v>
      </c>
      <c r="JH73" s="24"/>
      <c r="JI73" s="25">
        <v>50</v>
      </c>
      <c r="JJ73" s="23">
        <v>37.06</v>
      </c>
      <c r="JK73" s="22">
        <f t="shared" si="37"/>
        <v>72</v>
      </c>
      <c r="JL73" s="22">
        <f t="shared" si="37"/>
        <v>72</v>
      </c>
      <c r="JM73" s="37">
        <f>36</f>
        <v>36</v>
      </c>
      <c r="JN73" s="33">
        <f t="shared" si="124"/>
        <v>-0.78859999999999997</v>
      </c>
      <c r="JO73" s="34">
        <f t="shared" si="125"/>
        <v>0.66169999999999995</v>
      </c>
    </row>
    <row r="74" spans="1:275">
      <c r="A74" s="22">
        <v>1890</v>
      </c>
      <c r="B74" s="23">
        <v>55.43</v>
      </c>
      <c r="C74" s="20"/>
      <c r="D74" s="24"/>
      <c r="E74" s="25">
        <v>51</v>
      </c>
      <c r="F74" s="23">
        <v>55.43</v>
      </c>
      <c r="G74" s="22">
        <f t="shared" si="0"/>
        <v>72</v>
      </c>
      <c r="H74" s="22">
        <f t="shared" si="0"/>
        <v>72</v>
      </c>
      <c r="I74" s="32">
        <f>3</f>
        <v>3</v>
      </c>
      <c r="J74" s="33">
        <f t="shared" si="38"/>
        <v>1.5397000000000001</v>
      </c>
      <c r="K74" s="34">
        <f t="shared" si="39"/>
        <v>0</v>
      </c>
      <c r="L74" s="24"/>
      <c r="M74" s="25">
        <v>51</v>
      </c>
      <c r="N74" s="23">
        <v>55.43</v>
      </c>
      <c r="O74" s="22">
        <f t="shared" si="1"/>
        <v>72</v>
      </c>
      <c r="P74" s="22">
        <f t="shared" si="2"/>
        <v>72</v>
      </c>
      <c r="Q74" s="37">
        <f t="shared" ref="Q74:Q83" si="211">4</f>
        <v>4</v>
      </c>
      <c r="R74" s="33">
        <f t="shared" si="41"/>
        <v>0</v>
      </c>
      <c r="S74" s="34">
        <f t="shared" si="42"/>
        <v>-1.5397000000000001</v>
      </c>
      <c r="T74" s="24"/>
      <c r="U74" s="25">
        <v>51</v>
      </c>
      <c r="V74" s="23">
        <v>55.43</v>
      </c>
      <c r="W74" s="22">
        <f t="shared" si="3"/>
        <v>72</v>
      </c>
      <c r="X74" s="22">
        <v>70</v>
      </c>
      <c r="Y74" s="32">
        <f>5</f>
        <v>5</v>
      </c>
      <c r="Z74" s="33">
        <f t="shared" si="43"/>
        <v>0.4894</v>
      </c>
      <c r="AA74" s="34">
        <f t="shared" si="44"/>
        <v>1.5062</v>
      </c>
      <c r="AB74" s="24"/>
      <c r="AC74" s="25">
        <v>51</v>
      </c>
      <c r="AD74" s="23">
        <v>55.43</v>
      </c>
      <c r="AE74" s="22">
        <f t="shared" ref="AE74:AE83" si="212">72</f>
        <v>72</v>
      </c>
      <c r="AF74" s="22">
        <f t="shared" si="4"/>
        <v>72</v>
      </c>
      <c r="AG74" s="37">
        <f t="shared" ref="AG74:AG83" si="213">6</f>
        <v>6</v>
      </c>
      <c r="AH74" s="33">
        <f t="shared" si="47"/>
        <v>-1.5397000000000001</v>
      </c>
      <c r="AI74" s="34">
        <f t="shared" si="48"/>
        <v>0</v>
      </c>
      <c r="AJ74" s="24"/>
      <c r="AK74" s="25">
        <v>51</v>
      </c>
      <c r="AL74" s="23">
        <v>55.43</v>
      </c>
      <c r="AM74" s="22">
        <f t="shared" si="5"/>
        <v>72</v>
      </c>
      <c r="AN74" s="22">
        <f t="shared" ref="AN74:AN83" si="214">70</f>
        <v>70</v>
      </c>
      <c r="AO74" s="32">
        <f t="shared" ref="AO74:AO83" si="215">7</f>
        <v>7</v>
      </c>
      <c r="AP74" s="33">
        <f t="shared" si="51"/>
        <v>-0.35239999999999999</v>
      </c>
      <c r="AQ74" s="34">
        <f t="shared" si="52"/>
        <v>1.544</v>
      </c>
      <c r="AR74" s="24"/>
      <c r="AS74" s="25">
        <v>51</v>
      </c>
      <c r="AT74" s="23">
        <v>55.43</v>
      </c>
      <c r="AU74" s="22">
        <f t="shared" si="6"/>
        <v>72</v>
      </c>
      <c r="AV74" s="22">
        <f t="shared" ref="AV74:AV83" si="216">72</f>
        <v>72</v>
      </c>
      <c r="AW74" s="37">
        <f t="shared" ref="AW74:AW83" si="217">8</f>
        <v>8</v>
      </c>
      <c r="AX74" s="33">
        <f t="shared" si="55"/>
        <v>-1.0887</v>
      </c>
      <c r="AY74" s="34">
        <f t="shared" si="56"/>
        <v>1.0887</v>
      </c>
      <c r="AZ74" s="24"/>
      <c r="BA74" s="25">
        <v>51</v>
      </c>
      <c r="BB74" s="23">
        <v>55.43</v>
      </c>
      <c r="BC74" s="22">
        <f t="shared" si="7"/>
        <v>72</v>
      </c>
      <c r="BD74" s="22">
        <f t="shared" si="8"/>
        <v>72</v>
      </c>
      <c r="BE74" s="37">
        <f t="shared" ref="BE74:BE83" si="218">9</f>
        <v>9</v>
      </c>
      <c r="BF74" s="33">
        <f t="shared" si="58"/>
        <v>-0.76990000000000003</v>
      </c>
      <c r="BG74" s="34">
        <f t="shared" si="59"/>
        <v>-1.3333999999999999</v>
      </c>
      <c r="BH74" s="24"/>
      <c r="BI74" s="25">
        <v>51</v>
      </c>
      <c r="BJ74" s="23">
        <v>55.43</v>
      </c>
      <c r="BK74" s="22">
        <f t="shared" si="9"/>
        <v>72</v>
      </c>
      <c r="BL74" s="22">
        <f>70</f>
        <v>70</v>
      </c>
      <c r="BM74" s="32">
        <f>10</f>
        <v>10</v>
      </c>
      <c r="BN74" s="33">
        <f t="shared" si="60"/>
        <v>1.2813000000000001</v>
      </c>
      <c r="BO74" s="34">
        <f t="shared" si="61"/>
        <v>0.93089999999999995</v>
      </c>
      <c r="BP74" s="24"/>
      <c r="BQ74" s="25">
        <v>51</v>
      </c>
      <c r="BR74" s="23">
        <v>55.43</v>
      </c>
      <c r="BS74" s="22">
        <f t="shared" si="10"/>
        <v>72</v>
      </c>
      <c r="BT74" s="22">
        <f t="shared" ref="BT74:BT83" si="219">66</f>
        <v>66</v>
      </c>
      <c r="BU74" s="37">
        <f t="shared" ref="BU74:BU83" si="220">11</f>
        <v>11</v>
      </c>
      <c r="BV74" s="33">
        <f t="shared" si="64"/>
        <v>-1.1000000000000001</v>
      </c>
      <c r="BW74" s="34">
        <f t="shared" si="65"/>
        <v>-1.2694000000000001</v>
      </c>
      <c r="BX74" s="24"/>
      <c r="BY74" s="25">
        <v>51</v>
      </c>
      <c r="BZ74" s="23">
        <v>55.43</v>
      </c>
      <c r="CA74" s="22">
        <f t="shared" si="11"/>
        <v>72</v>
      </c>
      <c r="CB74" s="22">
        <f t="shared" si="12"/>
        <v>72</v>
      </c>
      <c r="CC74" s="37">
        <f t="shared" ref="CC74:CC83" si="221">12</f>
        <v>12</v>
      </c>
      <c r="CD74" s="33">
        <f t="shared" si="67"/>
        <v>0</v>
      </c>
      <c r="CE74" s="34">
        <f t="shared" si="68"/>
        <v>1.5397000000000001</v>
      </c>
      <c r="CF74" s="24"/>
      <c r="CG74" s="25">
        <v>51</v>
      </c>
      <c r="CH74" s="23">
        <v>55.43</v>
      </c>
      <c r="CI74" s="22">
        <f t="shared" si="13"/>
        <v>72</v>
      </c>
      <c r="CJ74" s="22">
        <f>65</f>
        <v>65</v>
      </c>
      <c r="CK74" s="32">
        <f>13</f>
        <v>13</v>
      </c>
      <c r="CL74" s="33">
        <f t="shared" si="69"/>
        <v>1.5102</v>
      </c>
      <c r="CM74" s="34">
        <f t="shared" si="70"/>
        <v>-0.79259999999999997</v>
      </c>
      <c r="CN74" s="24"/>
      <c r="CO74" s="25">
        <v>51</v>
      </c>
      <c r="CP74" s="23">
        <v>55.43</v>
      </c>
      <c r="CQ74" s="22">
        <f t="shared" si="14"/>
        <v>72</v>
      </c>
      <c r="CR74" s="22">
        <f t="shared" ref="CR74:CR83" si="222">70</f>
        <v>70</v>
      </c>
      <c r="CS74" s="32">
        <f t="shared" ref="CS74:CS83" si="223">14</f>
        <v>14</v>
      </c>
      <c r="CT74" s="33">
        <f t="shared" si="73"/>
        <v>-0.98740000000000006</v>
      </c>
      <c r="CU74" s="34">
        <f t="shared" si="74"/>
        <v>-1.2382</v>
      </c>
      <c r="CV74" s="24"/>
      <c r="CW74" s="25">
        <v>51</v>
      </c>
      <c r="CX74" s="23">
        <v>55.43</v>
      </c>
      <c r="CY74" s="22">
        <f t="shared" si="15"/>
        <v>72</v>
      </c>
      <c r="CZ74" s="22">
        <f t="shared" ref="CZ74:CZ94" si="224">60</f>
        <v>60</v>
      </c>
      <c r="DA74" s="32">
        <f t="shared" ref="DA74:DA94" si="225">15</f>
        <v>15</v>
      </c>
      <c r="DB74" s="33">
        <f t="shared" si="77"/>
        <v>-1.4947999999999999</v>
      </c>
      <c r="DC74" s="34">
        <f t="shared" si="78"/>
        <v>1.0860000000000001</v>
      </c>
      <c r="DD74" s="24"/>
      <c r="DE74" s="25">
        <v>51</v>
      </c>
      <c r="DF74" s="23">
        <v>55.43</v>
      </c>
      <c r="DG74" s="22">
        <f t="shared" si="16"/>
        <v>72</v>
      </c>
      <c r="DH74" s="22">
        <f t="shared" ref="DH74:DH83" si="226">64</f>
        <v>64</v>
      </c>
      <c r="DI74" s="32">
        <f t="shared" ref="DI74:DI83" si="227">16</f>
        <v>16</v>
      </c>
      <c r="DJ74" s="33">
        <f t="shared" si="81"/>
        <v>0.66290000000000004</v>
      </c>
      <c r="DK74" s="34">
        <f t="shared" si="82"/>
        <v>1.6003000000000001</v>
      </c>
      <c r="DL74" s="24"/>
      <c r="DM74" s="25">
        <v>51</v>
      </c>
      <c r="DN74" s="23">
        <v>55.43</v>
      </c>
      <c r="DO74" s="22">
        <f t="shared" si="17"/>
        <v>72</v>
      </c>
      <c r="DP74" s="22">
        <f>68</f>
        <v>68</v>
      </c>
      <c r="DQ74" s="32">
        <f>17</f>
        <v>17</v>
      </c>
      <c r="DR74" s="33">
        <f t="shared" si="83"/>
        <v>1.6303000000000001</v>
      </c>
      <c r="DS74" s="34">
        <f t="shared" si="84"/>
        <v>0</v>
      </c>
      <c r="DT74" s="24"/>
      <c r="DU74" s="25">
        <v>51</v>
      </c>
      <c r="DV74" s="23">
        <v>55.43</v>
      </c>
      <c r="DW74" s="22">
        <f t="shared" si="18"/>
        <v>72</v>
      </c>
      <c r="DX74" s="22">
        <f t="shared" ref="DX74:DX83" si="228">72</f>
        <v>72</v>
      </c>
      <c r="DY74" s="37">
        <f t="shared" ref="DY74:DY83" si="229">18</f>
        <v>18</v>
      </c>
      <c r="DZ74" s="33">
        <f t="shared" si="87"/>
        <v>0.76990000000000003</v>
      </c>
      <c r="EA74" s="34">
        <f t="shared" si="88"/>
        <v>-1.3333999999999999</v>
      </c>
      <c r="EB74" s="24"/>
      <c r="EC74" s="25">
        <v>51</v>
      </c>
      <c r="ED74" s="23">
        <v>55.43</v>
      </c>
      <c r="EE74" s="22">
        <f t="shared" si="19"/>
        <v>72</v>
      </c>
      <c r="EF74" s="22">
        <f>57</f>
        <v>57</v>
      </c>
      <c r="EG74" s="32">
        <f>19</f>
        <v>19</v>
      </c>
      <c r="EH74" s="33">
        <f t="shared" si="89"/>
        <v>-0.78129999999999999</v>
      </c>
      <c r="EI74" s="34">
        <f t="shared" si="90"/>
        <v>-1.7810999999999999</v>
      </c>
      <c r="EJ74" s="24"/>
      <c r="EK74" s="25">
        <v>51</v>
      </c>
      <c r="EL74" s="23">
        <v>55.43</v>
      </c>
      <c r="EM74" s="22">
        <f t="shared" si="20"/>
        <v>72</v>
      </c>
      <c r="EN74" s="22">
        <f>60</f>
        <v>60</v>
      </c>
      <c r="EO74" s="32">
        <f>20</f>
        <v>20</v>
      </c>
      <c r="EP74" s="33">
        <f t="shared" si="91"/>
        <v>-1.7572000000000001</v>
      </c>
      <c r="EQ74" s="34">
        <f t="shared" si="92"/>
        <v>-0.57099999999999995</v>
      </c>
      <c r="ER74" s="24"/>
      <c r="ES74" s="25">
        <v>51</v>
      </c>
      <c r="ET74" s="23">
        <v>55.43</v>
      </c>
      <c r="EU74" s="22">
        <f t="shared" si="21"/>
        <v>72</v>
      </c>
      <c r="EV74" s="22">
        <f>63</f>
        <v>63</v>
      </c>
      <c r="EW74" s="37">
        <f>21</f>
        <v>21</v>
      </c>
      <c r="EX74" s="33">
        <f t="shared" si="93"/>
        <v>-1.5853999999999999</v>
      </c>
      <c r="EY74" s="34">
        <f t="shared" si="94"/>
        <v>0.76349999999999996</v>
      </c>
      <c r="EZ74" s="24"/>
      <c r="FA74" s="25">
        <v>51</v>
      </c>
      <c r="FB74" s="23">
        <v>55.43</v>
      </c>
      <c r="FC74" s="22">
        <f t="shared" si="22"/>
        <v>72</v>
      </c>
      <c r="FD74" s="22">
        <f>66</f>
        <v>66</v>
      </c>
      <c r="FE74" s="37">
        <f>22</f>
        <v>22</v>
      </c>
      <c r="FF74" s="33">
        <f t="shared" si="95"/>
        <v>-0.69779999999999998</v>
      </c>
      <c r="FG74" s="34">
        <f t="shared" si="96"/>
        <v>1.5279</v>
      </c>
      <c r="FH74" s="24"/>
      <c r="FI74" s="25">
        <v>51</v>
      </c>
      <c r="FJ74" s="23">
        <v>55.43</v>
      </c>
      <c r="FK74" s="22">
        <f t="shared" si="23"/>
        <v>72</v>
      </c>
      <c r="FL74" s="22">
        <f t="shared" ref="FL74:FL83" si="230">69</f>
        <v>69</v>
      </c>
      <c r="FM74" s="37">
        <f t="shared" si="210"/>
        <v>23</v>
      </c>
      <c r="FN74" s="33">
        <f t="shared" si="98"/>
        <v>0.32690000000000002</v>
      </c>
      <c r="FO74" s="34">
        <f t="shared" si="99"/>
        <v>1.5730999999999999</v>
      </c>
      <c r="FP74" s="24"/>
      <c r="FQ74" s="25">
        <v>51</v>
      </c>
      <c r="FR74" s="23">
        <v>55.43</v>
      </c>
      <c r="FS74" s="22">
        <f t="shared" si="25"/>
        <v>72</v>
      </c>
      <c r="FT74" s="22">
        <f t="shared" si="25"/>
        <v>72</v>
      </c>
      <c r="FU74" s="37">
        <f>24</f>
        <v>24</v>
      </c>
      <c r="FV74" s="33">
        <f t="shared" si="100"/>
        <v>1.0887</v>
      </c>
      <c r="FW74" s="34">
        <f t="shared" si="101"/>
        <v>1.0887</v>
      </c>
      <c r="FX74" s="24"/>
      <c r="FY74" s="25">
        <v>51</v>
      </c>
      <c r="FZ74" s="23">
        <v>55.43</v>
      </c>
      <c r="GA74" s="22">
        <f t="shared" si="26"/>
        <v>72</v>
      </c>
      <c r="GB74" s="22">
        <f>50</f>
        <v>50</v>
      </c>
      <c r="GC74" s="32">
        <f>25</f>
        <v>25</v>
      </c>
      <c r="GD74" s="33"/>
      <c r="GE74" s="34"/>
      <c r="GF74" s="24"/>
      <c r="GG74" s="25">
        <v>51</v>
      </c>
      <c r="GH74" s="23">
        <v>55.43</v>
      </c>
      <c r="GI74" s="22">
        <f t="shared" si="27"/>
        <v>72</v>
      </c>
      <c r="GJ74" s="22">
        <f>52</f>
        <v>52</v>
      </c>
      <c r="GK74" s="32">
        <f>26</f>
        <v>26</v>
      </c>
      <c r="GL74" s="33">
        <f t="shared" si="104"/>
        <v>2.0699999999999998</v>
      </c>
      <c r="GM74" s="34">
        <f t="shared" si="105"/>
        <v>-0.51019999999999999</v>
      </c>
      <c r="GN74" s="24"/>
      <c r="GO74" s="25">
        <v>51</v>
      </c>
      <c r="GP74" s="23">
        <v>55.43</v>
      </c>
      <c r="GQ74" s="22">
        <f t="shared" si="28"/>
        <v>72</v>
      </c>
      <c r="GR74" s="22">
        <f>54</f>
        <v>54</v>
      </c>
      <c r="GS74" s="37">
        <f>27</f>
        <v>27</v>
      </c>
      <c r="GT74" s="33">
        <f t="shared" si="106"/>
        <v>1.5727</v>
      </c>
      <c r="GU74" s="34">
        <f t="shared" si="107"/>
        <v>-1.3196000000000001</v>
      </c>
      <c r="GV74" s="24"/>
      <c r="GW74" s="25">
        <v>51</v>
      </c>
      <c r="GX74" s="23">
        <v>55.43</v>
      </c>
      <c r="GY74" s="22">
        <f t="shared" si="29"/>
        <v>72</v>
      </c>
      <c r="GZ74" s="22">
        <f>56</f>
        <v>56</v>
      </c>
      <c r="HA74" s="32">
        <f>28</f>
        <v>28</v>
      </c>
      <c r="HB74" s="33">
        <f t="shared" si="108"/>
        <v>0.8589</v>
      </c>
      <c r="HC74" s="34">
        <f t="shared" si="109"/>
        <v>-1.7836000000000001</v>
      </c>
      <c r="HD74" s="24"/>
      <c r="HE74" s="25">
        <v>51</v>
      </c>
      <c r="HF74" s="23">
        <v>55.43</v>
      </c>
      <c r="HG74" s="22">
        <f t="shared" si="30"/>
        <v>72</v>
      </c>
      <c r="HH74" s="22">
        <f>58</f>
        <v>58</v>
      </c>
      <c r="HI74" s="32">
        <f>29</f>
        <v>29</v>
      </c>
      <c r="HJ74" s="33">
        <f t="shared" si="110"/>
        <v>0.10349999999999999</v>
      </c>
      <c r="HK74" s="34">
        <f t="shared" si="111"/>
        <v>-1.9086000000000001</v>
      </c>
      <c r="HL74" s="24"/>
      <c r="HM74" s="25">
        <v>51</v>
      </c>
      <c r="HN74" s="23">
        <v>55.43</v>
      </c>
      <c r="HO74" s="22">
        <f t="shared" si="31"/>
        <v>72</v>
      </c>
      <c r="HP74" s="22">
        <f>60</f>
        <v>60</v>
      </c>
      <c r="HQ74" s="32">
        <f>30</f>
        <v>30</v>
      </c>
      <c r="HR74" s="33">
        <f t="shared" si="112"/>
        <v>-0.57099999999999995</v>
      </c>
      <c r="HS74" s="34">
        <f t="shared" si="113"/>
        <v>-1.7572000000000001</v>
      </c>
      <c r="HT74" s="24"/>
      <c r="HU74" s="25">
        <v>51</v>
      </c>
      <c r="HV74" s="23">
        <v>55.43</v>
      </c>
      <c r="HW74" s="22">
        <f t="shared" si="32"/>
        <v>72</v>
      </c>
      <c r="HX74" s="22">
        <f>62</f>
        <v>62</v>
      </c>
      <c r="HY74" s="32">
        <f>31</f>
        <v>31</v>
      </c>
      <c r="HZ74" s="33">
        <f t="shared" si="114"/>
        <v>-1.0945</v>
      </c>
      <c r="IA74" s="34">
        <f t="shared" si="115"/>
        <v>-1.4139999999999999</v>
      </c>
      <c r="IB74" s="24"/>
      <c r="IC74" s="25">
        <v>51</v>
      </c>
      <c r="ID74" s="23">
        <v>55.43</v>
      </c>
      <c r="IE74" s="22">
        <f t="shared" si="33"/>
        <v>72</v>
      </c>
      <c r="IF74" s="22">
        <f>64</f>
        <v>64</v>
      </c>
      <c r="IG74" s="32">
        <f>32</f>
        <v>32</v>
      </c>
      <c r="IH74" s="33">
        <f t="shared" si="116"/>
        <v>-1.4402999999999999</v>
      </c>
      <c r="II74" s="34">
        <f t="shared" si="117"/>
        <v>-0.96240000000000003</v>
      </c>
      <c r="IJ74" s="24"/>
      <c r="IK74" s="25">
        <v>51</v>
      </c>
      <c r="IL74" s="23">
        <v>55.43</v>
      </c>
      <c r="IM74" s="22">
        <f t="shared" si="34"/>
        <v>72</v>
      </c>
      <c r="IN74" s="22">
        <f>66</f>
        <v>66</v>
      </c>
      <c r="IO74" s="37">
        <f>33</f>
        <v>33</v>
      </c>
      <c r="IP74" s="33">
        <f t="shared" si="118"/>
        <v>-1.6116999999999999</v>
      </c>
      <c r="IQ74" s="34">
        <f t="shared" si="119"/>
        <v>-0.47320000000000001</v>
      </c>
      <c r="IR74" s="24"/>
      <c r="IS74" s="25">
        <v>51</v>
      </c>
      <c r="IT74" s="23">
        <v>55.43</v>
      </c>
      <c r="IU74" s="22">
        <f t="shared" si="35"/>
        <v>72</v>
      </c>
      <c r="IV74" s="22">
        <f>68</f>
        <v>68</v>
      </c>
      <c r="IW74" s="32">
        <f>34</f>
        <v>34</v>
      </c>
      <c r="IX74" s="33">
        <f t="shared" si="120"/>
        <v>-1.6303000000000001</v>
      </c>
      <c r="IY74" s="34">
        <f t="shared" si="121"/>
        <v>0</v>
      </c>
      <c r="IZ74" s="24"/>
      <c r="JA74" s="25">
        <v>51</v>
      </c>
      <c r="JB74" s="23">
        <v>55.43</v>
      </c>
      <c r="JC74" s="22">
        <f t="shared" si="36"/>
        <v>72</v>
      </c>
      <c r="JD74" s="22">
        <f>70</f>
        <v>70</v>
      </c>
      <c r="JE74" s="32">
        <f>35</f>
        <v>35</v>
      </c>
      <c r="JF74" s="33">
        <f t="shared" si="122"/>
        <v>-1.5266</v>
      </c>
      <c r="JG74" s="34">
        <f t="shared" si="123"/>
        <v>0.42130000000000001</v>
      </c>
      <c r="JH74" s="24"/>
      <c r="JI74" s="25">
        <v>51</v>
      </c>
      <c r="JJ74" s="23">
        <v>55.43</v>
      </c>
      <c r="JK74" s="22">
        <f t="shared" si="37"/>
        <v>72</v>
      </c>
      <c r="JL74" s="22">
        <f t="shared" si="37"/>
        <v>72</v>
      </c>
      <c r="JM74" s="37">
        <f>36</f>
        <v>36</v>
      </c>
      <c r="JN74" s="33">
        <f t="shared" si="124"/>
        <v>-1.3333999999999999</v>
      </c>
      <c r="JO74" s="34">
        <f t="shared" si="125"/>
        <v>0.76990000000000003</v>
      </c>
    </row>
    <row r="75" spans="1:275">
      <c r="A75" s="22">
        <v>1891</v>
      </c>
      <c r="B75" s="23">
        <v>40.68</v>
      </c>
      <c r="C75" s="20"/>
      <c r="D75" s="24"/>
      <c r="E75" s="25">
        <v>52</v>
      </c>
      <c r="F75" s="23">
        <v>40.68</v>
      </c>
      <c r="G75" s="22">
        <f t="shared" si="0"/>
        <v>72</v>
      </c>
      <c r="H75" s="22">
        <f t="shared" si="0"/>
        <v>72</v>
      </c>
      <c r="I75" s="32">
        <f>3</f>
        <v>3</v>
      </c>
      <c r="J75" s="33">
        <f t="shared" si="38"/>
        <v>-0.56499999999999995</v>
      </c>
      <c r="K75" s="34">
        <f t="shared" si="39"/>
        <v>0.97860000000000003</v>
      </c>
      <c r="L75" s="24"/>
      <c r="M75" s="25">
        <v>52</v>
      </c>
      <c r="N75" s="23">
        <v>40.68</v>
      </c>
      <c r="O75" s="22">
        <f t="shared" si="1"/>
        <v>72</v>
      </c>
      <c r="P75" s="22">
        <f t="shared" si="2"/>
        <v>72</v>
      </c>
      <c r="Q75" s="37">
        <f t="shared" si="211"/>
        <v>4</v>
      </c>
      <c r="R75" s="33">
        <f t="shared" si="41"/>
        <v>1.1299999999999999</v>
      </c>
      <c r="S75" s="34">
        <f t="shared" si="42"/>
        <v>0</v>
      </c>
      <c r="T75" s="24"/>
      <c r="U75" s="25">
        <v>52</v>
      </c>
      <c r="V75" s="23">
        <v>40.68</v>
      </c>
      <c r="W75" s="22">
        <f t="shared" si="3"/>
        <v>72</v>
      </c>
      <c r="X75" s="22">
        <v>70</v>
      </c>
      <c r="Y75" s="32">
        <f>5</f>
        <v>5</v>
      </c>
      <c r="Z75" s="33">
        <f t="shared" si="43"/>
        <v>-0.94030000000000002</v>
      </c>
      <c r="AA75" s="34">
        <f t="shared" si="44"/>
        <v>0.68320000000000003</v>
      </c>
      <c r="AB75" s="24"/>
      <c r="AC75" s="25">
        <v>52</v>
      </c>
      <c r="AD75" s="23">
        <v>40.68</v>
      </c>
      <c r="AE75" s="22">
        <f t="shared" si="212"/>
        <v>72</v>
      </c>
      <c r="AF75" s="22">
        <f t="shared" si="4"/>
        <v>72</v>
      </c>
      <c r="AG75" s="37">
        <f t="shared" si="213"/>
        <v>6</v>
      </c>
      <c r="AH75" s="33">
        <f t="shared" si="47"/>
        <v>-0.56499999999999995</v>
      </c>
      <c r="AI75" s="34">
        <f t="shared" si="48"/>
        <v>-0.97860000000000003</v>
      </c>
      <c r="AJ75" s="24"/>
      <c r="AK75" s="25">
        <v>52</v>
      </c>
      <c r="AL75" s="23">
        <v>40.68</v>
      </c>
      <c r="AM75" s="22">
        <f t="shared" si="5"/>
        <v>72</v>
      </c>
      <c r="AN75" s="22">
        <f t="shared" si="214"/>
        <v>70</v>
      </c>
      <c r="AO75" s="32">
        <f t="shared" si="215"/>
        <v>7</v>
      </c>
      <c r="AP75" s="33">
        <f t="shared" si="51"/>
        <v>-1.0471999999999999</v>
      </c>
      <c r="AQ75" s="34">
        <f t="shared" si="52"/>
        <v>0.50429999999999997</v>
      </c>
      <c r="AR75" s="24"/>
      <c r="AS75" s="25">
        <v>52</v>
      </c>
      <c r="AT75" s="23">
        <v>40.68</v>
      </c>
      <c r="AU75" s="22">
        <f t="shared" si="6"/>
        <v>72</v>
      </c>
      <c r="AV75" s="22">
        <f t="shared" si="216"/>
        <v>72</v>
      </c>
      <c r="AW75" s="37">
        <f t="shared" si="217"/>
        <v>8</v>
      </c>
      <c r="AX75" s="33">
        <f t="shared" si="55"/>
        <v>-1.1299999999999999</v>
      </c>
      <c r="AY75" s="34">
        <f t="shared" si="56"/>
        <v>0</v>
      </c>
      <c r="AZ75" s="24"/>
      <c r="BA75" s="25">
        <v>52</v>
      </c>
      <c r="BB75" s="23">
        <v>40.68</v>
      </c>
      <c r="BC75" s="22">
        <f t="shared" si="7"/>
        <v>72</v>
      </c>
      <c r="BD75" s="22">
        <f t="shared" si="8"/>
        <v>72</v>
      </c>
      <c r="BE75" s="37">
        <f t="shared" si="218"/>
        <v>9</v>
      </c>
      <c r="BF75" s="33">
        <f t="shared" si="58"/>
        <v>0.19620000000000001</v>
      </c>
      <c r="BG75" s="34">
        <f t="shared" si="59"/>
        <v>-1.1128</v>
      </c>
      <c r="BH75" s="24"/>
      <c r="BI75" s="25">
        <v>52</v>
      </c>
      <c r="BJ75" s="23">
        <v>40.68</v>
      </c>
      <c r="BK75" s="22">
        <f t="shared" si="9"/>
        <v>72</v>
      </c>
      <c r="BL75" s="22">
        <f>70</f>
        <v>70</v>
      </c>
      <c r="BM75" s="32">
        <f>10</f>
        <v>10</v>
      </c>
      <c r="BN75" s="33">
        <f t="shared" si="60"/>
        <v>0.35920000000000002</v>
      </c>
      <c r="BO75" s="34">
        <f t="shared" si="61"/>
        <v>1.1053999999999999</v>
      </c>
      <c r="BP75" s="24"/>
      <c r="BQ75" s="25">
        <v>52</v>
      </c>
      <c r="BR75" s="23">
        <v>40.68</v>
      </c>
      <c r="BS75" s="22">
        <f t="shared" si="10"/>
        <v>72</v>
      </c>
      <c r="BT75" s="22">
        <f t="shared" si="219"/>
        <v>66</v>
      </c>
      <c r="BU75" s="37">
        <f t="shared" si="220"/>
        <v>11</v>
      </c>
      <c r="BV75" s="33">
        <f t="shared" si="64"/>
        <v>-0.1754</v>
      </c>
      <c r="BW75" s="34">
        <f t="shared" si="65"/>
        <v>-1.2202</v>
      </c>
      <c r="BX75" s="24"/>
      <c r="BY75" s="25">
        <v>52</v>
      </c>
      <c r="BZ75" s="23">
        <v>40.68</v>
      </c>
      <c r="CA75" s="22">
        <f t="shared" si="11"/>
        <v>72</v>
      </c>
      <c r="CB75" s="22">
        <f t="shared" si="12"/>
        <v>72</v>
      </c>
      <c r="CC75" s="37">
        <f t="shared" si="221"/>
        <v>12</v>
      </c>
      <c r="CD75" s="33">
        <f t="shared" si="67"/>
        <v>-0.56499999999999995</v>
      </c>
      <c r="CE75" s="34">
        <f t="shared" si="68"/>
        <v>0.97860000000000003</v>
      </c>
      <c r="CF75" s="24"/>
      <c r="CG75" s="25">
        <v>52</v>
      </c>
      <c r="CH75" s="23">
        <v>40.68</v>
      </c>
      <c r="CI75" s="22">
        <f t="shared" si="13"/>
        <v>72</v>
      </c>
      <c r="CJ75" s="22">
        <f>65</f>
        <v>65</v>
      </c>
      <c r="CK75" s="32">
        <f>13</f>
        <v>13</v>
      </c>
      <c r="CL75" s="33">
        <f t="shared" si="69"/>
        <v>1.2517</v>
      </c>
      <c r="CM75" s="34">
        <f t="shared" si="70"/>
        <v>0</v>
      </c>
      <c r="CN75" s="24"/>
      <c r="CO75" s="25">
        <v>52</v>
      </c>
      <c r="CP75" s="23">
        <v>40.68</v>
      </c>
      <c r="CQ75" s="22">
        <f t="shared" si="14"/>
        <v>72</v>
      </c>
      <c r="CR75" s="22">
        <f t="shared" si="222"/>
        <v>70</v>
      </c>
      <c r="CS75" s="32">
        <f t="shared" si="223"/>
        <v>14</v>
      </c>
      <c r="CT75" s="33">
        <f t="shared" si="73"/>
        <v>-0.2586</v>
      </c>
      <c r="CU75" s="34">
        <f t="shared" si="74"/>
        <v>-1.1331</v>
      </c>
      <c r="CV75" s="24"/>
      <c r="CW75" s="25">
        <v>52</v>
      </c>
      <c r="CX75" s="23">
        <v>40.68</v>
      </c>
      <c r="CY75" s="22">
        <f t="shared" si="15"/>
        <v>72</v>
      </c>
      <c r="CZ75" s="22">
        <f t="shared" si="224"/>
        <v>60</v>
      </c>
      <c r="DA75" s="32">
        <f t="shared" si="225"/>
        <v>15</v>
      </c>
      <c r="DB75" s="33">
        <f t="shared" si="77"/>
        <v>-1.3264</v>
      </c>
      <c r="DC75" s="34">
        <f t="shared" si="78"/>
        <v>0.28189999999999998</v>
      </c>
      <c r="DD75" s="24"/>
      <c r="DE75" s="25">
        <v>52</v>
      </c>
      <c r="DF75" s="23">
        <v>40.68</v>
      </c>
      <c r="DG75" s="22">
        <f t="shared" si="16"/>
        <v>72</v>
      </c>
      <c r="DH75" s="22">
        <f t="shared" si="226"/>
        <v>64</v>
      </c>
      <c r="DI75" s="32">
        <f t="shared" si="227"/>
        <v>16</v>
      </c>
      <c r="DJ75" s="33">
        <f t="shared" si="81"/>
        <v>0</v>
      </c>
      <c r="DK75" s="34">
        <f t="shared" si="82"/>
        <v>1.2712000000000001</v>
      </c>
      <c r="DL75" s="24"/>
      <c r="DM75" s="25">
        <v>52</v>
      </c>
      <c r="DN75" s="23">
        <v>40.68</v>
      </c>
      <c r="DO75" s="22">
        <f t="shared" si="17"/>
        <v>72</v>
      </c>
      <c r="DP75" s="22">
        <f>68</f>
        <v>68</v>
      </c>
      <c r="DQ75" s="32">
        <f>17</f>
        <v>17</v>
      </c>
      <c r="DR75" s="33">
        <f t="shared" si="83"/>
        <v>1.1156999999999999</v>
      </c>
      <c r="DS75" s="34">
        <f t="shared" si="84"/>
        <v>0.43219999999999997</v>
      </c>
      <c r="DT75" s="24"/>
      <c r="DU75" s="25">
        <v>52</v>
      </c>
      <c r="DV75" s="23">
        <v>40.68</v>
      </c>
      <c r="DW75" s="22">
        <f t="shared" si="18"/>
        <v>72</v>
      </c>
      <c r="DX75" s="22">
        <f t="shared" si="228"/>
        <v>72</v>
      </c>
      <c r="DY75" s="37">
        <f t="shared" si="229"/>
        <v>18</v>
      </c>
      <c r="DZ75" s="33">
        <f t="shared" si="87"/>
        <v>0.86560000000000004</v>
      </c>
      <c r="EA75" s="34">
        <f t="shared" si="88"/>
        <v>-0.72640000000000005</v>
      </c>
      <c r="EB75" s="24"/>
      <c r="EC75" s="25">
        <v>52</v>
      </c>
      <c r="ED75" s="23">
        <v>40.68</v>
      </c>
      <c r="EE75" s="22">
        <f t="shared" si="19"/>
        <v>72</v>
      </c>
      <c r="EF75" s="22">
        <f>57</f>
        <v>57</v>
      </c>
      <c r="EG75" s="32">
        <f>19</f>
        <v>19</v>
      </c>
      <c r="EH75" s="33">
        <f t="shared" si="89"/>
        <v>-0.1179</v>
      </c>
      <c r="EI75" s="34">
        <f t="shared" si="90"/>
        <v>-1.4225000000000001</v>
      </c>
      <c r="EJ75" s="24"/>
      <c r="EK75" s="25">
        <v>52</v>
      </c>
      <c r="EL75" s="23">
        <v>40.68</v>
      </c>
      <c r="EM75" s="22">
        <f t="shared" si="20"/>
        <v>72</v>
      </c>
      <c r="EN75" s="22">
        <f>60</f>
        <v>60</v>
      </c>
      <c r="EO75" s="32">
        <f>20</f>
        <v>20</v>
      </c>
      <c r="EP75" s="33">
        <f t="shared" si="91"/>
        <v>-1.097</v>
      </c>
      <c r="EQ75" s="34">
        <f t="shared" si="92"/>
        <v>-0.79700000000000004</v>
      </c>
      <c r="ER75" s="24"/>
      <c r="ES75" s="25">
        <v>52</v>
      </c>
      <c r="ET75" s="23">
        <v>40.68</v>
      </c>
      <c r="EU75" s="22">
        <f t="shared" si="21"/>
        <v>72</v>
      </c>
      <c r="EV75" s="22">
        <f>63</f>
        <v>63</v>
      </c>
      <c r="EW75" s="37">
        <f>21</f>
        <v>21</v>
      </c>
      <c r="EX75" s="33">
        <f t="shared" si="93"/>
        <v>-1.2769999999999999</v>
      </c>
      <c r="EY75" s="34">
        <f t="shared" si="94"/>
        <v>0.1925</v>
      </c>
      <c r="EZ75" s="24"/>
      <c r="FA75" s="25">
        <v>52</v>
      </c>
      <c r="FB75" s="23">
        <v>40.68</v>
      </c>
      <c r="FC75" s="22">
        <f t="shared" si="22"/>
        <v>72</v>
      </c>
      <c r="FD75" s="22">
        <f>66</f>
        <v>66</v>
      </c>
      <c r="FE75" s="37">
        <f>22</f>
        <v>22</v>
      </c>
      <c r="FF75" s="33">
        <f t="shared" si="95"/>
        <v>-0.80730000000000002</v>
      </c>
      <c r="FG75" s="34">
        <f t="shared" si="96"/>
        <v>0.93159999999999998</v>
      </c>
      <c r="FH75" s="24"/>
      <c r="FI75" s="25">
        <v>52</v>
      </c>
      <c r="FJ75" s="23">
        <v>40.68</v>
      </c>
      <c r="FK75" s="22">
        <f t="shared" si="23"/>
        <v>72</v>
      </c>
      <c r="FL75" s="22">
        <f t="shared" si="230"/>
        <v>69</v>
      </c>
      <c r="FM75" s="37">
        <f t="shared" si="210"/>
        <v>23</v>
      </c>
      <c r="FN75" s="33">
        <f t="shared" si="98"/>
        <v>-8.0500000000000002E-2</v>
      </c>
      <c r="FO75" s="34">
        <f t="shared" si="99"/>
        <v>1.1763999999999999</v>
      </c>
      <c r="FP75" s="24"/>
      <c r="FQ75" s="25">
        <v>52</v>
      </c>
      <c r="FR75" s="23">
        <v>40.68</v>
      </c>
      <c r="FS75" s="22">
        <f t="shared" si="25"/>
        <v>72</v>
      </c>
      <c r="FT75" s="22">
        <f t="shared" si="25"/>
        <v>72</v>
      </c>
      <c r="FU75" s="37">
        <f>24</f>
        <v>24</v>
      </c>
      <c r="FV75" s="33">
        <f t="shared" si="100"/>
        <v>0.56499999999999995</v>
      </c>
      <c r="FW75" s="34">
        <f t="shared" si="101"/>
        <v>0.97860000000000003</v>
      </c>
      <c r="FX75" s="24"/>
      <c r="FY75" s="25">
        <v>52</v>
      </c>
      <c r="FZ75" s="23">
        <v>40.68</v>
      </c>
      <c r="GA75" s="22">
        <f t="shared" si="26"/>
        <v>72</v>
      </c>
      <c r="GB75" s="22">
        <f>50</f>
        <v>50</v>
      </c>
      <c r="GC75" s="32">
        <f>25</f>
        <v>25</v>
      </c>
      <c r="GD75" s="33"/>
      <c r="GE75" s="34"/>
      <c r="GF75" s="24"/>
      <c r="GG75" s="25">
        <v>52</v>
      </c>
      <c r="GH75" s="23">
        <v>40.68</v>
      </c>
      <c r="GI75" s="22">
        <f t="shared" si="27"/>
        <v>72</v>
      </c>
      <c r="GJ75" s="22">
        <f>52</f>
        <v>52</v>
      </c>
      <c r="GK75" s="32">
        <f>26</f>
        <v>26</v>
      </c>
      <c r="GL75" s="33"/>
      <c r="GM75" s="34"/>
      <c r="GN75" s="24"/>
      <c r="GO75" s="25">
        <v>52</v>
      </c>
      <c r="GP75" s="23">
        <v>40.68</v>
      </c>
      <c r="GQ75" s="22">
        <f t="shared" si="28"/>
        <v>72</v>
      </c>
      <c r="GR75" s="22">
        <f>54</f>
        <v>54</v>
      </c>
      <c r="GS75" s="37">
        <f>27</f>
        <v>27</v>
      </c>
      <c r="GT75" s="33">
        <f t="shared" si="106"/>
        <v>1.3464</v>
      </c>
      <c r="GU75" s="34">
        <f t="shared" si="107"/>
        <v>-0.67620000000000002</v>
      </c>
      <c r="GV75" s="24"/>
      <c r="GW75" s="25">
        <v>52</v>
      </c>
      <c r="GX75" s="23">
        <v>40.68</v>
      </c>
      <c r="GY75" s="22">
        <f t="shared" si="29"/>
        <v>72</v>
      </c>
      <c r="GZ75" s="22">
        <f>56</f>
        <v>56</v>
      </c>
      <c r="HA75" s="32">
        <f>28</f>
        <v>28</v>
      </c>
      <c r="HB75" s="33">
        <f t="shared" si="108"/>
        <v>0.90580000000000005</v>
      </c>
      <c r="HC75" s="34">
        <f t="shared" si="109"/>
        <v>-1.1358999999999999</v>
      </c>
      <c r="HD75" s="24"/>
      <c r="HE75" s="25">
        <v>52</v>
      </c>
      <c r="HF75" s="23">
        <v>40.68</v>
      </c>
      <c r="HG75" s="22">
        <f t="shared" si="30"/>
        <v>72</v>
      </c>
      <c r="HH75" s="22">
        <f>58</f>
        <v>58</v>
      </c>
      <c r="HI75" s="32">
        <f>29</f>
        <v>29</v>
      </c>
      <c r="HJ75" s="33">
        <f t="shared" si="110"/>
        <v>0.37530000000000002</v>
      </c>
      <c r="HK75" s="34">
        <f t="shared" si="111"/>
        <v>-1.3515999999999999</v>
      </c>
      <c r="HL75" s="24"/>
      <c r="HM75" s="25">
        <v>52</v>
      </c>
      <c r="HN75" s="23">
        <v>40.68</v>
      </c>
      <c r="HO75" s="22">
        <f t="shared" si="31"/>
        <v>72</v>
      </c>
      <c r="HP75" s="22">
        <f>60</f>
        <v>60</v>
      </c>
      <c r="HQ75" s="32">
        <f>30</f>
        <v>30</v>
      </c>
      <c r="HR75" s="33">
        <f t="shared" si="112"/>
        <v>-0.14169999999999999</v>
      </c>
      <c r="HS75" s="34">
        <f t="shared" si="113"/>
        <v>-1.3486</v>
      </c>
      <c r="HT75" s="24"/>
      <c r="HU75" s="25">
        <v>52</v>
      </c>
      <c r="HV75" s="23">
        <v>40.68</v>
      </c>
      <c r="HW75" s="22">
        <f t="shared" si="32"/>
        <v>72</v>
      </c>
      <c r="HX75" s="22">
        <f>62</f>
        <v>62</v>
      </c>
      <c r="HY75" s="32">
        <f>31</f>
        <v>31</v>
      </c>
      <c r="HZ75" s="33">
        <f t="shared" si="114"/>
        <v>-0.57789999999999997</v>
      </c>
      <c r="IA75" s="34">
        <f t="shared" si="115"/>
        <v>-1.1781999999999999</v>
      </c>
      <c r="IB75" s="24"/>
      <c r="IC75" s="25">
        <v>52</v>
      </c>
      <c r="ID75" s="23">
        <v>40.68</v>
      </c>
      <c r="IE75" s="22">
        <f t="shared" si="33"/>
        <v>72</v>
      </c>
      <c r="IF75" s="22">
        <f>64</f>
        <v>64</v>
      </c>
      <c r="IG75" s="32">
        <f>32</f>
        <v>32</v>
      </c>
      <c r="IH75" s="33">
        <f t="shared" si="116"/>
        <v>-0.89890000000000003</v>
      </c>
      <c r="II75" s="34">
        <f t="shared" si="117"/>
        <v>-0.89890000000000003</v>
      </c>
      <c r="IJ75" s="24"/>
      <c r="IK75" s="25">
        <v>52</v>
      </c>
      <c r="IL75" s="23">
        <v>40.68</v>
      </c>
      <c r="IM75" s="22">
        <f t="shared" si="34"/>
        <v>72</v>
      </c>
      <c r="IN75" s="22">
        <f>66</f>
        <v>66</v>
      </c>
      <c r="IO75" s="37">
        <f>33</f>
        <v>33</v>
      </c>
      <c r="IP75" s="33">
        <f t="shared" si="118"/>
        <v>-1.0956999999999999</v>
      </c>
      <c r="IQ75" s="34">
        <f t="shared" si="119"/>
        <v>-0.56489999999999996</v>
      </c>
      <c r="IR75" s="24"/>
      <c r="IS75" s="25">
        <v>52</v>
      </c>
      <c r="IT75" s="23">
        <v>40.68</v>
      </c>
      <c r="IU75" s="22">
        <f t="shared" si="35"/>
        <v>72</v>
      </c>
      <c r="IV75" s="22">
        <f>68</f>
        <v>68</v>
      </c>
      <c r="IW75" s="32">
        <f>34</f>
        <v>34</v>
      </c>
      <c r="IX75" s="33">
        <f t="shared" si="120"/>
        <v>-1.1760999999999999</v>
      </c>
      <c r="IY75" s="34">
        <f t="shared" si="121"/>
        <v>-0.21990000000000001</v>
      </c>
      <c r="IZ75" s="24"/>
      <c r="JA75" s="25">
        <v>52</v>
      </c>
      <c r="JB75" s="23">
        <v>40.68</v>
      </c>
      <c r="JC75" s="22">
        <f t="shared" si="36"/>
        <v>72</v>
      </c>
      <c r="JD75" s="22">
        <f>70</f>
        <v>70</v>
      </c>
      <c r="JE75" s="32">
        <f>35</f>
        <v>35</v>
      </c>
      <c r="JF75" s="33">
        <f t="shared" si="122"/>
        <v>-1.1576</v>
      </c>
      <c r="JG75" s="34">
        <f t="shared" si="123"/>
        <v>0.1042</v>
      </c>
      <c r="JH75" s="24"/>
      <c r="JI75" s="25">
        <v>52</v>
      </c>
      <c r="JJ75" s="23">
        <v>40.68</v>
      </c>
      <c r="JK75" s="22">
        <f t="shared" si="37"/>
        <v>72</v>
      </c>
      <c r="JL75" s="22">
        <f t="shared" si="37"/>
        <v>72</v>
      </c>
      <c r="JM75" s="37">
        <f>36</f>
        <v>36</v>
      </c>
      <c r="JN75" s="33">
        <f t="shared" si="124"/>
        <v>-1.0619000000000001</v>
      </c>
      <c r="JO75" s="34">
        <f t="shared" si="125"/>
        <v>0.38650000000000001</v>
      </c>
    </row>
    <row r="76" spans="1:275">
      <c r="A76" s="22">
        <v>1892</v>
      </c>
      <c r="B76" s="23">
        <v>36.96</v>
      </c>
      <c r="C76" s="20"/>
      <c r="D76" s="24"/>
      <c r="E76" s="25">
        <v>53</v>
      </c>
      <c r="F76" s="23">
        <v>36.96</v>
      </c>
      <c r="G76" s="22">
        <f t="shared" si="0"/>
        <v>72</v>
      </c>
      <c r="H76" s="22">
        <f t="shared" si="0"/>
        <v>72</v>
      </c>
      <c r="I76" s="32">
        <f>3</f>
        <v>3</v>
      </c>
      <c r="J76" s="33">
        <f t="shared" si="38"/>
        <v>-0.51329999999999998</v>
      </c>
      <c r="K76" s="34">
        <f t="shared" si="39"/>
        <v>-0.8891</v>
      </c>
      <c r="L76" s="24"/>
      <c r="M76" s="25">
        <v>53</v>
      </c>
      <c r="N76" s="23">
        <v>36.96</v>
      </c>
      <c r="O76" s="22">
        <f t="shared" si="1"/>
        <v>72</v>
      </c>
      <c r="P76" s="22">
        <f t="shared" si="2"/>
        <v>72</v>
      </c>
      <c r="Q76" s="37">
        <f t="shared" si="211"/>
        <v>4</v>
      </c>
      <c r="R76" s="33">
        <f t="shared" si="41"/>
        <v>0</v>
      </c>
      <c r="S76" s="34">
        <f t="shared" si="42"/>
        <v>1.0266999999999999</v>
      </c>
      <c r="T76" s="24"/>
      <c r="U76" s="25">
        <v>53</v>
      </c>
      <c r="V76" s="23">
        <v>36.96</v>
      </c>
      <c r="W76" s="22">
        <f t="shared" si="3"/>
        <v>72</v>
      </c>
      <c r="X76" s="22">
        <v>70</v>
      </c>
      <c r="Y76" s="32">
        <f>5</f>
        <v>5</v>
      </c>
      <c r="Z76" s="33">
        <f t="shared" si="43"/>
        <v>-0.85429999999999995</v>
      </c>
      <c r="AA76" s="34">
        <f t="shared" si="44"/>
        <v>-0.62070000000000003</v>
      </c>
      <c r="AB76" s="24"/>
      <c r="AC76" s="25">
        <v>53</v>
      </c>
      <c r="AD76" s="23">
        <v>36.96</v>
      </c>
      <c r="AE76" s="22">
        <f t="shared" si="212"/>
        <v>72</v>
      </c>
      <c r="AF76" s="22">
        <f t="shared" si="4"/>
        <v>72</v>
      </c>
      <c r="AG76" s="37">
        <f t="shared" si="213"/>
        <v>6</v>
      </c>
      <c r="AH76" s="33">
        <f t="shared" si="47"/>
        <v>0.51329999999999998</v>
      </c>
      <c r="AI76" s="34">
        <f t="shared" si="48"/>
        <v>-0.8891</v>
      </c>
      <c r="AJ76" s="24"/>
      <c r="AK76" s="25">
        <v>53</v>
      </c>
      <c r="AL76" s="23">
        <v>36.96</v>
      </c>
      <c r="AM76" s="22">
        <f t="shared" si="5"/>
        <v>72</v>
      </c>
      <c r="AN76" s="22">
        <f t="shared" si="214"/>
        <v>70</v>
      </c>
      <c r="AO76" s="32">
        <f t="shared" si="215"/>
        <v>7</v>
      </c>
      <c r="AP76" s="33">
        <f t="shared" si="51"/>
        <v>-0.95140000000000002</v>
      </c>
      <c r="AQ76" s="34">
        <f t="shared" si="52"/>
        <v>-0.4582</v>
      </c>
      <c r="AR76" s="24"/>
      <c r="AS76" s="25">
        <v>53</v>
      </c>
      <c r="AT76" s="23">
        <v>36.96</v>
      </c>
      <c r="AU76" s="22">
        <f t="shared" si="6"/>
        <v>72</v>
      </c>
      <c r="AV76" s="22">
        <f t="shared" si="216"/>
        <v>72</v>
      </c>
      <c r="AW76" s="37">
        <f t="shared" si="217"/>
        <v>8</v>
      </c>
      <c r="AX76" s="33">
        <f t="shared" si="55"/>
        <v>-0.72599999999999998</v>
      </c>
      <c r="AY76" s="34">
        <f t="shared" si="56"/>
        <v>-0.72599999999999998</v>
      </c>
      <c r="AZ76" s="24"/>
      <c r="BA76" s="25">
        <v>53</v>
      </c>
      <c r="BB76" s="23">
        <v>36.96</v>
      </c>
      <c r="BC76" s="22">
        <f t="shared" si="7"/>
        <v>72</v>
      </c>
      <c r="BD76" s="22">
        <f t="shared" si="8"/>
        <v>72</v>
      </c>
      <c r="BE76" s="37">
        <f t="shared" si="218"/>
        <v>9</v>
      </c>
      <c r="BF76" s="33">
        <f t="shared" si="58"/>
        <v>0.78649999999999998</v>
      </c>
      <c r="BG76" s="34">
        <f t="shared" si="59"/>
        <v>-0.65990000000000004</v>
      </c>
      <c r="BH76" s="24"/>
      <c r="BI76" s="25">
        <v>53</v>
      </c>
      <c r="BJ76" s="23">
        <v>36.96</v>
      </c>
      <c r="BK76" s="22">
        <f t="shared" si="9"/>
        <v>72</v>
      </c>
      <c r="BL76" s="22">
        <f>70</f>
        <v>70</v>
      </c>
      <c r="BM76" s="32">
        <f>10</f>
        <v>10</v>
      </c>
      <c r="BN76" s="33">
        <f t="shared" si="60"/>
        <v>-0.32629999999999998</v>
      </c>
      <c r="BO76" s="34">
        <f t="shared" si="61"/>
        <v>1.0043</v>
      </c>
      <c r="BP76" s="24"/>
      <c r="BQ76" s="25">
        <v>53</v>
      </c>
      <c r="BR76" s="23">
        <v>36.96</v>
      </c>
      <c r="BS76" s="22">
        <f t="shared" si="10"/>
        <v>72</v>
      </c>
      <c r="BT76" s="22">
        <f t="shared" si="219"/>
        <v>66</v>
      </c>
      <c r="BU76" s="37">
        <f t="shared" si="220"/>
        <v>11</v>
      </c>
      <c r="BV76" s="33">
        <f t="shared" si="64"/>
        <v>0.46529999999999999</v>
      </c>
      <c r="BW76" s="34">
        <f t="shared" si="65"/>
        <v>-1.0187999999999999</v>
      </c>
      <c r="BX76" s="24"/>
      <c r="BY76" s="25">
        <v>53</v>
      </c>
      <c r="BZ76" s="23">
        <v>36.96</v>
      </c>
      <c r="CA76" s="22">
        <f t="shared" si="11"/>
        <v>72</v>
      </c>
      <c r="CB76" s="22">
        <f t="shared" si="12"/>
        <v>72</v>
      </c>
      <c r="CC76" s="37">
        <f t="shared" si="221"/>
        <v>12</v>
      </c>
      <c r="CD76" s="33">
        <f t="shared" si="67"/>
        <v>-0.8891</v>
      </c>
      <c r="CE76" s="34">
        <f t="shared" si="68"/>
        <v>0.51329999999999998</v>
      </c>
      <c r="CF76" s="24"/>
      <c r="CG76" s="25">
        <v>53</v>
      </c>
      <c r="CH76" s="23">
        <v>36.96</v>
      </c>
      <c r="CI76" s="22">
        <f t="shared" si="13"/>
        <v>72</v>
      </c>
      <c r="CJ76" s="22">
        <f>65</f>
        <v>65</v>
      </c>
      <c r="CK76" s="32">
        <f>13</f>
        <v>13</v>
      </c>
      <c r="CL76" s="33">
        <f t="shared" si="69"/>
        <v>1.0069999999999999</v>
      </c>
      <c r="CM76" s="34">
        <f t="shared" si="70"/>
        <v>0.52849999999999997</v>
      </c>
      <c r="CN76" s="24"/>
      <c r="CO76" s="25">
        <v>53</v>
      </c>
      <c r="CP76" s="23">
        <v>36.96</v>
      </c>
      <c r="CQ76" s="22">
        <f t="shared" si="14"/>
        <v>72</v>
      </c>
      <c r="CR76" s="22">
        <f t="shared" si="222"/>
        <v>70</v>
      </c>
      <c r="CS76" s="32">
        <f t="shared" si="223"/>
        <v>14</v>
      </c>
      <c r="CT76" s="33">
        <f t="shared" si="73"/>
        <v>0.23499999999999999</v>
      </c>
      <c r="CU76" s="34">
        <f t="shared" si="74"/>
        <v>-1.0295000000000001</v>
      </c>
      <c r="CV76" s="24"/>
      <c r="CW76" s="25">
        <v>53</v>
      </c>
      <c r="CX76" s="23">
        <v>36.96</v>
      </c>
      <c r="CY76" s="22">
        <f t="shared" si="15"/>
        <v>72</v>
      </c>
      <c r="CZ76" s="22">
        <f t="shared" si="224"/>
        <v>60</v>
      </c>
      <c r="DA76" s="32">
        <f t="shared" si="225"/>
        <v>15</v>
      </c>
      <c r="DB76" s="33">
        <f t="shared" si="77"/>
        <v>-1.2051000000000001</v>
      </c>
      <c r="DC76" s="34">
        <f t="shared" si="78"/>
        <v>-0.25609999999999999</v>
      </c>
      <c r="DD76" s="24"/>
      <c r="DE76" s="25">
        <v>53</v>
      </c>
      <c r="DF76" s="23">
        <v>36.96</v>
      </c>
      <c r="DG76" s="22">
        <f t="shared" si="16"/>
        <v>72</v>
      </c>
      <c r="DH76" s="22">
        <f t="shared" si="226"/>
        <v>64</v>
      </c>
      <c r="DI76" s="32">
        <f t="shared" si="227"/>
        <v>16</v>
      </c>
      <c r="DJ76" s="33">
        <f t="shared" si="81"/>
        <v>-0.442</v>
      </c>
      <c r="DK76" s="34">
        <f t="shared" si="82"/>
        <v>1.0670999999999999</v>
      </c>
      <c r="DL76" s="24"/>
      <c r="DM76" s="25">
        <v>53</v>
      </c>
      <c r="DN76" s="23">
        <v>36.96</v>
      </c>
      <c r="DO76" s="22">
        <f t="shared" si="17"/>
        <v>72</v>
      </c>
      <c r="DP76" s="22">
        <f>68</f>
        <v>68</v>
      </c>
      <c r="DQ76" s="32">
        <f>17</f>
        <v>17</v>
      </c>
      <c r="DR76" s="33">
        <f t="shared" si="83"/>
        <v>0.80330000000000001</v>
      </c>
      <c r="DS76" s="34">
        <f t="shared" si="84"/>
        <v>0.73229999999999995</v>
      </c>
      <c r="DT76" s="24"/>
      <c r="DU76" s="25">
        <v>53</v>
      </c>
      <c r="DV76" s="23">
        <v>36.96</v>
      </c>
      <c r="DW76" s="22">
        <f t="shared" si="18"/>
        <v>72</v>
      </c>
      <c r="DX76" s="22">
        <f t="shared" si="228"/>
        <v>72</v>
      </c>
      <c r="DY76" s="37">
        <f t="shared" si="229"/>
        <v>18</v>
      </c>
      <c r="DZ76" s="33">
        <f t="shared" si="87"/>
        <v>0.96479999999999999</v>
      </c>
      <c r="EA76" s="34">
        <f t="shared" si="88"/>
        <v>-0.35110000000000002</v>
      </c>
      <c r="EB76" s="24"/>
      <c r="EC76" s="25">
        <v>53</v>
      </c>
      <c r="ED76" s="23">
        <v>36.96</v>
      </c>
      <c r="EE76" s="22">
        <f t="shared" si="19"/>
        <v>72</v>
      </c>
      <c r="EF76" s="22">
        <f>57</f>
        <v>57</v>
      </c>
      <c r="EG76" s="32">
        <f>19</f>
        <v>19</v>
      </c>
      <c r="EH76" s="33">
        <f t="shared" si="89"/>
        <v>0.31840000000000002</v>
      </c>
      <c r="EI76" s="34">
        <f t="shared" si="90"/>
        <v>-1.2572000000000001</v>
      </c>
      <c r="EJ76" s="24"/>
      <c r="EK76" s="25">
        <v>53</v>
      </c>
      <c r="EL76" s="23">
        <v>36.96</v>
      </c>
      <c r="EM76" s="22">
        <f t="shared" si="20"/>
        <v>72</v>
      </c>
      <c r="EN76" s="22">
        <f>60</f>
        <v>60</v>
      </c>
      <c r="EO76" s="32">
        <f>20</f>
        <v>20</v>
      </c>
      <c r="EP76" s="33">
        <f t="shared" si="91"/>
        <v>-0.72419999999999995</v>
      </c>
      <c r="EQ76" s="34">
        <f t="shared" si="92"/>
        <v>-0.99670000000000003</v>
      </c>
      <c r="ER76" s="24"/>
      <c r="ES76" s="25">
        <v>53</v>
      </c>
      <c r="ET76" s="23">
        <v>36.96</v>
      </c>
      <c r="EU76" s="22">
        <f t="shared" si="21"/>
        <v>72</v>
      </c>
      <c r="EV76" s="22">
        <f>63</f>
        <v>63</v>
      </c>
      <c r="EW76" s="37">
        <f>21</f>
        <v>21</v>
      </c>
      <c r="EX76" s="33">
        <f t="shared" si="93"/>
        <v>-1.1601999999999999</v>
      </c>
      <c r="EY76" s="34">
        <f t="shared" si="94"/>
        <v>-0.1749</v>
      </c>
      <c r="EZ76" s="24"/>
      <c r="FA76" s="25">
        <v>53</v>
      </c>
      <c r="FB76" s="23">
        <v>36.96</v>
      </c>
      <c r="FC76" s="22">
        <f t="shared" si="22"/>
        <v>72</v>
      </c>
      <c r="FD76" s="22">
        <f>66</f>
        <v>66</v>
      </c>
      <c r="FE76" s="37">
        <f>22</f>
        <v>22</v>
      </c>
      <c r="FF76" s="33">
        <f t="shared" si="95"/>
        <v>-0.94220000000000004</v>
      </c>
      <c r="FG76" s="34">
        <f t="shared" si="96"/>
        <v>0.60550000000000004</v>
      </c>
      <c r="FH76" s="24"/>
      <c r="FI76" s="25">
        <v>53</v>
      </c>
      <c r="FJ76" s="23">
        <v>36.96</v>
      </c>
      <c r="FK76" s="22">
        <f t="shared" si="23"/>
        <v>72</v>
      </c>
      <c r="FL76" s="22">
        <f t="shared" si="230"/>
        <v>69</v>
      </c>
      <c r="FM76" s="37">
        <f t="shared" si="210"/>
        <v>23</v>
      </c>
      <c r="FN76" s="33">
        <f t="shared" si="98"/>
        <v>-0.35880000000000001</v>
      </c>
      <c r="FO76" s="34">
        <f t="shared" si="99"/>
        <v>1.0094000000000001</v>
      </c>
      <c r="FP76" s="24"/>
      <c r="FQ76" s="25">
        <v>53</v>
      </c>
      <c r="FR76" s="23">
        <v>36.96</v>
      </c>
      <c r="FS76" s="22">
        <f t="shared" si="25"/>
        <v>72</v>
      </c>
      <c r="FT76" s="22">
        <f t="shared" si="25"/>
        <v>72</v>
      </c>
      <c r="FU76" s="37">
        <f>24</f>
        <v>24</v>
      </c>
      <c r="FV76" s="33">
        <f t="shared" si="100"/>
        <v>0.26569999999999999</v>
      </c>
      <c r="FW76" s="34">
        <f t="shared" si="101"/>
        <v>0.99170000000000003</v>
      </c>
      <c r="FX76" s="24"/>
      <c r="FY76" s="25">
        <v>53</v>
      </c>
      <c r="FZ76" s="23">
        <v>36.96</v>
      </c>
      <c r="GA76" s="22">
        <f t="shared" si="26"/>
        <v>72</v>
      </c>
      <c r="GB76" s="22">
        <f>50</f>
        <v>50</v>
      </c>
      <c r="GC76" s="32">
        <f>25</f>
        <v>25</v>
      </c>
      <c r="GD76" s="33"/>
      <c r="GE76" s="34"/>
      <c r="GF76" s="24"/>
      <c r="GG76" s="25">
        <v>53</v>
      </c>
      <c r="GH76" s="23">
        <v>36.96</v>
      </c>
      <c r="GI76" s="22">
        <f t="shared" si="27"/>
        <v>72</v>
      </c>
      <c r="GJ76" s="22">
        <f>52</f>
        <v>52</v>
      </c>
      <c r="GK76" s="32">
        <f>26</f>
        <v>26</v>
      </c>
      <c r="GL76" s="33"/>
      <c r="GM76" s="34"/>
      <c r="GN76" s="24"/>
      <c r="GO76" s="25">
        <v>53</v>
      </c>
      <c r="GP76" s="23">
        <v>36.96</v>
      </c>
      <c r="GQ76" s="22">
        <f t="shared" si="28"/>
        <v>72</v>
      </c>
      <c r="GR76" s="22">
        <f>54</f>
        <v>54</v>
      </c>
      <c r="GS76" s="37">
        <f>27</f>
        <v>27</v>
      </c>
      <c r="GT76" s="33">
        <f t="shared" si="106"/>
        <v>1.3320000000000001</v>
      </c>
      <c r="GU76" s="34">
        <f t="shared" si="107"/>
        <v>-0.31569999999999998</v>
      </c>
      <c r="GV76" s="24"/>
      <c r="GW76" s="25">
        <v>53</v>
      </c>
      <c r="GX76" s="23">
        <v>36.96</v>
      </c>
      <c r="GY76" s="22">
        <f t="shared" si="29"/>
        <v>72</v>
      </c>
      <c r="GZ76" s="22">
        <f>56</f>
        <v>56</v>
      </c>
      <c r="HA76" s="32">
        <f>28</f>
        <v>28</v>
      </c>
      <c r="HB76" s="33">
        <f t="shared" si="108"/>
        <v>1.032</v>
      </c>
      <c r="HC76" s="34">
        <f t="shared" si="109"/>
        <v>-0.82299999999999995</v>
      </c>
      <c r="HD76" s="24"/>
      <c r="HE76" s="25">
        <v>53</v>
      </c>
      <c r="HF76" s="23">
        <v>36.96</v>
      </c>
      <c r="HG76" s="22">
        <f t="shared" si="30"/>
        <v>72</v>
      </c>
      <c r="HH76" s="22">
        <f>58</f>
        <v>58</v>
      </c>
      <c r="HI76" s="32">
        <f>29</f>
        <v>29</v>
      </c>
      <c r="HJ76" s="33">
        <f t="shared" si="110"/>
        <v>0.59699999999999998</v>
      </c>
      <c r="HK76" s="34">
        <f t="shared" si="111"/>
        <v>-1.1259999999999999</v>
      </c>
      <c r="HL76" s="24"/>
      <c r="HM76" s="25">
        <v>53</v>
      </c>
      <c r="HN76" s="23">
        <v>36.96</v>
      </c>
      <c r="HO76" s="22">
        <f t="shared" si="31"/>
        <v>72</v>
      </c>
      <c r="HP76" s="22">
        <f>60</f>
        <v>60</v>
      </c>
      <c r="HQ76" s="32">
        <f>30</f>
        <v>30</v>
      </c>
      <c r="HR76" s="33">
        <f t="shared" si="112"/>
        <v>0.1288</v>
      </c>
      <c r="HS76" s="34">
        <f t="shared" si="113"/>
        <v>-1.2253000000000001</v>
      </c>
      <c r="HT76" s="24"/>
      <c r="HU76" s="25">
        <v>53</v>
      </c>
      <c r="HV76" s="23">
        <v>36.96</v>
      </c>
      <c r="HW76" s="22">
        <f t="shared" si="32"/>
        <v>72</v>
      </c>
      <c r="HX76" s="22">
        <f>62</f>
        <v>62</v>
      </c>
      <c r="HY76" s="32">
        <f>31</f>
        <v>31</v>
      </c>
      <c r="HZ76" s="33">
        <f t="shared" si="114"/>
        <v>-0.29880000000000001</v>
      </c>
      <c r="IA76" s="34">
        <f t="shared" si="115"/>
        <v>-1.1541999999999999</v>
      </c>
      <c r="IB76" s="24"/>
      <c r="IC76" s="25">
        <v>53</v>
      </c>
      <c r="ID76" s="23">
        <v>36.96</v>
      </c>
      <c r="IE76" s="22">
        <f t="shared" si="33"/>
        <v>72</v>
      </c>
      <c r="IF76" s="22">
        <f>64</f>
        <v>64</v>
      </c>
      <c r="IG76" s="32">
        <f>32</f>
        <v>32</v>
      </c>
      <c r="IH76" s="33">
        <f t="shared" si="116"/>
        <v>-0.64170000000000005</v>
      </c>
      <c r="II76" s="34">
        <f t="shared" si="117"/>
        <v>-0.96030000000000004</v>
      </c>
      <c r="IJ76" s="24"/>
      <c r="IK76" s="25">
        <v>53</v>
      </c>
      <c r="IL76" s="23">
        <v>36.96</v>
      </c>
      <c r="IM76" s="22">
        <f t="shared" si="34"/>
        <v>72</v>
      </c>
      <c r="IN76" s="22">
        <f>66</f>
        <v>66</v>
      </c>
      <c r="IO76" s="37">
        <f>33</f>
        <v>33</v>
      </c>
      <c r="IP76" s="33">
        <f t="shared" si="118"/>
        <v>-0.88039999999999996</v>
      </c>
      <c r="IQ76" s="34">
        <f t="shared" si="119"/>
        <v>-0.69230000000000003</v>
      </c>
      <c r="IR76" s="24"/>
      <c r="IS76" s="25">
        <v>53</v>
      </c>
      <c r="IT76" s="23">
        <v>36.96</v>
      </c>
      <c r="IU76" s="22">
        <f t="shared" si="35"/>
        <v>72</v>
      </c>
      <c r="IV76" s="22">
        <f>68</f>
        <v>68</v>
      </c>
      <c r="IW76" s="32">
        <f>34</f>
        <v>34</v>
      </c>
      <c r="IX76" s="33">
        <f t="shared" si="120"/>
        <v>-1.0137</v>
      </c>
      <c r="IY76" s="34">
        <f t="shared" si="121"/>
        <v>-0.39269999999999999</v>
      </c>
      <c r="IZ76" s="24"/>
      <c r="JA76" s="25">
        <v>53</v>
      </c>
      <c r="JB76" s="23">
        <v>36.96</v>
      </c>
      <c r="JC76" s="22">
        <f t="shared" si="36"/>
        <v>72</v>
      </c>
      <c r="JD76" s="22">
        <f>70</f>
        <v>70</v>
      </c>
      <c r="JE76" s="32">
        <f>35</f>
        <v>35</v>
      </c>
      <c r="JF76" s="33">
        <f t="shared" si="122"/>
        <v>-1.0517000000000001</v>
      </c>
      <c r="JG76" s="34">
        <f t="shared" si="123"/>
        <v>-9.4700000000000006E-2</v>
      </c>
      <c r="JH76" s="24"/>
      <c r="JI76" s="25">
        <v>53</v>
      </c>
      <c r="JJ76" s="23">
        <v>36.96</v>
      </c>
      <c r="JK76" s="22">
        <f t="shared" si="37"/>
        <v>72</v>
      </c>
      <c r="JL76" s="22">
        <f t="shared" si="37"/>
        <v>72</v>
      </c>
      <c r="JM76" s="37">
        <f>36</f>
        <v>36</v>
      </c>
      <c r="JN76" s="33">
        <f t="shared" si="124"/>
        <v>-1.0111000000000001</v>
      </c>
      <c r="JO76" s="34">
        <f t="shared" si="125"/>
        <v>0.17829999999999999</v>
      </c>
    </row>
    <row r="77" spans="1:275">
      <c r="A77" s="22">
        <v>1893</v>
      </c>
      <c r="B77" s="23">
        <v>40.799999999999997</v>
      </c>
      <c r="C77" s="20"/>
      <c r="D77" s="24"/>
      <c r="E77" s="25">
        <v>54</v>
      </c>
      <c r="F77" s="23">
        <v>40.799999999999997</v>
      </c>
      <c r="G77" s="22">
        <f t="shared" si="0"/>
        <v>72</v>
      </c>
      <c r="H77" s="22">
        <f t="shared" si="0"/>
        <v>72</v>
      </c>
      <c r="I77" s="32">
        <f>3</f>
        <v>3</v>
      </c>
      <c r="J77" s="33">
        <f t="shared" si="38"/>
        <v>1.1333</v>
      </c>
      <c r="K77" s="34">
        <f t="shared" si="39"/>
        <v>0</v>
      </c>
      <c r="L77" s="24"/>
      <c r="M77" s="25">
        <v>54</v>
      </c>
      <c r="N77" s="23">
        <v>40.799999999999997</v>
      </c>
      <c r="O77" s="22">
        <f t="shared" si="1"/>
        <v>72</v>
      </c>
      <c r="P77" s="22">
        <f t="shared" si="2"/>
        <v>72</v>
      </c>
      <c r="Q77" s="37">
        <f t="shared" si="211"/>
        <v>4</v>
      </c>
      <c r="R77" s="33">
        <f t="shared" si="41"/>
        <v>-1.1333</v>
      </c>
      <c r="S77" s="34">
        <f t="shared" si="42"/>
        <v>0</v>
      </c>
      <c r="T77" s="24"/>
      <c r="U77" s="25">
        <v>54</v>
      </c>
      <c r="V77" s="23">
        <v>40.799999999999997</v>
      </c>
      <c r="W77" s="22">
        <f t="shared" si="3"/>
        <v>72</v>
      </c>
      <c r="X77" s="22">
        <v>70</v>
      </c>
      <c r="Y77" s="32">
        <f>5</f>
        <v>5</v>
      </c>
      <c r="Z77" s="33">
        <f t="shared" si="43"/>
        <v>0.36020000000000002</v>
      </c>
      <c r="AA77" s="34">
        <f t="shared" si="44"/>
        <v>-1.1087</v>
      </c>
      <c r="AB77" s="24"/>
      <c r="AC77" s="25">
        <v>54</v>
      </c>
      <c r="AD77" s="23">
        <v>40.799999999999997</v>
      </c>
      <c r="AE77" s="22">
        <f t="shared" si="212"/>
        <v>72</v>
      </c>
      <c r="AF77" s="22">
        <f t="shared" si="4"/>
        <v>72</v>
      </c>
      <c r="AG77" s="37">
        <f t="shared" si="213"/>
        <v>6</v>
      </c>
      <c r="AH77" s="33">
        <f t="shared" si="47"/>
        <v>1.1333</v>
      </c>
      <c r="AI77" s="34">
        <f t="shared" si="48"/>
        <v>0</v>
      </c>
      <c r="AJ77" s="24"/>
      <c r="AK77" s="25">
        <v>54</v>
      </c>
      <c r="AL77" s="23">
        <v>40.799999999999997</v>
      </c>
      <c r="AM77" s="22">
        <f t="shared" si="5"/>
        <v>72</v>
      </c>
      <c r="AN77" s="22">
        <f t="shared" si="214"/>
        <v>70</v>
      </c>
      <c r="AO77" s="32">
        <f t="shared" si="215"/>
        <v>7</v>
      </c>
      <c r="AP77" s="33">
        <f t="shared" si="51"/>
        <v>-0.25940000000000002</v>
      </c>
      <c r="AQ77" s="34">
        <f t="shared" si="52"/>
        <v>-1.1365000000000001</v>
      </c>
      <c r="AR77" s="24"/>
      <c r="AS77" s="25">
        <v>54</v>
      </c>
      <c r="AT77" s="23">
        <v>40.799999999999997</v>
      </c>
      <c r="AU77" s="22">
        <f t="shared" si="6"/>
        <v>72</v>
      </c>
      <c r="AV77" s="22">
        <f t="shared" si="216"/>
        <v>72</v>
      </c>
      <c r="AW77" s="37">
        <f t="shared" si="217"/>
        <v>8</v>
      </c>
      <c r="AX77" s="33">
        <f t="shared" si="55"/>
        <v>0</v>
      </c>
      <c r="AY77" s="34">
        <f t="shared" si="56"/>
        <v>-1.1333</v>
      </c>
      <c r="AZ77" s="24"/>
      <c r="BA77" s="25">
        <v>54</v>
      </c>
      <c r="BB77" s="23">
        <v>40.799999999999997</v>
      </c>
      <c r="BC77" s="22">
        <f t="shared" si="7"/>
        <v>72</v>
      </c>
      <c r="BD77" s="22">
        <f t="shared" si="8"/>
        <v>72</v>
      </c>
      <c r="BE77" s="37">
        <f t="shared" si="218"/>
        <v>9</v>
      </c>
      <c r="BF77" s="33">
        <f t="shared" si="58"/>
        <v>1.1333</v>
      </c>
      <c r="BG77" s="34">
        <f t="shared" si="59"/>
        <v>0</v>
      </c>
      <c r="BH77" s="24"/>
      <c r="BI77" s="25">
        <v>54</v>
      </c>
      <c r="BJ77" s="23">
        <v>40.799999999999997</v>
      </c>
      <c r="BK77" s="22">
        <f t="shared" si="9"/>
        <v>72</v>
      </c>
      <c r="BL77" s="22">
        <f>70</f>
        <v>70</v>
      </c>
      <c r="BM77" s="32">
        <f>10</f>
        <v>10</v>
      </c>
      <c r="BN77" s="33">
        <f t="shared" si="60"/>
        <v>-0.94310000000000005</v>
      </c>
      <c r="BO77" s="34">
        <f t="shared" si="61"/>
        <v>0.68520000000000003</v>
      </c>
      <c r="BP77" s="24"/>
      <c r="BQ77" s="25">
        <v>54</v>
      </c>
      <c r="BR77" s="23">
        <v>40.799999999999997</v>
      </c>
      <c r="BS77" s="22">
        <f t="shared" si="10"/>
        <v>72</v>
      </c>
      <c r="BT77" s="22">
        <f t="shared" si="219"/>
        <v>66</v>
      </c>
      <c r="BU77" s="37">
        <f t="shared" si="220"/>
        <v>11</v>
      </c>
      <c r="BV77" s="33">
        <f t="shared" si="64"/>
        <v>1.0401</v>
      </c>
      <c r="BW77" s="34">
        <f t="shared" si="65"/>
        <v>-0.66839999999999999</v>
      </c>
      <c r="BX77" s="24"/>
      <c r="BY77" s="25">
        <v>54</v>
      </c>
      <c r="BZ77" s="23">
        <v>40.799999999999997</v>
      </c>
      <c r="CA77" s="22">
        <f t="shared" si="11"/>
        <v>72</v>
      </c>
      <c r="CB77" s="22">
        <f t="shared" si="12"/>
        <v>72</v>
      </c>
      <c r="CC77" s="37">
        <f t="shared" si="221"/>
        <v>12</v>
      </c>
      <c r="CD77" s="33">
        <f t="shared" si="67"/>
        <v>-1.1333</v>
      </c>
      <c r="CE77" s="34">
        <f t="shared" si="68"/>
        <v>0</v>
      </c>
      <c r="CF77" s="24"/>
      <c r="CG77" s="25">
        <v>54</v>
      </c>
      <c r="CH77" s="23">
        <v>40.799999999999997</v>
      </c>
      <c r="CI77" s="22">
        <f t="shared" si="13"/>
        <v>72</v>
      </c>
      <c r="CJ77" s="22">
        <f>65</f>
        <v>65</v>
      </c>
      <c r="CK77" s="32">
        <f>13</f>
        <v>13</v>
      </c>
      <c r="CL77" s="33">
        <f t="shared" si="69"/>
        <v>0.71309999999999996</v>
      </c>
      <c r="CM77" s="34">
        <f t="shared" si="70"/>
        <v>1.0331999999999999</v>
      </c>
      <c r="CN77" s="24"/>
      <c r="CO77" s="25">
        <v>54</v>
      </c>
      <c r="CP77" s="23">
        <v>40.799999999999997</v>
      </c>
      <c r="CQ77" s="22">
        <f t="shared" si="14"/>
        <v>72</v>
      </c>
      <c r="CR77" s="22">
        <f t="shared" si="222"/>
        <v>70</v>
      </c>
      <c r="CS77" s="32">
        <f t="shared" si="223"/>
        <v>14</v>
      </c>
      <c r="CT77" s="33">
        <f t="shared" si="73"/>
        <v>0.7268</v>
      </c>
      <c r="CU77" s="34">
        <f t="shared" si="74"/>
        <v>-0.91139999999999999</v>
      </c>
      <c r="CV77" s="24"/>
      <c r="CW77" s="25">
        <v>54</v>
      </c>
      <c r="CX77" s="23">
        <v>40.799999999999997</v>
      </c>
      <c r="CY77" s="22">
        <f t="shared" si="15"/>
        <v>72</v>
      </c>
      <c r="CZ77" s="22">
        <f t="shared" si="224"/>
        <v>60</v>
      </c>
      <c r="DA77" s="32">
        <f t="shared" si="225"/>
        <v>15</v>
      </c>
      <c r="DB77" s="33">
        <f t="shared" si="77"/>
        <v>-1.1003000000000001</v>
      </c>
      <c r="DC77" s="34">
        <f t="shared" si="78"/>
        <v>-0.7994</v>
      </c>
      <c r="DD77" s="24"/>
      <c r="DE77" s="25">
        <v>54</v>
      </c>
      <c r="DF77" s="23">
        <v>40.799999999999997</v>
      </c>
      <c r="DG77" s="22">
        <f t="shared" si="16"/>
        <v>72</v>
      </c>
      <c r="DH77" s="22">
        <f t="shared" si="226"/>
        <v>64</v>
      </c>
      <c r="DI77" s="32">
        <f t="shared" si="227"/>
        <v>16</v>
      </c>
      <c r="DJ77" s="33">
        <f t="shared" si="81"/>
        <v>-0.90159999999999996</v>
      </c>
      <c r="DK77" s="34">
        <f t="shared" si="82"/>
        <v>0.90159999999999996</v>
      </c>
      <c r="DL77" s="24"/>
      <c r="DM77" s="25">
        <v>54</v>
      </c>
      <c r="DN77" s="23">
        <v>40.799999999999997</v>
      </c>
      <c r="DO77" s="22">
        <f t="shared" si="17"/>
        <v>72</v>
      </c>
      <c r="DP77" s="22">
        <f>68</f>
        <v>68</v>
      </c>
      <c r="DQ77" s="32">
        <f>17</f>
        <v>17</v>
      </c>
      <c r="DR77" s="33">
        <f t="shared" si="83"/>
        <v>0.53490000000000004</v>
      </c>
      <c r="DS77" s="34">
        <f t="shared" si="84"/>
        <v>1.0742</v>
      </c>
      <c r="DT77" s="24"/>
      <c r="DU77" s="25">
        <v>54</v>
      </c>
      <c r="DV77" s="23">
        <v>40.799999999999997</v>
      </c>
      <c r="DW77" s="22">
        <f t="shared" si="18"/>
        <v>72</v>
      </c>
      <c r="DX77" s="22">
        <f t="shared" si="228"/>
        <v>72</v>
      </c>
      <c r="DY77" s="37">
        <f t="shared" si="229"/>
        <v>18</v>
      </c>
      <c r="DZ77" s="33">
        <f t="shared" si="87"/>
        <v>1.1333</v>
      </c>
      <c r="EA77" s="34">
        <f t="shared" si="88"/>
        <v>0</v>
      </c>
      <c r="EB77" s="24"/>
      <c r="EC77" s="25">
        <v>54</v>
      </c>
      <c r="ED77" s="23">
        <v>40.799999999999997</v>
      </c>
      <c r="EE77" s="22">
        <f t="shared" si="19"/>
        <v>72</v>
      </c>
      <c r="EF77" s="22">
        <f>57</f>
        <v>57</v>
      </c>
      <c r="EG77" s="32">
        <f>19</f>
        <v>19</v>
      </c>
      <c r="EH77" s="33">
        <f t="shared" si="89"/>
        <v>0.78300000000000003</v>
      </c>
      <c r="EI77" s="34">
        <f t="shared" si="90"/>
        <v>-1.1984999999999999</v>
      </c>
      <c r="EJ77" s="24"/>
      <c r="EK77" s="25">
        <v>54</v>
      </c>
      <c r="EL77" s="23">
        <v>40.799999999999997</v>
      </c>
      <c r="EM77" s="22">
        <f t="shared" si="20"/>
        <v>72</v>
      </c>
      <c r="EN77" s="22">
        <f>60</f>
        <v>60</v>
      </c>
      <c r="EO77" s="32">
        <f>20</f>
        <v>20</v>
      </c>
      <c r="EP77" s="33">
        <f t="shared" si="91"/>
        <v>-0.42030000000000001</v>
      </c>
      <c r="EQ77" s="34">
        <f t="shared" si="92"/>
        <v>-1.2934000000000001</v>
      </c>
      <c r="ER77" s="24"/>
      <c r="ES77" s="25">
        <v>54</v>
      </c>
      <c r="ET77" s="23">
        <v>40.799999999999997</v>
      </c>
      <c r="EU77" s="22">
        <f t="shared" si="21"/>
        <v>72</v>
      </c>
      <c r="EV77" s="22">
        <f>63</f>
        <v>63</v>
      </c>
      <c r="EW77" s="37">
        <f>21</f>
        <v>21</v>
      </c>
      <c r="EX77" s="33">
        <f t="shared" si="93"/>
        <v>-1.167</v>
      </c>
      <c r="EY77" s="34">
        <f t="shared" si="94"/>
        <v>-0.56200000000000006</v>
      </c>
      <c r="EZ77" s="24"/>
      <c r="FA77" s="25">
        <v>54</v>
      </c>
      <c r="FB77" s="23">
        <v>40.799999999999997</v>
      </c>
      <c r="FC77" s="22">
        <f t="shared" si="22"/>
        <v>72</v>
      </c>
      <c r="FD77" s="22">
        <f>66</f>
        <v>66</v>
      </c>
      <c r="FE77" s="37">
        <f>22</f>
        <v>22</v>
      </c>
      <c r="FF77" s="33">
        <f t="shared" si="95"/>
        <v>-1.1862999999999999</v>
      </c>
      <c r="FG77" s="34">
        <f t="shared" si="96"/>
        <v>0.3483</v>
      </c>
      <c r="FH77" s="24"/>
      <c r="FI77" s="25">
        <v>54</v>
      </c>
      <c r="FJ77" s="23">
        <v>40.799999999999997</v>
      </c>
      <c r="FK77" s="22">
        <f t="shared" si="23"/>
        <v>72</v>
      </c>
      <c r="FL77" s="22">
        <f t="shared" si="230"/>
        <v>69</v>
      </c>
      <c r="FM77" s="37">
        <f t="shared" si="210"/>
        <v>23</v>
      </c>
      <c r="FN77" s="33">
        <f t="shared" si="98"/>
        <v>-0.68200000000000005</v>
      </c>
      <c r="FO77" s="34">
        <f t="shared" si="99"/>
        <v>0.96619999999999995</v>
      </c>
      <c r="FP77" s="24"/>
      <c r="FQ77" s="25">
        <v>54</v>
      </c>
      <c r="FR77" s="23">
        <v>40.799999999999997</v>
      </c>
      <c r="FS77" s="22">
        <f t="shared" si="25"/>
        <v>72</v>
      </c>
      <c r="FT77" s="22">
        <f t="shared" si="25"/>
        <v>72</v>
      </c>
      <c r="FU77" s="37">
        <f>24</f>
        <v>24</v>
      </c>
      <c r="FV77" s="33">
        <f t="shared" si="100"/>
        <v>0</v>
      </c>
      <c r="FW77" s="34">
        <f t="shared" si="101"/>
        <v>1.1333</v>
      </c>
      <c r="FX77" s="24"/>
      <c r="FY77" s="25">
        <v>54</v>
      </c>
      <c r="FZ77" s="23">
        <v>40.799999999999997</v>
      </c>
      <c r="GA77" s="22">
        <f t="shared" si="26"/>
        <v>72</v>
      </c>
      <c r="GB77" s="22">
        <f>50</f>
        <v>50</v>
      </c>
      <c r="GC77" s="32">
        <f>25</f>
        <v>25</v>
      </c>
      <c r="GD77" s="33"/>
      <c r="GE77" s="34"/>
      <c r="GF77" s="24"/>
      <c r="GG77" s="25">
        <v>54</v>
      </c>
      <c r="GH77" s="23">
        <v>40.799999999999997</v>
      </c>
      <c r="GI77" s="22">
        <f t="shared" si="27"/>
        <v>72</v>
      </c>
      <c r="GJ77" s="22">
        <f>52</f>
        <v>52</v>
      </c>
      <c r="GK77" s="32">
        <f>26</f>
        <v>26</v>
      </c>
      <c r="GL77" s="33"/>
      <c r="GM77" s="34"/>
      <c r="GN77" s="24"/>
      <c r="GO77" s="25">
        <v>54</v>
      </c>
      <c r="GP77" s="23">
        <v>40.799999999999997</v>
      </c>
      <c r="GQ77" s="22">
        <f t="shared" si="28"/>
        <v>72</v>
      </c>
      <c r="GR77" s="22">
        <f>54</f>
        <v>54</v>
      </c>
      <c r="GS77" s="37">
        <f>27</f>
        <v>27</v>
      </c>
      <c r="GT77" s="33"/>
      <c r="GU77" s="34"/>
      <c r="GV77" s="24"/>
      <c r="GW77" s="25">
        <v>54</v>
      </c>
      <c r="GX77" s="23">
        <v>40.799999999999997</v>
      </c>
      <c r="GY77" s="22">
        <f t="shared" si="29"/>
        <v>72</v>
      </c>
      <c r="GZ77" s="22">
        <f>56</f>
        <v>56</v>
      </c>
      <c r="HA77" s="32">
        <f>28</f>
        <v>28</v>
      </c>
      <c r="HB77" s="33">
        <f t="shared" si="108"/>
        <v>1.3128</v>
      </c>
      <c r="HC77" s="34">
        <f t="shared" si="109"/>
        <v>-0.63219999999999998</v>
      </c>
      <c r="HD77" s="24"/>
      <c r="HE77" s="25">
        <v>54</v>
      </c>
      <c r="HF77" s="23">
        <v>40.799999999999997</v>
      </c>
      <c r="HG77" s="22">
        <f t="shared" si="30"/>
        <v>72</v>
      </c>
      <c r="HH77" s="22">
        <f>58</f>
        <v>58</v>
      </c>
      <c r="HI77" s="32">
        <f>29</f>
        <v>29</v>
      </c>
      <c r="HJ77" s="33">
        <f t="shared" si="110"/>
        <v>0.91080000000000005</v>
      </c>
      <c r="HK77" s="34">
        <f t="shared" si="111"/>
        <v>-1.0723</v>
      </c>
      <c r="HL77" s="24"/>
      <c r="HM77" s="25">
        <v>54</v>
      </c>
      <c r="HN77" s="23">
        <v>40.799999999999997</v>
      </c>
      <c r="HO77" s="22">
        <f t="shared" si="31"/>
        <v>72</v>
      </c>
      <c r="HP77" s="22">
        <f>60</f>
        <v>60</v>
      </c>
      <c r="HQ77" s="32">
        <f>30</f>
        <v>30</v>
      </c>
      <c r="HR77" s="33">
        <f t="shared" si="112"/>
        <v>0.42030000000000001</v>
      </c>
      <c r="HS77" s="34">
        <f t="shared" si="113"/>
        <v>-1.2934000000000001</v>
      </c>
      <c r="HT77" s="24"/>
      <c r="HU77" s="25">
        <v>54</v>
      </c>
      <c r="HV77" s="23">
        <v>40.799999999999997</v>
      </c>
      <c r="HW77" s="22">
        <f t="shared" si="32"/>
        <v>72</v>
      </c>
      <c r="HX77" s="22">
        <f>62</f>
        <v>62</v>
      </c>
      <c r="HY77" s="32">
        <f>31</f>
        <v>31</v>
      </c>
      <c r="HZ77" s="33">
        <f t="shared" si="114"/>
        <v>-6.6699999999999995E-2</v>
      </c>
      <c r="IA77" s="34">
        <f t="shared" si="115"/>
        <v>-1.3144</v>
      </c>
      <c r="IB77" s="24"/>
      <c r="IC77" s="25">
        <v>54</v>
      </c>
      <c r="ID77" s="23">
        <v>40.799999999999997</v>
      </c>
      <c r="IE77" s="22">
        <f t="shared" si="33"/>
        <v>72</v>
      </c>
      <c r="IF77" s="22">
        <f>64</f>
        <v>64</v>
      </c>
      <c r="IG77" s="32">
        <f>32</f>
        <v>32</v>
      </c>
      <c r="IH77" s="33">
        <f t="shared" si="116"/>
        <v>-0.4879</v>
      </c>
      <c r="II77" s="34">
        <f t="shared" si="117"/>
        <v>-1.1778999999999999</v>
      </c>
      <c r="IJ77" s="24"/>
      <c r="IK77" s="25">
        <v>54</v>
      </c>
      <c r="IL77" s="23">
        <v>40.799999999999997</v>
      </c>
      <c r="IM77" s="22">
        <f t="shared" si="34"/>
        <v>72</v>
      </c>
      <c r="IN77" s="22">
        <f>66</f>
        <v>66</v>
      </c>
      <c r="IO77" s="37">
        <f>33</f>
        <v>33</v>
      </c>
      <c r="IP77" s="33">
        <f t="shared" si="118"/>
        <v>-0.80959999999999999</v>
      </c>
      <c r="IQ77" s="34">
        <f t="shared" si="119"/>
        <v>-0.93440000000000001</v>
      </c>
      <c r="IR77" s="24"/>
      <c r="IS77" s="25">
        <v>54</v>
      </c>
      <c r="IT77" s="23">
        <v>40.799999999999997</v>
      </c>
      <c r="IU77" s="22">
        <f t="shared" si="35"/>
        <v>72</v>
      </c>
      <c r="IV77" s="22">
        <f>68</f>
        <v>68</v>
      </c>
      <c r="IW77" s="32">
        <f>34</f>
        <v>34</v>
      </c>
      <c r="IX77" s="33">
        <f t="shared" si="120"/>
        <v>-1.0203</v>
      </c>
      <c r="IY77" s="34">
        <f t="shared" si="121"/>
        <v>-0.63170000000000004</v>
      </c>
      <c r="IZ77" s="24"/>
      <c r="JA77" s="25">
        <v>54</v>
      </c>
      <c r="JB77" s="23">
        <v>40.799999999999997</v>
      </c>
      <c r="JC77" s="22">
        <f t="shared" si="36"/>
        <v>72</v>
      </c>
      <c r="JD77" s="22">
        <f>70</f>
        <v>70</v>
      </c>
      <c r="JE77" s="32">
        <f>35</f>
        <v>35</v>
      </c>
      <c r="JF77" s="33">
        <f t="shared" si="122"/>
        <v>-1.1236999999999999</v>
      </c>
      <c r="JG77" s="34">
        <f t="shared" si="123"/>
        <v>-0.31009999999999999</v>
      </c>
      <c r="JH77" s="24"/>
      <c r="JI77" s="25">
        <v>54</v>
      </c>
      <c r="JJ77" s="23">
        <v>40.799999999999997</v>
      </c>
      <c r="JK77" s="22">
        <f t="shared" si="37"/>
        <v>72</v>
      </c>
      <c r="JL77" s="22">
        <f t="shared" si="37"/>
        <v>72</v>
      </c>
      <c r="JM77" s="37">
        <f>36</f>
        <v>36</v>
      </c>
      <c r="JN77" s="33">
        <f t="shared" si="124"/>
        <v>-1.1333</v>
      </c>
      <c r="JO77" s="34">
        <f t="shared" si="125"/>
        <v>0</v>
      </c>
    </row>
    <row r="78" spans="1:275">
      <c r="A78" s="22">
        <v>1894</v>
      </c>
      <c r="B78" s="23">
        <v>31.07</v>
      </c>
      <c r="C78" s="20"/>
      <c r="D78" s="24"/>
      <c r="E78" s="25">
        <v>55</v>
      </c>
      <c r="F78" s="23">
        <v>31.07</v>
      </c>
      <c r="G78" s="22">
        <f t="shared" si="0"/>
        <v>72</v>
      </c>
      <c r="H78" s="22">
        <f t="shared" si="0"/>
        <v>72</v>
      </c>
      <c r="I78" s="32">
        <f>3</f>
        <v>3</v>
      </c>
      <c r="J78" s="33">
        <f t="shared" si="38"/>
        <v>-0.43149999999999999</v>
      </c>
      <c r="K78" s="34">
        <f t="shared" si="39"/>
        <v>0.74739999999999995</v>
      </c>
      <c r="L78" s="24"/>
      <c r="M78" s="25">
        <v>55</v>
      </c>
      <c r="N78" s="23">
        <v>31.07</v>
      </c>
      <c r="O78" s="22">
        <f t="shared" si="1"/>
        <v>72</v>
      </c>
      <c r="P78" s="22">
        <f t="shared" si="2"/>
        <v>72</v>
      </c>
      <c r="Q78" s="37">
        <f t="shared" si="211"/>
        <v>4</v>
      </c>
      <c r="R78" s="33">
        <f t="shared" si="41"/>
        <v>0</v>
      </c>
      <c r="S78" s="34">
        <f t="shared" si="42"/>
        <v>-0.86309999999999998</v>
      </c>
      <c r="T78" s="24"/>
      <c r="U78" s="25">
        <v>55</v>
      </c>
      <c r="V78" s="23">
        <v>31.07</v>
      </c>
      <c r="W78" s="22">
        <f t="shared" si="3"/>
        <v>72</v>
      </c>
      <c r="X78" s="22">
        <v>70</v>
      </c>
      <c r="Y78" s="32">
        <f>5</f>
        <v>5</v>
      </c>
      <c r="Z78" s="33">
        <f t="shared" si="43"/>
        <v>0.88770000000000004</v>
      </c>
      <c r="AA78" s="34">
        <f t="shared" si="44"/>
        <v>0</v>
      </c>
      <c r="AB78" s="24"/>
      <c r="AC78" s="25">
        <v>55</v>
      </c>
      <c r="AD78" s="23">
        <v>31.07</v>
      </c>
      <c r="AE78" s="22">
        <f t="shared" si="212"/>
        <v>72</v>
      </c>
      <c r="AF78" s="22">
        <f t="shared" si="4"/>
        <v>72</v>
      </c>
      <c r="AG78" s="37">
        <f t="shared" si="213"/>
        <v>6</v>
      </c>
      <c r="AH78" s="33">
        <f t="shared" si="47"/>
        <v>0.43149999999999999</v>
      </c>
      <c r="AI78" s="34">
        <f t="shared" si="48"/>
        <v>0.74739999999999995</v>
      </c>
      <c r="AJ78" s="24"/>
      <c r="AK78" s="25">
        <v>55</v>
      </c>
      <c r="AL78" s="23">
        <v>31.07</v>
      </c>
      <c r="AM78" s="22">
        <f t="shared" si="5"/>
        <v>72</v>
      </c>
      <c r="AN78" s="22">
        <f t="shared" si="214"/>
        <v>70</v>
      </c>
      <c r="AO78" s="32">
        <f t="shared" si="215"/>
        <v>7</v>
      </c>
      <c r="AP78" s="33">
        <f t="shared" si="51"/>
        <v>0.55349999999999999</v>
      </c>
      <c r="AQ78" s="34">
        <f t="shared" si="52"/>
        <v>-0.69399999999999995</v>
      </c>
      <c r="AR78" s="24"/>
      <c r="AS78" s="25">
        <v>55</v>
      </c>
      <c r="AT78" s="23">
        <v>31.07</v>
      </c>
      <c r="AU78" s="22">
        <f t="shared" si="6"/>
        <v>72</v>
      </c>
      <c r="AV78" s="22">
        <f t="shared" si="216"/>
        <v>72</v>
      </c>
      <c r="AW78" s="37">
        <f t="shared" si="217"/>
        <v>8</v>
      </c>
      <c r="AX78" s="33">
        <f t="shared" si="55"/>
        <v>0.61029999999999995</v>
      </c>
      <c r="AY78" s="34">
        <f t="shared" si="56"/>
        <v>-0.61029999999999995</v>
      </c>
      <c r="AZ78" s="24"/>
      <c r="BA78" s="25">
        <v>55</v>
      </c>
      <c r="BB78" s="23">
        <v>31.07</v>
      </c>
      <c r="BC78" s="22">
        <f t="shared" si="7"/>
        <v>72</v>
      </c>
      <c r="BD78" s="22">
        <f t="shared" si="8"/>
        <v>72</v>
      </c>
      <c r="BE78" s="37">
        <f t="shared" si="218"/>
        <v>9</v>
      </c>
      <c r="BF78" s="33">
        <f t="shared" si="58"/>
        <v>0.66110000000000002</v>
      </c>
      <c r="BG78" s="34">
        <f t="shared" si="59"/>
        <v>0.55479999999999996</v>
      </c>
      <c r="BH78" s="24"/>
      <c r="BI78" s="25">
        <v>55</v>
      </c>
      <c r="BJ78" s="23">
        <v>31.07</v>
      </c>
      <c r="BK78" s="22">
        <f t="shared" si="9"/>
        <v>72</v>
      </c>
      <c r="BL78" s="22">
        <f>70</f>
        <v>70</v>
      </c>
      <c r="BM78" s="32">
        <f>10</f>
        <v>10</v>
      </c>
      <c r="BN78" s="33">
        <f t="shared" si="60"/>
        <v>-0.88770000000000004</v>
      </c>
      <c r="BO78" s="34">
        <f t="shared" si="61"/>
        <v>0</v>
      </c>
      <c r="BP78" s="24"/>
      <c r="BQ78" s="25">
        <v>55</v>
      </c>
      <c r="BR78" s="23">
        <v>31.07</v>
      </c>
      <c r="BS78" s="22">
        <f t="shared" si="10"/>
        <v>72</v>
      </c>
      <c r="BT78" s="22">
        <f t="shared" si="219"/>
        <v>66</v>
      </c>
      <c r="BU78" s="37">
        <f t="shared" si="220"/>
        <v>11</v>
      </c>
      <c r="BV78" s="33">
        <f t="shared" si="64"/>
        <v>0.9415</v>
      </c>
      <c r="BW78" s="34">
        <f t="shared" si="65"/>
        <v>0</v>
      </c>
      <c r="BX78" s="24"/>
      <c r="BY78" s="25">
        <v>55</v>
      </c>
      <c r="BZ78" s="23">
        <v>31.07</v>
      </c>
      <c r="CA78" s="22">
        <f t="shared" si="11"/>
        <v>72</v>
      </c>
      <c r="CB78" s="22">
        <f t="shared" si="12"/>
        <v>72</v>
      </c>
      <c r="CC78" s="37">
        <f t="shared" si="221"/>
        <v>12</v>
      </c>
      <c r="CD78" s="33">
        <f t="shared" si="67"/>
        <v>-0.74739999999999995</v>
      </c>
      <c r="CE78" s="34">
        <f t="shared" si="68"/>
        <v>-0.43149999999999999</v>
      </c>
      <c r="CF78" s="24"/>
      <c r="CG78" s="25">
        <v>55</v>
      </c>
      <c r="CH78" s="23">
        <v>31.07</v>
      </c>
      <c r="CI78" s="22">
        <f t="shared" si="13"/>
        <v>72</v>
      </c>
      <c r="CJ78" s="22">
        <f>65</f>
        <v>65</v>
      </c>
      <c r="CK78" s="32">
        <f>13</f>
        <v>13</v>
      </c>
      <c r="CL78" s="33">
        <f t="shared" si="69"/>
        <v>0.1152</v>
      </c>
      <c r="CM78" s="34">
        <f t="shared" si="70"/>
        <v>0.94899999999999995</v>
      </c>
      <c r="CN78" s="24"/>
      <c r="CO78" s="25">
        <v>55</v>
      </c>
      <c r="CP78" s="23">
        <v>31.07</v>
      </c>
      <c r="CQ78" s="22">
        <f t="shared" si="14"/>
        <v>72</v>
      </c>
      <c r="CR78" s="22">
        <f t="shared" si="222"/>
        <v>70</v>
      </c>
      <c r="CS78" s="32">
        <f t="shared" si="223"/>
        <v>14</v>
      </c>
      <c r="CT78" s="33">
        <f t="shared" si="73"/>
        <v>0.79979999999999996</v>
      </c>
      <c r="CU78" s="34">
        <f t="shared" si="74"/>
        <v>-0.38519999999999999</v>
      </c>
      <c r="CV78" s="24"/>
      <c r="CW78" s="25">
        <v>55</v>
      </c>
      <c r="CX78" s="23">
        <v>31.07</v>
      </c>
      <c r="CY78" s="22">
        <f t="shared" si="15"/>
        <v>72</v>
      </c>
      <c r="CZ78" s="22">
        <f t="shared" si="224"/>
        <v>60</v>
      </c>
      <c r="DA78" s="32">
        <f t="shared" si="225"/>
        <v>15</v>
      </c>
      <c r="DB78" s="33">
        <f t="shared" si="77"/>
        <v>-0.51780000000000004</v>
      </c>
      <c r="DC78" s="34">
        <f t="shared" si="78"/>
        <v>-0.89690000000000003</v>
      </c>
      <c r="DD78" s="24"/>
      <c r="DE78" s="25">
        <v>55</v>
      </c>
      <c r="DF78" s="23">
        <v>31.07</v>
      </c>
      <c r="DG78" s="22">
        <f t="shared" si="16"/>
        <v>72</v>
      </c>
      <c r="DH78" s="22">
        <f t="shared" si="226"/>
        <v>64</v>
      </c>
      <c r="DI78" s="32">
        <f t="shared" si="227"/>
        <v>16</v>
      </c>
      <c r="DJ78" s="33">
        <f t="shared" si="81"/>
        <v>-0.89700000000000002</v>
      </c>
      <c r="DK78" s="34">
        <f t="shared" si="82"/>
        <v>0.37159999999999999</v>
      </c>
      <c r="DL78" s="24"/>
      <c r="DM78" s="25">
        <v>55</v>
      </c>
      <c r="DN78" s="23">
        <v>31.07</v>
      </c>
      <c r="DO78" s="22">
        <f t="shared" si="17"/>
        <v>72</v>
      </c>
      <c r="DP78" s="22">
        <f>68</f>
        <v>68</v>
      </c>
      <c r="DQ78" s="32">
        <f>17</f>
        <v>17</v>
      </c>
      <c r="DR78" s="33">
        <f t="shared" si="83"/>
        <v>8.43E-2</v>
      </c>
      <c r="DS78" s="34">
        <f t="shared" si="84"/>
        <v>0.90990000000000004</v>
      </c>
      <c r="DT78" s="24"/>
      <c r="DU78" s="25">
        <v>55</v>
      </c>
      <c r="DV78" s="23">
        <v>31.07</v>
      </c>
      <c r="DW78" s="22">
        <f t="shared" si="18"/>
        <v>72</v>
      </c>
      <c r="DX78" s="22">
        <f t="shared" si="228"/>
        <v>72</v>
      </c>
      <c r="DY78" s="37">
        <f t="shared" si="229"/>
        <v>18</v>
      </c>
      <c r="DZ78" s="33">
        <f t="shared" si="87"/>
        <v>0.81100000000000005</v>
      </c>
      <c r="EA78" s="34">
        <f t="shared" si="88"/>
        <v>0.29520000000000002</v>
      </c>
      <c r="EB78" s="24"/>
      <c r="EC78" s="25">
        <v>55</v>
      </c>
      <c r="ED78" s="23">
        <v>31.07</v>
      </c>
      <c r="EE78" s="22">
        <f t="shared" si="19"/>
        <v>72</v>
      </c>
      <c r="EF78" s="22">
        <f>57</f>
        <v>57</v>
      </c>
      <c r="EG78" s="32">
        <f>19</f>
        <v>19</v>
      </c>
      <c r="EH78" s="33">
        <f t="shared" si="89"/>
        <v>0.86029999999999995</v>
      </c>
      <c r="EI78" s="34">
        <f t="shared" si="90"/>
        <v>-0.66959999999999997</v>
      </c>
      <c r="EJ78" s="24"/>
      <c r="EK78" s="25">
        <v>55</v>
      </c>
      <c r="EL78" s="23">
        <v>31.07</v>
      </c>
      <c r="EM78" s="22">
        <f t="shared" si="20"/>
        <v>72</v>
      </c>
      <c r="EN78" s="22">
        <f>60</f>
        <v>60</v>
      </c>
      <c r="EO78" s="32">
        <f>20</f>
        <v>20</v>
      </c>
      <c r="EP78" s="33">
        <f t="shared" si="91"/>
        <v>0</v>
      </c>
      <c r="EQ78" s="34">
        <f t="shared" si="92"/>
        <v>-1.0357000000000001</v>
      </c>
      <c r="ER78" s="24"/>
      <c r="ES78" s="25">
        <v>55</v>
      </c>
      <c r="ET78" s="23">
        <v>31.07</v>
      </c>
      <c r="EU78" s="22">
        <f t="shared" si="21"/>
        <v>72</v>
      </c>
      <c r="EV78" s="22">
        <f>63</f>
        <v>63</v>
      </c>
      <c r="EW78" s="37">
        <f>21</f>
        <v>21</v>
      </c>
      <c r="EX78" s="33">
        <f t="shared" si="93"/>
        <v>-0.72299999999999998</v>
      </c>
      <c r="EY78" s="34">
        <f t="shared" si="94"/>
        <v>-0.67090000000000005</v>
      </c>
      <c r="EZ78" s="24"/>
      <c r="FA78" s="25">
        <v>55</v>
      </c>
      <c r="FB78" s="23">
        <v>31.07</v>
      </c>
      <c r="FC78" s="22">
        <f t="shared" si="22"/>
        <v>72</v>
      </c>
      <c r="FD78" s="22">
        <f>66</f>
        <v>66</v>
      </c>
      <c r="FE78" s="37">
        <f>22</f>
        <v>22</v>
      </c>
      <c r="FF78" s="33">
        <f t="shared" si="95"/>
        <v>-0.9415</v>
      </c>
      <c r="FG78" s="34">
        <f t="shared" si="96"/>
        <v>0</v>
      </c>
      <c r="FH78" s="24"/>
      <c r="FI78" s="25">
        <v>55</v>
      </c>
      <c r="FJ78" s="23">
        <v>31.07</v>
      </c>
      <c r="FK78" s="22">
        <f t="shared" si="23"/>
        <v>72</v>
      </c>
      <c r="FL78" s="22">
        <f t="shared" si="230"/>
        <v>69</v>
      </c>
      <c r="FM78" s="37">
        <f t="shared" si="210"/>
        <v>23</v>
      </c>
      <c r="FN78" s="33">
        <f t="shared" si="98"/>
        <v>-0.6986</v>
      </c>
      <c r="FO78" s="34">
        <f t="shared" si="99"/>
        <v>0.56830000000000003</v>
      </c>
      <c r="FP78" s="24"/>
      <c r="FQ78" s="25">
        <v>55</v>
      </c>
      <c r="FR78" s="23">
        <v>31.07</v>
      </c>
      <c r="FS78" s="22">
        <f t="shared" si="25"/>
        <v>72</v>
      </c>
      <c r="FT78" s="22">
        <f t="shared" si="25"/>
        <v>72</v>
      </c>
      <c r="FU78" s="37">
        <f>24</f>
        <v>24</v>
      </c>
      <c r="FV78" s="33">
        <f t="shared" si="100"/>
        <v>-0.22339999999999999</v>
      </c>
      <c r="FW78" s="34">
        <f t="shared" si="101"/>
        <v>0.83360000000000001</v>
      </c>
      <c r="FX78" s="24"/>
      <c r="FY78" s="25">
        <v>55</v>
      </c>
      <c r="FZ78" s="23">
        <v>31.07</v>
      </c>
      <c r="GA78" s="22">
        <f t="shared" si="26"/>
        <v>72</v>
      </c>
      <c r="GB78" s="22">
        <f>50</f>
        <v>50</v>
      </c>
      <c r="GC78" s="32">
        <f>25</f>
        <v>25</v>
      </c>
      <c r="GD78" s="33"/>
      <c r="GE78" s="34"/>
      <c r="GF78" s="24"/>
      <c r="GG78" s="25">
        <v>55</v>
      </c>
      <c r="GH78" s="23">
        <v>31.07</v>
      </c>
      <c r="GI78" s="22">
        <f t="shared" si="27"/>
        <v>72</v>
      </c>
      <c r="GJ78" s="22">
        <f>52</f>
        <v>52</v>
      </c>
      <c r="GK78" s="32">
        <f>26</f>
        <v>26</v>
      </c>
      <c r="GL78" s="33"/>
      <c r="GM78" s="34"/>
      <c r="GN78" s="24"/>
      <c r="GO78" s="25">
        <v>55</v>
      </c>
      <c r="GP78" s="23">
        <v>31.07</v>
      </c>
      <c r="GQ78" s="22">
        <f t="shared" si="28"/>
        <v>72</v>
      </c>
      <c r="GR78" s="22">
        <f>54</f>
        <v>54</v>
      </c>
      <c r="GS78" s="37">
        <f>27</f>
        <v>27</v>
      </c>
      <c r="GT78" s="33"/>
      <c r="GU78" s="34"/>
      <c r="GV78" s="24"/>
      <c r="GW78" s="25">
        <v>55</v>
      </c>
      <c r="GX78" s="23">
        <v>31.07</v>
      </c>
      <c r="GY78" s="22">
        <f t="shared" si="29"/>
        <v>72</v>
      </c>
      <c r="GZ78" s="22">
        <f>56</f>
        <v>56</v>
      </c>
      <c r="HA78" s="32">
        <f>28</f>
        <v>28</v>
      </c>
      <c r="HB78" s="33">
        <f t="shared" si="108"/>
        <v>1.0818000000000001</v>
      </c>
      <c r="HC78" s="34">
        <f t="shared" si="109"/>
        <v>-0.24690000000000001</v>
      </c>
      <c r="HD78" s="24"/>
      <c r="HE78" s="25">
        <v>55</v>
      </c>
      <c r="HF78" s="23">
        <v>31.07</v>
      </c>
      <c r="HG78" s="22">
        <f t="shared" si="30"/>
        <v>72</v>
      </c>
      <c r="HH78" s="22">
        <f>58</f>
        <v>58</v>
      </c>
      <c r="HI78" s="32">
        <f>29</f>
        <v>29</v>
      </c>
      <c r="HJ78" s="33">
        <f t="shared" si="110"/>
        <v>0.85289999999999999</v>
      </c>
      <c r="HK78" s="34">
        <f t="shared" si="111"/>
        <v>-0.64839999999999998</v>
      </c>
      <c r="HL78" s="24"/>
      <c r="HM78" s="25">
        <v>55</v>
      </c>
      <c r="HN78" s="23">
        <v>31.07</v>
      </c>
      <c r="HO78" s="22">
        <f t="shared" si="31"/>
        <v>72</v>
      </c>
      <c r="HP78" s="22">
        <f>60</f>
        <v>60</v>
      </c>
      <c r="HQ78" s="32">
        <f>30</f>
        <v>30</v>
      </c>
      <c r="HR78" s="33">
        <f t="shared" si="112"/>
        <v>0.51780000000000004</v>
      </c>
      <c r="HS78" s="34">
        <f t="shared" si="113"/>
        <v>-0.89690000000000003</v>
      </c>
      <c r="HT78" s="24"/>
      <c r="HU78" s="25">
        <v>55</v>
      </c>
      <c r="HV78" s="23">
        <v>31.07</v>
      </c>
      <c r="HW78" s="22">
        <f t="shared" si="32"/>
        <v>72</v>
      </c>
      <c r="HX78" s="22">
        <f>62</f>
        <v>62</v>
      </c>
      <c r="HY78" s="32">
        <f>31</f>
        <v>31</v>
      </c>
      <c r="HZ78" s="33">
        <f t="shared" si="114"/>
        <v>0.15179999999999999</v>
      </c>
      <c r="IA78" s="34">
        <f t="shared" si="115"/>
        <v>-0.99070000000000003</v>
      </c>
      <c r="IB78" s="24"/>
      <c r="IC78" s="25">
        <v>55</v>
      </c>
      <c r="ID78" s="23">
        <v>31.07</v>
      </c>
      <c r="IE78" s="22">
        <f t="shared" si="33"/>
        <v>72</v>
      </c>
      <c r="IF78" s="22">
        <f>64</f>
        <v>64</v>
      </c>
      <c r="IG78" s="32">
        <f>32</f>
        <v>32</v>
      </c>
      <c r="IH78" s="33">
        <f t="shared" si="116"/>
        <v>-0.18940000000000001</v>
      </c>
      <c r="II78" s="34">
        <f t="shared" si="117"/>
        <v>-0.95230000000000004</v>
      </c>
      <c r="IJ78" s="24"/>
      <c r="IK78" s="25">
        <v>55</v>
      </c>
      <c r="IL78" s="23">
        <v>31.07</v>
      </c>
      <c r="IM78" s="22">
        <f t="shared" si="34"/>
        <v>72</v>
      </c>
      <c r="IN78" s="22">
        <f>66</f>
        <v>66</v>
      </c>
      <c r="IO78" s="37">
        <f>33</f>
        <v>33</v>
      </c>
      <c r="IP78" s="33">
        <f t="shared" si="118"/>
        <v>-0.4708</v>
      </c>
      <c r="IQ78" s="34">
        <f t="shared" si="119"/>
        <v>-0.81540000000000001</v>
      </c>
      <c r="IR78" s="24"/>
      <c r="IS78" s="25">
        <v>55</v>
      </c>
      <c r="IT78" s="23">
        <v>31.07</v>
      </c>
      <c r="IU78" s="22">
        <f t="shared" si="35"/>
        <v>72</v>
      </c>
      <c r="IV78" s="22">
        <f>68</f>
        <v>68</v>
      </c>
      <c r="IW78" s="32">
        <f>34</f>
        <v>34</v>
      </c>
      <c r="IX78" s="33">
        <f t="shared" si="120"/>
        <v>-0.67530000000000001</v>
      </c>
      <c r="IY78" s="34">
        <f t="shared" si="121"/>
        <v>-0.61560000000000004</v>
      </c>
      <c r="IZ78" s="24"/>
      <c r="JA78" s="25">
        <v>55</v>
      </c>
      <c r="JB78" s="23">
        <v>31.07</v>
      </c>
      <c r="JC78" s="22">
        <f t="shared" si="36"/>
        <v>72</v>
      </c>
      <c r="JD78" s="22">
        <f>70</f>
        <v>70</v>
      </c>
      <c r="JE78" s="32">
        <f>35</f>
        <v>35</v>
      </c>
      <c r="JF78" s="33">
        <f t="shared" si="122"/>
        <v>-0.79979999999999996</v>
      </c>
      <c r="JG78" s="34">
        <f t="shared" si="123"/>
        <v>-0.38519999999999999</v>
      </c>
      <c r="JH78" s="24"/>
      <c r="JI78" s="25">
        <v>55</v>
      </c>
      <c r="JJ78" s="23">
        <v>31.07</v>
      </c>
      <c r="JK78" s="22">
        <f t="shared" si="37"/>
        <v>72</v>
      </c>
      <c r="JL78" s="22">
        <f t="shared" si="37"/>
        <v>72</v>
      </c>
      <c r="JM78" s="37">
        <f>36</f>
        <v>36</v>
      </c>
      <c r="JN78" s="33">
        <f t="shared" si="124"/>
        <v>-0.84989999999999999</v>
      </c>
      <c r="JO78" s="34">
        <f t="shared" si="125"/>
        <v>-0.14990000000000001</v>
      </c>
    </row>
    <row r="79" spans="1:275">
      <c r="A79" s="22">
        <v>1895</v>
      </c>
      <c r="B79" s="23">
        <v>29.06</v>
      </c>
      <c r="C79" s="20"/>
      <c r="D79" s="24"/>
      <c r="E79" s="25">
        <v>56</v>
      </c>
      <c r="F79" s="23">
        <v>29.06</v>
      </c>
      <c r="G79" s="22">
        <f t="shared" si="0"/>
        <v>72</v>
      </c>
      <c r="H79" s="22">
        <f t="shared" si="0"/>
        <v>72</v>
      </c>
      <c r="I79" s="32">
        <f>3</f>
        <v>3</v>
      </c>
      <c r="J79" s="33">
        <f t="shared" si="38"/>
        <v>-0.40360000000000001</v>
      </c>
      <c r="K79" s="34">
        <f t="shared" si="39"/>
        <v>-0.69910000000000005</v>
      </c>
      <c r="L79" s="24"/>
      <c r="M79" s="25">
        <v>56</v>
      </c>
      <c r="N79" s="23">
        <v>29.06</v>
      </c>
      <c r="O79" s="22">
        <f t="shared" si="1"/>
        <v>72</v>
      </c>
      <c r="P79" s="22">
        <f t="shared" si="2"/>
        <v>72</v>
      </c>
      <c r="Q79" s="37">
        <f t="shared" si="211"/>
        <v>4</v>
      </c>
      <c r="R79" s="33">
        <f t="shared" si="41"/>
        <v>0.80720000000000003</v>
      </c>
      <c r="S79" s="34">
        <f t="shared" si="42"/>
        <v>0</v>
      </c>
      <c r="T79" s="24"/>
      <c r="U79" s="25">
        <v>56</v>
      </c>
      <c r="V79" s="23">
        <v>29.06</v>
      </c>
      <c r="W79" s="22">
        <f t="shared" si="3"/>
        <v>72</v>
      </c>
      <c r="X79" s="22">
        <v>70</v>
      </c>
      <c r="Y79" s="32">
        <f>5</f>
        <v>5</v>
      </c>
      <c r="Z79" s="33">
        <f t="shared" si="43"/>
        <v>0.25659999999999999</v>
      </c>
      <c r="AA79" s="34">
        <f t="shared" si="44"/>
        <v>0.78959999999999997</v>
      </c>
      <c r="AB79" s="24"/>
      <c r="AC79" s="25">
        <v>56</v>
      </c>
      <c r="AD79" s="23">
        <v>29.06</v>
      </c>
      <c r="AE79" s="22">
        <f t="shared" si="212"/>
        <v>72</v>
      </c>
      <c r="AF79" s="22">
        <f t="shared" si="4"/>
        <v>72</v>
      </c>
      <c r="AG79" s="37">
        <f t="shared" si="213"/>
        <v>6</v>
      </c>
      <c r="AH79" s="33">
        <f t="shared" si="47"/>
        <v>-0.40360000000000001</v>
      </c>
      <c r="AI79" s="34">
        <f t="shared" si="48"/>
        <v>0.69910000000000005</v>
      </c>
      <c r="AJ79" s="24"/>
      <c r="AK79" s="25">
        <v>56</v>
      </c>
      <c r="AL79" s="23">
        <v>29.06</v>
      </c>
      <c r="AM79" s="22">
        <f t="shared" si="5"/>
        <v>72</v>
      </c>
      <c r="AN79" s="22">
        <f t="shared" si="214"/>
        <v>70</v>
      </c>
      <c r="AO79" s="32">
        <f t="shared" si="215"/>
        <v>7</v>
      </c>
      <c r="AP79" s="33">
        <f t="shared" si="51"/>
        <v>0.83030000000000004</v>
      </c>
      <c r="AQ79" s="34">
        <f t="shared" si="52"/>
        <v>0</v>
      </c>
      <c r="AR79" s="24"/>
      <c r="AS79" s="25">
        <v>56</v>
      </c>
      <c r="AT79" s="23">
        <v>29.06</v>
      </c>
      <c r="AU79" s="22">
        <f t="shared" si="6"/>
        <v>72</v>
      </c>
      <c r="AV79" s="22">
        <f t="shared" si="216"/>
        <v>72</v>
      </c>
      <c r="AW79" s="37">
        <f t="shared" si="217"/>
        <v>8</v>
      </c>
      <c r="AX79" s="33">
        <f t="shared" si="55"/>
        <v>0.80720000000000003</v>
      </c>
      <c r="AY79" s="34">
        <f t="shared" si="56"/>
        <v>0</v>
      </c>
      <c r="AZ79" s="24"/>
      <c r="BA79" s="25">
        <v>56</v>
      </c>
      <c r="BB79" s="23">
        <v>29.06</v>
      </c>
      <c r="BC79" s="22">
        <f t="shared" si="7"/>
        <v>72</v>
      </c>
      <c r="BD79" s="22">
        <f t="shared" si="8"/>
        <v>72</v>
      </c>
      <c r="BE79" s="37">
        <f t="shared" si="218"/>
        <v>9</v>
      </c>
      <c r="BF79" s="33">
        <f t="shared" si="58"/>
        <v>0.14019999999999999</v>
      </c>
      <c r="BG79" s="34">
        <f t="shared" si="59"/>
        <v>0.79500000000000004</v>
      </c>
      <c r="BH79" s="24"/>
      <c r="BI79" s="25">
        <v>56</v>
      </c>
      <c r="BJ79" s="23">
        <v>29.06</v>
      </c>
      <c r="BK79" s="22">
        <f t="shared" si="9"/>
        <v>72</v>
      </c>
      <c r="BL79" s="22">
        <f>70</f>
        <v>70</v>
      </c>
      <c r="BM79" s="32">
        <f>10</f>
        <v>10</v>
      </c>
      <c r="BN79" s="33">
        <f t="shared" si="60"/>
        <v>-0.67169999999999996</v>
      </c>
      <c r="BO79" s="34">
        <f t="shared" si="61"/>
        <v>-0.48799999999999999</v>
      </c>
      <c r="BP79" s="24"/>
      <c r="BQ79" s="25">
        <v>56</v>
      </c>
      <c r="BR79" s="23">
        <v>29.06</v>
      </c>
      <c r="BS79" s="22">
        <f t="shared" si="10"/>
        <v>72</v>
      </c>
      <c r="BT79" s="22">
        <f t="shared" si="219"/>
        <v>66</v>
      </c>
      <c r="BU79" s="37">
        <f t="shared" si="220"/>
        <v>11</v>
      </c>
      <c r="BV79" s="33">
        <f t="shared" si="64"/>
        <v>0.74080000000000001</v>
      </c>
      <c r="BW79" s="34">
        <f t="shared" si="65"/>
        <v>0.47610000000000002</v>
      </c>
      <c r="BX79" s="24"/>
      <c r="BY79" s="25">
        <v>56</v>
      </c>
      <c r="BZ79" s="23">
        <v>29.06</v>
      </c>
      <c r="CA79" s="22">
        <f t="shared" si="11"/>
        <v>72</v>
      </c>
      <c r="CB79" s="22">
        <f t="shared" si="12"/>
        <v>72</v>
      </c>
      <c r="CC79" s="37">
        <f t="shared" si="221"/>
        <v>12</v>
      </c>
      <c r="CD79" s="33">
        <f t="shared" si="67"/>
        <v>-0.40360000000000001</v>
      </c>
      <c r="CE79" s="34">
        <f t="shared" si="68"/>
        <v>-0.69910000000000005</v>
      </c>
      <c r="CF79" s="24"/>
      <c r="CG79" s="25">
        <v>56</v>
      </c>
      <c r="CH79" s="23">
        <v>29.06</v>
      </c>
      <c r="CI79" s="22">
        <f t="shared" si="13"/>
        <v>72</v>
      </c>
      <c r="CJ79" s="22">
        <f>65</f>
        <v>65</v>
      </c>
      <c r="CK79" s="32">
        <f>13</f>
        <v>13</v>
      </c>
      <c r="CL79" s="33">
        <f t="shared" si="69"/>
        <v>-0.31709999999999999</v>
      </c>
      <c r="CM79" s="34">
        <f t="shared" si="70"/>
        <v>0.83599999999999997</v>
      </c>
      <c r="CN79" s="24"/>
      <c r="CO79" s="25">
        <v>56</v>
      </c>
      <c r="CP79" s="23">
        <v>29.06</v>
      </c>
      <c r="CQ79" s="22">
        <f t="shared" si="14"/>
        <v>72</v>
      </c>
      <c r="CR79" s="22">
        <f t="shared" si="222"/>
        <v>70</v>
      </c>
      <c r="CS79" s="32">
        <f t="shared" si="223"/>
        <v>14</v>
      </c>
      <c r="CT79" s="33">
        <f t="shared" si="73"/>
        <v>0.83030000000000004</v>
      </c>
      <c r="CU79" s="34">
        <f t="shared" si="74"/>
        <v>0</v>
      </c>
      <c r="CV79" s="24"/>
      <c r="CW79" s="25">
        <v>56</v>
      </c>
      <c r="CX79" s="23">
        <v>29.06</v>
      </c>
      <c r="CY79" s="22">
        <f t="shared" si="15"/>
        <v>72</v>
      </c>
      <c r="CZ79" s="22">
        <f t="shared" si="224"/>
        <v>60</v>
      </c>
      <c r="DA79" s="32">
        <f t="shared" si="225"/>
        <v>15</v>
      </c>
      <c r="DB79" s="33">
        <f t="shared" si="77"/>
        <v>-0.1013</v>
      </c>
      <c r="DC79" s="34">
        <f t="shared" si="78"/>
        <v>-0.96340000000000003</v>
      </c>
      <c r="DD79" s="24"/>
      <c r="DE79" s="25">
        <v>56</v>
      </c>
      <c r="DF79" s="23">
        <v>29.06</v>
      </c>
      <c r="DG79" s="22">
        <f t="shared" si="16"/>
        <v>72</v>
      </c>
      <c r="DH79" s="22">
        <f t="shared" si="226"/>
        <v>64</v>
      </c>
      <c r="DI79" s="32">
        <f t="shared" si="227"/>
        <v>16</v>
      </c>
      <c r="DJ79" s="33">
        <f t="shared" si="81"/>
        <v>-0.90810000000000002</v>
      </c>
      <c r="DK79" s="34">
        <f t="shared" si="82"/>
        <v>0</v>
      </c>
      <c r="DL79" s="24"/>
      <c r="DM79" s="25">
        <v>56</v>
      </c>
      <c r="DN79" s="23">
        <v>29.06</v>
      </c>
      <c r="DO79" s="22">
        <f t="shared" si="17"/>
        <v>72</v>
      </c>
      <c r="DP79" s="22">
        <f>68</f>
        <v>68</v>
      </c>
      <c r="DQ79" s="32">
        <f>17</f>
        <v>17</v>
      </c>
      <c r="DR79" s="33">
        <f t="shared" si="83"/>
        <v>-0.2339</v>
      </c>
      <c r="DS79" s="34">
        <f t="shared" si="84"/>
        <v>0.82210000000000005</v>
      </c>
      <c r="DT79" s="24"/>
      <c r="DU79" s="25">
        <v>56</v>
      </c>
      <c r="DV79" s="23">
        <v>29.06</v>
      </c>
      <c r="DW79" s="22">
        <f t="shared" si="18"/>
        <v>72</v>
      </c>
      <c r="DX79" s="22">
        <f t="shared" si="228"/>
        <v>72</v>
      </c>
      <c r="DY79" s="37">
        <f t="shared" si="229"/>
        <v>18</v>
      </c>
      <c r="DZ79" s="33">
        <f t="shared" si="87"/>
        <v>0.61839999999999995</v>
      </c>
      <c r="EA79" s="34">
        <f t="shared" si="88"/>
        <v>0.51890000000000003</v>
      </c>
      <c r="EB79" s="24"/>
      <c r="EC79" s="25">
        <v>56</v>
      </c>
      <c r="ED79" s="23">
        <v>29.06</v>
      </c>
      <c r="EE79" s="22">
        <f t="shared" si="19"/>
        <v>72</v>
      </c>
      <c r="EF79" s="22">
        <f>57</f>
        <v>57</v>
      </c>
      <c r="EG79" s="32">
        <f>19</f>
        <v>19</v>
      </c>
      <c r="EH79" s="33">
        <f t="shared" si="89"/>
        <v>0.96440000000000003</v>
      </c>
      <c r="EI79" s="34">
        <f t="shared" si="90"/>
        <v>-0.33110000000000001</v>
      </c>
      <c r="EJ79" s="24"/>
      <c r="EK79" s="25">
        <v>56</v>
      </c>
      <c r="EL79" s="23">
        <v>29.06</v>
      </c>
      <c r="EM79" s="22">
        <f t="shared" si="20"/>
        <v>72</v>
      </c>
      <c r="EN79" s="22">
        <f>60</f>
        <v>60</v>
      </c>
      <c r="EO79" s="32">
        <f>20</f>
        <v>20</v>
      </c>
      <c r="EP79" s="33">
        <f t="shared" si="91"/>
        <v>0.29930000000000001</v>
      </c>
      <c r="EQ79" s="34">
        <f t="shared" si="92"/>
        <v>-0.92130000000000001</v>
      </c>
      <c r="ER79" s="24"/>
      <c r="ES79" s="25">
        <v>56</v>
      </c>
      <c r="ET79" s="23">
        <v>29.06</v>
      </c>
      <c r="EU79" s="22">
        <f t="shared" si="21"/>
        <v>72</v>
      </c>
      <c r="EV79" s="22">
        <f>63</f>
        <v>63</v>
      </c>
      <c r="EW79" s="37">
        <f>21</f>
        <v>21</v>
      </c>
      <c r="EX79" s="33">
        <f t="shared" si="93"/>
        <v>-0.46129999999999999</v>
      </c>
      <c r="EY79" s="34">
        <f t="shared" si="94"/>
        <v>-0.79890000000000005</v>
      </c>
      <c r="EZ79" s="24"/>
      <c r="FA79" s="25">
        <v>56</v>
      </c>
      <c r="FB79" s="23">
        <v>29.06</v>
      </c>
      <c r="FC79" s="22">
        <f t="shared" si="22"/>
        <v>72</v>
      </c>
      <c r="FD79" s="22">
        <f>66</f>
        <v>66</v>
      </c>
      <c r="FE79" s="37">
        <f>22</f>
        <v>22</v>
      </c>
      <c r="FF79" s="33">
        <f t="shared" si="95"/>
        <v>-0.84489999999999998</v>
      </c>
      <c r="FG79" s="34">
        <f t="shared" si="96"/>
        <v>-0.24809999999999999</v>
      </c>
      <c r="FH79" s="24"/>
      <c r="FI79" s="25">
        <v>56</v>
      </c>
      <c r="FJ79" s="23">
        <v>29.06</v>
      </c>
      <c r="FK79" s="22">
        <f t="shared" si="23"/>
        <v>72</v>
      </c>
      <c r="FL79" s="22">
        <f t="shared" si="230"/>
        <v>69</v>
      </c>
      <c r="FM79" s="37">
        <f t="shared" ref="FM79:FM88" si="231">23</f>
        <v>23</v>
      </c>
      <c r="FN79" s="33">
        <f t="shared" si="98"/>
        <v>-0.77259999999999995</v>
      </c>
      <c r="FO79" s="34">
        <f t="shared" si="99"/>
        <v>0.33560000000000001</v>
      </c>
      <c r="FP79" s="24"/>
      <c r="FQ79" s="25">
        <v>56</v>
      </c>
      <c r="FR79" s="23">
        <v>29.06</v>
      </c>
      <c r="FS79" s="22">
        <f t="shared" si="25"/>
        <v>72</v>
      </c>
      <c r="FT79" s="22">
        <f t="shared" si="25"/>
        <v>72</v>
      </c>
      <c r="FU79" s="37">
        <f>24</f>
        <v>24</v>
      </c>
      <c r="FV79" s="33">
        <f t="shared" si="100"/>
        <v>-0.40360000000000001</v>
      </c>
      <c r="FW79" s="34">
        <f t="shared" si="101"/>
        <v>0.69910000000000005</v>
      </c>
      <c r="FX79" s="24"/>
      <c r="FY79" s="25">
        <v>56</v>
      </c>
      <c r="FZ79" s="23">
        <v>29.06</v>
      </c>
      <c r="GA79" s="22">
        <f t="shared" si="26"/>
        <v>72</v>
      </c>
      <c r="GB79" s="22">
        <f>50</f>
        <v>50</v>
      </c>
      <c r="GC79" s="32">
        <f>25</f>
        <v>25</v>
      </c>
      <c r="GD79" s="33"/>
      <c r="GE79" s="34"/>
      <c r="GF79" s="24"/>
      <c r="GG79" s="25">
        <v>56</v>
      </c>
      <c r="GH79" s="23">
        <v>29.06</v>
      </c>
      <c r="GI79" s="22">
        <f t="shared" si="27"/>
        <v>72</v>
      </c>
      <c r="GJ79" s="22">
        <f>52</f>
        <v>52</v>
      </c>
      <c r="GK79" s="32">
        <f>26</f>
        <v>26</v>
      </c>
      <c r="GL79" s="33"/>
      <c r="GM79" s="34"/>
      <c r="GN79" s="24"/>
      <c r="GO79" s="25">
        <v>56</v>
      </c>
      <c r="GP79" s="23">
        <v>29.06</v>
      </c>
      <c r="GQ79" s="22">
        <f t="shared" si="28"/>
        <v>72</v>
      </c>
      <c r="GR79" s="22">
        <f>54</f>
        <v>54</v>
      </c>
      <c r="GS79" s="37">
        <f>27</f>
        <v>27</v>
      </c>
      <c r="GT79" s="33"/>
      <c r="GU79" s="34"/>
      <c r="GV79" s="24"/>
      <c r="GW79" s="25">
        <v>56</v>
      </c>
      <c r="GX79" s="23">
        <v>29.06</v>
      </c>
      <c r="GY79" s="22">
        <f t="shared" si="29"/>
        <v>72</v>
      </c>
      <c r="GZ79" s="22">
        <f>56</f>
        <v>56</v>
      </c>
      <c r="HA79" s="32">
        <f>28</f>
        <v>28</v>
      </c>
      <c r="HB79" s="33"/>
      <c r="HC79" s="34"/>
      <c r="HD79" s="24"/>
      <c r="HE79" s="25">
        <v>56</v>
      </c>
      <c r="HF79" s="23">
        <v>29.06</v>
      </c>
      <c r="HG79" s="22">
        <f t="shared" si="30"/>
        <v>72</v>
      </c>
      <c r="HH79" s="22">
        <f>58</f>
        <v>58</v>
      </c>
      <c r="HI79" s="32">
        <f>29</f>
        <v>29</v>
      </c>
      <c r="HJ79" s="33">
        <f t="shared" si="110"/>
        <v>0.90949999999999998</v>
      </c>
      <c r="HK79" s="34">
        <f t="shared" si="111"/>
        <v>-0.42080000000000001</v>
      </c>
      <c r="HL79" s="24"/>
      <c r="HM79" s="25">
        <v>56</v>
      </c>
      <c r="HN79" s="23">
        <v>29.06</v>
      </c>
      <c r="HO79" s="22">
        <f t="shared" si="31"/>
        <v>72</v>
      </c>
      <c r="HP79" s="22">
        <f>60</f>
        <v>60</v>
      </c>
      <c r="HQ79" s="32">
        <f>30</f>
        <v>30</v>
      </c>
      <c r="HR79" s="33">
        <f t="shared" si="112"/>
        <v>0.6482</v>
      </c>
      <c r="HS79" s="34">
        <f t="shared" si="113"/>
        <v>-0.71989999999999998</v>
      </c>
      <c r="HT79" s="24"/>
      <c r="HU79" s="25">
        <v>56</v>
      </c>
      <c r="HV79" s="23">
        <v>29.06</v>
      </c>
      <c r="HW79" s="22">
        <f t="shared" si="32"/>
        <v>72</v>
      </c>
      <c r="HX79" s="22">
        <f>62</f>
        <v>62</v>
      </c>
      <c r="HY79" s="32">
        <f>31</f>
        <v>31</v>
      </c>
      <c r="HZ79" s="33">
        <f t="shared" si="114"/>
        <v>0.3256</v>
      </c>
      <c r="IA79" s="34">
        <f t="shared" si="115"/>
        <v>-0.87909999999999999</v>
      </c>
      <c r="IB79" s="24"/>
      <c r="IC79" s="25">
        <v>56</v>
      </c>
      <c r="ID79" s="23">
        <v>29.06</v>
      </c>
      <c r="IE79" s="22">
        <f t="shared" si="33"/>
        <v>72</v>
      </c>
      <c r="IF79" s="22">
        <f>64</f>
        <v>64</v>
      </c>
      <c r="IG79" s="32">
        <f>32</f>
        <v>32</v>
      </c>
      <c r="IH79" s="33">
        <f t="shared" si="116"/>
        <v>0</v>
      </c>
      <c r="II79" s="34">
        <f t="shared" si="117"/>
        <v>-0.90810000000000002</v>
      </c>
      <c r="IJ79" s="24"/>
      <c r="IK79" s="25">
        <v>56</v>
      </c>
      <c r="IL79" s="23">
        <v>29.06</v>
      </c>
      <c r="IM79" s="22">
        <f t="shared" si="34"/>
        <v>72</v>
      </c>
      <c r="IN79" s="22">
        <f>66</f>
        <v>66</v>
      </c>
      <c r="IO79" s="37">
        <f>33</f>
        <v>33</v>
      </c>
      <c r="IP79" s="33">
        <f t="shared" si="118"/>
        <v>-0.28799999999999998</v>
      </c>
      <c r="IQ79" s="34">
        <f t="shared" si="119"/>
        <v>-0.83220000000000005</v>
      </c>
      <c r="IR79" s="24"/>
      <c r="IS79" s="25">
        <v>56</v>
      </c>
      <c r="IT79" s="23">
        <v>29.06</v>
      </c>
      <c r="IU79" s="22">
        <f t="shared" si="35"/>
        <v>72</v>
      </c>
      <c r="IV79" s="22">
        <f>68</f>
        <v>68</v>
      </c>
      <c r="IW79" s="32">
        <f>34</f>
        <v>34</v>
      </c>
      <c r="IX79" s="33">
        <f t="shared" si="120"/>
        <v>-0.5151</v>
      </c>
      <c r="IY79" s="34">
        <f t="shared" si="121"/>
        <v>-0.68210000000000004</v>
      </c>
      <c r="IZ79" s="24"/>
      <c r="JA79" s="25">
        <v>56</v>
      </c>
      <c r="JB79" s="23">
        <v>29.06</v>
      </c>
      <c r="JC79" s="22">
        <f t="shared" si="36"/>
        <v>72</v>
      </c>
      <c r="JD79" s="22">
        <f>70</f>
        <v>70</v>
      </c>
      <c r="JE79" s="32">
        <f>35</f>
        <v>35</v>
      </c>
      <c r="JF79" s="33">
        <f t="shared" si="122"/>
        <v>-0.67169999999999996</v>
      </c>
      <c r="JG79" s="34">
        <f t="shared" si="123"/>
        <v>-0.48799999999999999</v>
      </c>
      <c r="JH79" s="24"/>
      <c r="JI79" s="25">
        <v>56</v>
      </c>
      <c r="JJ79" s="23">
        <v>29.06</v>
      </c>
      <c r="JK79" s="22">
        <f t="shared" si="37"/>
        <v>72</v>
      </c>
      <c r="JL79" s="22">
        <f t="shared" si="37"/>
        <v>72</v>
      </c>
      <c r="JM79" s="37">
        <f>36</f>
        <v>36</v>
      </c>
      <c r="JN79" s="33">
        <f t="shared" si="124"/>
        <v>-0.75849999999999995</v>
      </c>
      <c r="JO79" s="34">
        <f t="shared" si="125"/>
        <v>-0.27610000000000001</v>
      </c>
    </row>
    <row r="80" spans="1:275">
      <c r="A80" s="22">
        <v>1896</v>
      </c>
      <c r="B80" s="23">
        <v>39.22</v>
      </c>
      <c r="C80" s="20"/>
      <c r="D80" s="24"/>
      <c r="E80" s="25">
        <v>57</v>
      </c>
      <c r="F80" s="23">
        <v>39.22</v>
      </c>
      <c r="G80" s="22">
        <f t="shared" si="0"/>
        <v>72</v>
      </c>
      <c r="H80" s="22">
        <f t="shared" si="0"/>
        <v>72</v>
      </c>
      <c r="I80" s="32">
        <f>3</f>
        <v>3</v>
      </c>
      <c r="J80" s="33">
        <f t="shared" si="38"/>
        <v>1.0893999999999999</v>
      </c>
      <c r="K80" s="34">
        <f t="shared" si="39"/>
        <v>0</v>
      </c>
      <c r="L80" s="24"/>
      <c r="M80" s="25">
        <v>57</v>
      </c>
      <c r="N80" s="23">
        <v>39.22</v>
      </c>
      <c r="O80" s="22">
        <f t="shared" si="1"/>
        <v>72</v>
      </c>
      <c r="P80" s="22">
        <f t="shared" si="2"/>
        <v>72</v>
      </c>
      <c r="Q80" s="37">
        <f t="shared" si="211"/>
        <v>4</v>
      </c>
      <c r="R80" s="33">
        <f t="shared" si="41"/>
        <v>0</v>
      </c>
      <c r="S80" s="34">
        <f t="shared" si="42"/>
        <v>1.0893999999999999</v>
      </c>
      <c r="T80" s="24"/>
      <c r="U80" s="25">
        <v>57</v>
      </c>
      <c r="V80" s="23">
        <v>39.22</v>
      </c>
      <c r="W80" s="22">
        <f t="shared" si="3"/>
        <v>72</v>
      </c>
      <c r="X80" s="22">
        <v>70</v>
      </c>
      <c r="Y80" s="32">
        <f>5</f>
        <v>5</v>
      </c>
      <c r="Z80" s="33">
        <f t="shared" si="43"/>
        <v>-0.90659999999999996</v>
      </c>
      <c r="AA80" s="34">
        <f t="shared" si="44"/>
        <v>0.65869999999999995</v>
      </c>
      <c r="AB80" s="24"/>
      <c r="AC80" s="25">
        <v>57</v>
      </c>
      <c r="AD80" s="23">
        <v>39.22</v>
      </c>
      <c r="AE80" s="22">
        <f t="shared" si="212"/>
        <v>72</v>
      </c>
      <c r="AF80" s="22">
        <f t="shared" si="4"/>
        <v>72</v>
      </c>
      <c r="AG80" s="37">
        <f t="shared" si="213"/>
        <v>6</v>
      </c>
      <c r="AH80" s="33">
        <f t="shared" si="47"/>
        <v>-1.0893999999999999</v>
      </c>
      <c r="AI80" s="34">
        <f t="shared" si="48"/>
        <v>0</v>
      </c>
      <c r="AJ80" s="24"/>
      <c r="AK80" s="25">
        <v>57</v>
      </c>
      <c r="AL80" s="23">
        <v>39.22</v>
      </c>
      <c r="AM80" s="22">
        <f t="shared" si="5"/>
        <v>72</v>
      </c>
      <c r="AN80" s="22">
        <f t="shared" si="214"/>
        <v>70</v>
      </c>
      <c r="AO80" s="32">
        <f t="shared" si="215"/>
        <v>7</v>
      </c>
      <c r="AP80" s="33">
        <f t="shared" si="51"/>
        <v>0.69869999999999999</v>
      </c>
      <c r="AQ80" s="34">
        <f t="shared" si="52"/>
        <v>0.87609999999999999</v>
      </c>
      <c r="AR80" s="24"/>
      <c r="AS80" s="25">
        <v>57</v>
      </c>
      <c r="AT80" s="23">
        <v>39.22</v>
      </c>
      <c r="AU80" s="22">
        <f t="shared" si="6"/>
        <v>72</v>
      </c>
      <c r="AV80" s="22">
        <f t="shared" si="216"/>
        <v>72</v>
      </c>
      <c r="AW80" s="37">
        <f t="shared" si="217"/>
        <v>8</v>
      </c>
      <c r="AX80" s="33">
        <f t="shared" si="55"/>
        <v>0.77039999999999997</v>
      </c>
      <c r="AY80" s="34">
        <f t="shared" si="56"/>
        <v>0.77039999999999997</v>
      </c>
      <c r="AZ80" s="24"/>
      <c r="BA80" s="25">
        <v>57</v>
      </c>
      <c r="BB80" s="23">
        <v>39.22</v>
      </c>
      <c r="BC80" s="22">
        <f t="shared" si="7"/>
        <v>72</v>
      </c>
      <c r="BD80" s="22">
        <f t="shared" si="8"/>
        <v>72</v>
      </c>
      <c r="BE80" s="37">
        <f t="shared" si="218"/>
        <v>9</v>
      </c>
      <c r="BF80" s="33">
        <f t="shared" si="58"/>
        <v>-0.54469999999999996</v>
      </c>
      <c r="BG80" s="34">
        <f t="shared" si="59"/>
        <v>0.94350000000000001</v>
      </c>
      <c r="BH80" s="24"/>
      <c r="BI80" s="25">
        <v>57</v>
      </c>
      <c r="BJ80" s="23">
        <v>39.22</v>
      </c>
      <c r="BK80" s="22">
        <f t="shared" si="9"/>
        <v>72</v>
      </c>
      <c r="BL80" s="22">
        <f>70</f>
        <v>70</v>
      </c>
      <c r="BM80" s="32">
        <f>10</f>
        <v>10</v>
      </c>
      <c r="BN80" s="33">
        <f t="shared" si="60"/>
        <v>-0.3463</v>
      </c>
      <c r="BO80" s="34">
        <f t="shared" si="61"/>
        <v>-1.0657000000000001</v>
      </c>
      <c r="BP80" s="24"/>
      <c r="BQ80" s="25">
        <v>57</v>
      </c>
      <c r="BR80" s="23">
        <v>39.22</v>
      </c>
      <c r="BS80" s="22">
        <f t="shared" si="10"/>
        <v>72</v>
      </c>
      <c r="BT80" s="22">
        <f t="shared" si="219"/>
        <v>66</v>
      </c>
      <c r="BU80" s="37">
        <f t="shared" si="220"/>
        <v>11</v>
      </c>
      <c r="BV80" s="33">
        <f t="shared" si="64"/>
        <v>0.49370000000000003</v>
      </c>
      <c r="BW80" s="34">
        <f t="shared" si="65"/>
        <v>1.0810999999999999</v>
      </c>
      <c r="BX80" s="24"/>
      <c r="BY80" s="25">
        <v>57</v>
      </c>
      <c r="BZ80" s="23">
        <v>39.22</v>
      </c>
      <c r="CA80" s="22">
        <f t="shared" si="11"/>
        <v>72</v>
      </c>
      <c r="CB80" s="22">
        <f t="shared" si="12"/>
        <v>72</v>
      </c>
      <c r="CC80" s="37">
        <f t="shared" si="221"/>
        <v>12</v>
      </c>
      <c r="CD80" s="33">
        <f t="shared" si="67"/>
        <v>0</v>
      </c>
      <c r="CE80" s="34">
        <f t="shared" si="68"/>
        <v>-1.0893999999999999</v>
      </c>
      <c r="CF80" s="24"/>
      <c r="CG80" s="25">
        <v>57</v>
      </c>
      <c r="CH80" s="23">
        <v>39.22</v>
      </c>
      <c r="CI80" s="22">
        <f t="shared" si="13"/>
        <v>72</v>
      </c>
      <c r="CJ80" s="22">
        <f>65</f>
        <v>65</v>
      </c>
      <c r="CK80" s="32">
        <f>13</f>
        <v>13</v>
      </c>
      <c r="CL80" s="33">
        <f t="shared" si="69"/>
        <v>-0.90329999999999999</v>
      </c>
      <c r="CM80" s="34">
        <f t="shared" si="70"/>
        <v>0.80020000000000002</v>
      </c>
      <c r="CN80" s="24"/>
      <c r="CO80" s="25">
        <v>57</v>
      </c>
      <c r="CP80" s="23">
        <v>39.22</v>
      </c>
      <c r="CQ80" s="22">
        <f t="shared" si="14"/>
        <v>72</v>
      </c>
      <c r="CR80" s="22">
        <f t="shared" si="222"/>
        <v>70</v>
      </c>
      <c r="CS80" s="32">
        <f t="shared" si="223"/>
        <v>14</v>
      </c>
      <c r="CT80" s="33">
        <f t="shared" si="73"/>
        <v>1.0096000000000001</v>
      </c>
      <c r="CU80" s="34">
        <f t="shared" si="74"/>
        <v>0.48620000000000002</v>
      </c>
      <c r="CV80" s="24"/>
      <c r="CW80" s="25">
        <v>57</v>
      </c>
      <c r="CX80" s="23">
        <v>39.22</v>
      </c>
      <c r="CY80" s="22">
        <f t="shared" si="15"/>
        <v>72</v>
      </c>
      <c r="CZ80" s="22">
        <f t="shared" si="224"/>
        <v>60</v>
      </c>
      <c r="DA80" s="32">
        <f t="shared" si="225"/>
        <v>15</v>
      </c>
      <c r="DB80" s="33">
        <f t="shared" si="77"/>
        <v>0.40400000000000003</v>
      </c>
      <c r="DC80" s="34">
        <f t="shared" si="78"/>
        <v>-1.2433000000000001</v>
      </c>
      <c r="DD80" s="24"/>
      <c r="DE80" s="25">
        <v>57</v>
      </c>
      <c r="DF80" s="23">
        <v>39.22</v>
      </c>
      <c r="DG80" s="22">
        <f t="shared" si="16"/>
        <v>72</v>
      </c>
      <c r="DH80" s="22">
        <f t="shared" si="226"/>
        <v>64</v>
      </c>
      <c r="DI80" s="32">
        <f t="shared" si="227"/>
        <v>16</v>
      </c>
      <c r="DJ80" s="33">
        <f t="shared" si="81"/>
        <v>-1.1323000000000001</v>
      </c>
      <c r="DK80" s="34">
        <f t="shared" si="82"/>
        <v>-0.46899999999999997</v>
      </c>
      <c r="DL80" s="24"/>
      <c r="DM80" s="25">
        <v>57</v>
      </c>
      <c r="DN80" s="23">
        <v>39.22</v>
      </c>
      <c r="DO80" s="22">
        <f t="shared" si="17"/>
        <v>72</v>
      </c>
      <c r="DP80" s="22">
        <f>68</f>
        <v>68</v>
      </c>
      <c r="DQ80" s="32">
        <f>17</f>
        <v>17</v>
      </c>
      <c r="DR80" s="33">
        <f t="shared" si="83"/>
        <v>-0.69520000000000004</v>
      </c>
      <c r="DS80" s="34">
        <f t="shared" si="84"/>
        <v>0.92049999999999998</v>
      </c>
      <c r="DT80" s="24"/>
      <c r="DU80" s="25">
        <v>57</v>
      </c>
      <c r="DV80" s="23">
        <v>39.22</v>
      </c>
      <c r="DW80" s="22">
        <f t="shared" si="18"/>
        <v>72</v>
      </c>
      <c r="DX80" s="22">
        <f t="shared" si="228"/>
        <v>72</v>
      </c>
      <c r="DY80" s="37">
        <f t="shared" si="229"/>
        <v>18</v>
      </c>
      <c r="DZ80" s="33">
        <f t="shared" si="87"/>
        <v>0.54469999999999996</v>
      </c>
      <c r="EA80" s="34">
        <f t="shared" si="88"/>
        <v>0.94350000000000001</v>
      </c>
      <c r="EB80" s="24"/>
      <c r="EC80" s="25">
        <v>57</v>
      </c>
      <c r="ED80" s="23">
        <v>39.22</v>
      </c>
      <c r="EE80" s="22">
        <f t="shared" si="19"/>
        <v>72</v>
      </c>
      <c r="EF80" s="22">
        <f>57</f>
        <v>57</v>
      </c>
      <c r="EG80" s="32">
        <f>19</f>
        <v>19</v>
      </c>
      <c r="EH80" s="33"/>
      <c r="EI80" s="34"/>
      <c r="EJ80" s="24"/>
      <c r="EK80" s="25">
        <v>57</v>
      </c>
      <c r="EL80" s="23">
        <v>39.22</v>
      </c>
      <c r="EM80" s="22">
        <f t="shared" si="20"/>
        <v>72</v>
      </c>
      <c r="EN80" s="22">
        <f>60</f>
        <v>60</v>
      </c>
      <c r="EO80" s="32">
        <f>20</f>
        <v>20</v>
      </c>
      <c r="EP80" s="33">
        <f t="shared" si="91"/>
        <v>0.76839999999999997</v>
      </c>
      <c r="EQ80" s="34">
        <f t="shared" si="92"/>
        <v>-1.0577000000000001</v>
      </c>
      <c r="ER80" s="24"/>
      <c r="ES80" s="25">
        <v>57</v>
      </c>
      <c r="ET80" s="23">
        <v>39.22</v>
      </c>
      <c r="EU80" s="22">
        <f t="shared" si="21"/>
        <v>72</v>
      </c>
      <c r="EV80" s="22">
        <f>63</f>
        <v>63</v>
      </c>
      <c r="EW80" s="37">
        <f>21</f>
        <v>21</v>
      </c>
      <c r="EX80" s="33">
        <f t="shared" si="93"/>
        <v>-0.27710000000000001</v>
      </c>
      <c r="EY80" s="34">
        <f t="shared" si="94"/>
        <v>-1.2139</v>
      </c>
      <c r="EZ80" s="24"/>
      <c r="FA80" s="25">
        <v>57</v>
      </c>
      <c r="FB80" s="23">
        <v>39.22</v>
      </c>
      <c r="FC80" s="22">
        <f t="shared" si="22"/>
        <v>72</v>
      </c>
      <c r="FD80" s="22">
        <f>66</f>
        <v>66</v>
      </c>
      <c r="FE80" s="37">
        <f>22</f>
        <v>22</v>
      </c>
      <c r="FF80" s="33">
        <f t="shared" si="95"/>
        <v>-0.99980000000000002</v>
      </c>
      <c r="FG80" s="34">
        <f t="shared" si="96"/>
        <v>-0.64249999999999996</v>
      </c>
      <c r="FH80" s="24"/>
      <c r="FI80" s="25">
        <v>57</v>
      </c>
      <c r="FJ80" s="23">
        <v>39.22</v>
      </c>
      <c r="FK80" s="22">
        <f t="shared" si="23"/>
        <v>72</v>
      </c>
      <c r="FL80" s="22">
        <f t="shared" si="230"/>
        <v>69</v>
      </c>
      <c r="FM80" s="37">
        <f t="shared" si="231"/>
        <v>23</v>
      </c>
      <c r="FN80" s="33">
        <f t="shared" si="98"/>
        <v>-1.1262000000000001</v>
      </c>
      <c r="FO80" s="34">
        <f t="shared" si="99"/>
        <v>0.15479999999999999</v>
      </c>
      <c r="FP80" s="24"/>
      <c r="FQ80" s="25">
        <v>57</v>
      </c>
      <c r="FR80" s="23">
        <v>39.22</v>
      </c>
      <c r="FS80" s="22">
        <f t="shared" si="25"/>
        <v>72</v>
      </c>
      <c r="FT80" s="22">
        <f t="shared" si="25"/>
        <v>72</v>
      </c>
      <c r="FU80" s="37">
        <f>24</f>
        <v>24</v>
      </c>
      <c r="FV80" s="33">
        <f t="shared" si="100"/>
        <v>-0.77039999999999997</v>
      </c>
      <c r="FW80" s="34">
        <f t="shared" si="101"/>
        <v>0.77039999999999997</v>
      </c>
      <c r="FX80" s="24"/>
      <c r="FY80" s="25">
        <v>57</v>
      </c>
      <c r="FZ80" s="23">
        <v>39.22</v>
      </c>
      <c r="GA80" s="22">
        <f t="shared" si="26"/>
        <v>72</v>
      </c>
      <c r="GB80" s="22">
        <f>50</f>
        <v>50</v>
      </c>
      <c r="GC80" s="32">
        <f>25</f>
        <v>25</v>
      </c>
      <c r="GD80" s="33"/>
      <c r="GE80" s="34"/>
      <c r="GF80" s="24"/>
      <c r="GG80" s="25">
        <v>57</v>
      </c>
      <c r="GH80" s="23">
        <v>39.22</v>
      </c>
      <c r="GI80" s="22">
        <f t="shared" si="27"/>
        <v>72</v>
      </c>
      <c r="GJ80" s="22">
        <f>52</f>
        <v>52</v>
      </c>
      <c r="GK80" s="32">
        <f>26</f>
        <v>26</v>
      </c>
      <c r="GL80" s="33"/>
      <c r="GM80" s="34"/>
      <c r="GN80" s="24"/>
      <c r="GO80" s="25">
        <v>57</v>
      </c>
      <c r="GP80" s="23">
        <v>39.22</v>
      </c>
      <c r="GQ80" s="22">
        <f t="shared" si="28"/>
        <v>72</v>
      </c>
      <c r="GR80" s="22">
        <f>54</f>
        <v>54</v>
      </c>
      <c r="GS80" s="37">
        <f>27</f>
        <v>27</v>
      </c>
      <c r="GT80" s="33"/>
      <c r="GU80" s="34"/>
      <c r="GV80" s="24"/>
      <c r="GW80" s="25">
        <v>57</v>
      </c>
      <c r="GX80" s="23">
        <v>39.22</v>
      </c>
      <c r="GY80" s="22">
        <f t="shared" si="29"/>
        <v>72</v>
      </c>
      <c r="GZ80" s="22">
        <f>56</f>
        <v>56</v>
      </c>
      <c r="HA80" s="32">
        <f>28</f>
        <v>28</v>
      </c>
      <c r="HB80" s="33"/>
      <c r="HC80" s="34"/>
      <c r="HD80" s="24"/>
      <c r="HE80" s="25">
        <v>57</v>
      </c>
      <c r="HF80" s="23">
        <v>39.22</v>
      </c>
      <c r="HG80" s="22">
        <f t="shared" si="30"/>
        <v>72</v>
      </c>
      <c r="HH80" s="22">
        <f>58</f>
        <v>58</v>
      </c>
      <c r="HI80" s="32">
        <f>29</f>
        <v>29</v>
      </c>
      <c r="HJ80" s="33">
        <f t="shared" si="110"/>
        <v>1.3208</v>
      </c>
      <c r="HK80" s="34">
        <f t="shared" si="111"/>
        <v>-0.29070000000000001</v>
      </c>
      <c r="HL80" s="24"/>
      <c r="HM80" s="25">
        <v>57</v>
      </c>
      <c r="HN80" s="23">
        <v>39.22</v>
      </c>
      <c r="HO80" s="22">
        <f t="shared" si="31"/>
        <v>72</v>
      </c>
      <c r="HP80" s="22">
        <f>60</f>
        <v>60</v>
      </c>
      <c r="HQ80" s="32">
        <f>30</f>
        <v>30</v>
      </c>
      <c r="HR80" s="33">
        <f t="shared" si="112"/>
        <v>1.0577000000000001</v>
      </c>
      <c r="HS80" s="34">
        <f t="shared" si="113"/>
        <v>-0.76839999999999997</v>
      </c>
      <c r="HT80" s="24"/>
      <c r="HU80" s="25">
        <v>57</v>
      </c>
      <c r="HV80" s="23">
        <v>39.22</v>
      </c>
      <c r="HW80" s="22">
        <f t="shared" si="32"/>
        <v>72</v>
      </c>
      <c r="HX80" s="22">
        <f>62</f>
        <v>62</v>
      </c>
      <c r="HY80" s="32">
        <f>31</f>
        <v>31</v>
      </c>
      <c r="HZ80" s="33">
        <f t="shared" si="114"/>
        <v>0.66920000000000002</v>
      </c>
      <c r="IA80" s="34">
        <f t="shared" si="115"/>
        <v>-1.0737000000000001</v>
      </c>
      <c r="IB80" s="24"/>
      <c r="IC80" s="25">
        <v>57</v>
      </c>
      <c r="ID80" s="23">
        <v>39.22</v>
      </c>
      <c r="IE80" s="22">
        <f t="shared" si="33"/>
        <v>72</v>
      </c>
      <c r="IF80" s="22">
        <f>64</f>
        <v>64</v>
      </c>
      <c r="IG80" s="32">
        <f>32</f>
        <v>32</v>
      </c>
      <c r="IH80" s="33">
        <f t="shared" si="116"/>
        <v>0.23910000000000001</v>
      </c>
      <c r="II80" s="34">
        <f t="shared" si="117"/>
        <v>-1.2020999999999999</v>
      </c>
      <c r="IJ80" s="24"/>
      <c r="IK80" s="25">
        <v>57</v>
      </c>
      <c r="IL80" s="23">
        <v>39.22</v>
      </c>
      <c r="IM80" s="22">
        <f t="shared" si="34"/>
        <v>72</v>
      </c>
      <c r="IN80" s="22">
        <f>66</f>
        <v>66</v>
      </c>
      <c r="IO80" s="37">
        <f>33</f>
        <v>33</v>
      </c>
      <c r="IP80" s="33">
        <f t="shared" si="118"/>
        <v>-0.1691</v>
      </c>
      <c r="IQ80" s="34">
        <f t="shared" si="119"/>
        <v>-1.1763999999999999</v>
      </c>
      <c r="IR80" s="24"/>
      <c r="IS80" s="25">
        <v>57</v>
      </c>
      <c r="IT80" s="23">
        <v>39.22</v>
      </c>
      <c r="IU80" s="22">
        <f t="shared" si="35"/>
        <v>72</v>
      </c>
      <c r="IV80" s="22">
        <f>68</f>
        <v>68</v>
      </c>
      <c r="IW80" s="32">
        <f>34</f>
        <v>34</v>
      </c>
      <c r="IX80" s="33">
        <f t="shared" si="120"/>
        <v>-0.51419999999999999</v>
      </c>
      <c r="IY80" s="34">
        <f t="shared" si="121"/>
        <v>-1.0326</v>
      </c>
      <c r="IZ80" s="24"/>
      <c r="JA80" s="25">
        <v>57</v>
      </c>
      <c r="JB80" s="23">
        <v>39.22</v>
      </c>
      <c r="JC80" s="22">
        <f t="shared" si="36"/>
        <v>72</v>
      </c>
      <c r="JD80" s="22">
        <f>70</f>
        <v>70</v>
      </c>
      <c r="JE80" s="32">
        <f>35</f>
        <v>35</v>
      </c>
      <c r="JF80" s="33">
        <f t="shared" si="122"/>
        <v>-0.77439999999999998</v>
      </c>
      <c r="JG80" s="34">
        <f t="shared" si="123"/>
        <v>-0.80989999999999995</v>
      </c>
      <c r="JH80" s="24"/>
      <c r="JI80" s="25">
        <v>57</v>
      </c>
      <c r="JJ80" s="23">
        <v>39.22</v>
      </c>
      <c r="JK80" s="22">
        <f t="shared" si="37"/>
        <v>72</v>
      </c>
      <c r="JL80" s="22">
        <f t="shared" si="37"/>
        <v>72</v>
      </c>
      <c r="JM80" s="37">
        <f>36</f>
        <v>36</v>
      </c>
      <c r="JN80" s="33">
        <f t="shared" si="124"/>
        <v>-0.94350000000000001</v>
      </c>
      <c r="JO80" s="34">
        <f t="shared" si="125"/>
        <v>-0.54469999999999996</v>
      </c>
    </row>
    <row r="81" spans="1:275">
      <c r="A81" s="22">
        <v>1897</v>
      </c>
      <c r="B81" s="23">
        <v>44.8</v>
      </c>
      <c r="C81" s="20"/>
      <c r="D81" s="24"/>
      <c r="E81" s="25">
        <v>58</v>
      </c>
      <c r="F81" s="23">
        <v>44.8</v>
      </c>
      <c r="G81" s="22">
        <f t="shared" si="0"/>
        <v>72</v>
      </c>
      <c r="H81" s="22">
        <f t="shared" si="0"/>
        <v>72</v>
      </c>
      <c r="I81" s="32">
        <f>3</f>
        <v>3</v>
      </c>
      <c r="J81" s="33">
        <f t="shared" si="38"/>
        <v>-0.62219999999999998</v>
      </c>
      <c r="K81" s="34">
        <f t="shared" si="39"/>
        <v>1.0777000000000001</v>
      </c>
      <c r="L81" s="24"/>
      <c r="M81" s="25">
        <v>58</v>
      </c>
      <c r="N81" s="23">
        <v>44.8</v>
      </c>
      <c r="O81" s="22">
        <f t="shared" si="1"/>
        <v>72</v>
      </c>
      <c r="P81" s="22">
        <f t="shared" si="2"/>
        <v>72</v>
      </c>
      <c r="Q81" s="37">
        <f t="shared" si="211"/>
        <v>4</v>
      </c>
      <c r="R81" s="33">
        <f t="shared" si="41"/>
        <v>-1.2444</v>
      </c>
      <c r="S81" s="34">
        <f t="shared" si="42"/>
        <v>0</v>
      </c>
      <c r="T81" s="24"/>
      <c r="U81" s="25">
        <v>58</v>
      </c>
      <c r="V81" s="23">
        <v>44.8</v>
      </c>
      <c r="W81" s="22">
        <f t="shared" si="3"/>
        <v>72</v>
      </c>
      <c r="X81" s="22">
        <v>70</v>
      </c>
      <c r="Y81" s="32">
        <f>5</f>
        <v>5</v>
      </c>
      <c r="Z81" s="33">
        <f t="shared" si="43"/>
        <v>-1.0355000000000001</v>
      </c>
      <c r="AA81" s="34">
        <f t="shared" si="44"/>
        <v>-0.75239999999999996</v>
      </c>
      <c r="AB81" s="24"/>
      <c r="AC81" s="25">
        <v>58</v>
      </c>
      <c r="AD81" s="23">
        <v>44.8</v>
      </c>
      <c r="AE81" s="22">
        <f t="shared" si="212"/>
        <v>72</v>
      </c>
      <c r="AF81" s="22">
        <f t="shared" si="4"/>
        <v>72</v>
      </c>
      <c r="AG81" s="37">
        <f t="shared" si="213"/>
        <v>6</v>
      </c>
      <c r="AH81" s="33">
        <f t="shared" si="47"/>
        <v>-0.62219999999999998</v>
      </c>
      <c r="AI81" s="34">
        <f t="shared" si="48"/>
        <v>-1.0777000000000001</v>
      </c>
      <c r="AJ81" s="24"/>
      <c r="AK81" s="25">
        <v>58</v>
      </c>
      <c r="AL81" s="23">
        <v>44.8</v>
      </c>
      <c r="AM81" s="22">
        <f t="shared" si="5"/>
        <v>72</v>
      </c>
      <c r="AN81" s="22">
        <f t="shared" si="214"/>
        <v>70</v>
      </c>
      <c r="AO81" s="32">
        <f t="shared" si="215"/>
        <v>7</v>
      </c>
      <c r="AP81" s="33">
        <f t="shared" si="51"/>
        <v>-0.2848</v>
      </c>
      <c r="AQ81" s="34">
        <f t="shared" si="52"/>
        <v>1.2479</v>
      </c>
      <c r="AR81" s="24"/>
      <c r="AS81" s="25">
        <v>58</v>
      </c>
      <c r="AT81" s="23">
        <v>44.8</v>
      </c>
      <c r="AU81" s="22">
        <f t="shared" si="6"/>
        <v>72</v>
      </c>
      <c r="AV81" s="22">
        <f t="shared" si="216"/>
        <v>72</v>
      </c>
      <c r="AW81" s="37">
        <f t="shared" si="217"/>
        <v>8</v>
      </c>
      <c r="AX81" s="33">
        <f t="shared" si="55"/>
        <v>0</v>
      </c>
      <c r="AY81" s="34">
        <f t="shared" si="56"/>
        <v>1.2444</v>
      </c>
      <c r="AZ81" s="24"/>
      <c r="BA81" s="25">
        <v>58</v>
      </c>
      <c r="BB81" s="23">
        <v>44.8</v>
      </c>
      <c r="BC81" s="22">
        <f t="shared" si="7"/>
        <v>72</v>
      </c>
      <c r="BD81" s="22">
        <f t="shared" si="8"/>
        <v>72</v>
      </c>
      <c r="BE81" s="37">
        <f t="shared" si="218"/>
        <v>9</v>
      </c>
      <c r="BF81" s="33">
        <f t="shared" si="58"/>
        <v>-1.1694</v>
      </c>
      <c r="BG81" s="34">
        <f t="shared" si="59"/>
        <v>0.42559999999999998</v>
      </c>
      <c r="BH81" s="24"/>
      <c r="BI81" s="25">
        <v>58</v>
      </c>
      <c r="BJ81" s="23">
        <v>44.8</v>
      </c>
      <c r="BK81" s="22">
        <f t="shared" si="9"/>
        <v>72</v>
      </c>
      <c r="BL81" s="22">
        <f>70</f>
        <v>70</v>
      </c>
      <c r="BM81" s="32">
        <f>10</f>
        <v>10</v>
      </c>
      <c r="BN81" s="33">
        <f t="shared" si="60"/>
        <v>0.39550000000000002</v>
      </c>
      <c r="BO81" s="34">
        <f t="shared" si="61"/>
        <v>-1.2174</v>
      </c>
      <c r="BP81" s="24"/>
      <c r="BQ81" s="25">
        <v>58</v>
      </c>
      <c r="BR81" s="23">
        <v>44.8</v>
      </c>
      <c r="BS81" s="22">
        <f t="shared" si="10"/>
        <v>72</v>
      </c>
      <c r="BT81" s="22">
        <f t="shared" si="219"/>
        <v>66</v>
      </c>
      <c r="BU81" s="37">
        <f t="shared" si="220"/>
        <v>11</v>
      </c>
      <c r="BV81" s="33">
        <f t="shared" si="64"/>
        <v>-0.19320000000000001</v>
      </c>
      <c r="BW81" s="34">
        <f t="shared" si="65"/>
        <v>1.3438000000000001</v>
      </c>
      <c r="BX81" s="24"/>
      <c r="BY81" s="25">
        <v>58</v>
      </c>
      <c r="BZ81" s="23">
        <v>44.8</v>
      </c>
      <c r="CA81" s="22">
        <f t="shared" si="11"/>
        <v>72</v>
      </c>
      <c r="CB81" s="22">
        <f t="shared" si="12"/>
        <v>72</v>
      </c>
      <c r="CC81" s="37">
        <f t="shared" si="221"/>
        <v>12</v>
      </c>
      <c r="CD81" s="33">
        <f t="shared" si="67"/>
        <v>0.62219999999999998</v>
      </c>
      <c r="CE81" s="34">
        <f t="shared" si="68"/>
        <v>-1.0777000000000001</v>
      </c>
      <c r="CF81" s="24"/>
      <c r="CG81" s="25">
        <v>58</v>
      </c>
      <c r="CH81" s="23">
        <v>44.8</v>
      </c>
      <c r="CI81" s="22">
        <f t="shared" si="13"/>
        <v>72</v>
      </c>
      <c r="CJ81" s="22">
        <f>65</f>
        <v>65</v>
      </c>
      <c r="CK81" s="32">
        <f>13</f>
        <v>13</v>
      </c>
      <c r="CL81" s="33">
        <f t="shared" si="69"/>
        <v>-1.3384</v>
      </c>
      <c r="CM81" s="34">
        <f t="shared" si="70"/>
        <v>0.32990000000000003</v>
      </c>
      <c r="CN81" s="24"/>
      <c r="CO81" s="25">
        <v>58</v>
      </c>
      <c r="CP81" s="23">
        <v>44.8</v>
      </c>
      <c r="CQ81" s="22">
        <f t="shared" si="14"/>
        <v>72</v>
      </c>
      <c r="CR81" s="22">
        <f t="shared" si="222"/>
        <v>70</v>
      </c>
      <c r="CS81" s="32">
        <f t="shared" si="223"/>
        <v>14</v>
      </c>
      <c r="CT81" s="33">
        <f t="shared" si="73"/>
        <v>0.79810000000000003</v>
      </c>
      <c r="CU81" s="34">
        <f t="shared" si="74"/>
        <v>1.0006999999999999</v>
      </c>
      <c r="CV81" s="24"/>
      <c r="CW81" s="25">
        <v>58</v>
      </c>
      <c r="CX81" s="23">
        <v>44.8</v>
      </c>
      <c r="CY81" s="22">
        <f t="shared" si="15"/>
        <v>72</v>
      </c>
      <c r="CZ81" s="22">
        <f t="shared" si="224"/>
        <v>60</v>
      </c>
      <c r="DA81" s="32">
        <f t="shared" si="225"/>
        <v>15</v>
      </c>
      <c r="DB81" s="33">
        <f t="shared" si="77"/>
        <v>0.99919999999999998</v>
      </c>
      <c r="DC81" s="34">
        <f t="shared" si="78"/>
        <v>-1.1097999999999999</v>
      </c>
      <c r="DD81" s="24"/>
      <c r="DE81" s="25">
        <v>58</v>
      </c>
      <c r="DF81" s="23">
        <v>44.8</v>
      </c>
      <c r="DG81" s="22">
        <f t="shared" si="16"/>
        <v>72</v>
      </c>
      <c r="DH81" s="22">
        <f t="shared" si="226"/>
        <v>64</v>
      </c>
      <c r="DI81" s="32">
        <f t="shared" si="227"/>
        <v>16</v>
      </c>
      <c r="DJ81" s="33">
        <f t="shared" si="81"/>
        <v>-0.9899</v>
      </c>
      <c r="DK81" s="34">
        <f t="shared" si="82"/>
        <v>-0.9899</v>
      </c>
      <c r="DL81" s="24"/>
      <c r="DM81" s="25">
        <v>58</v>
      </c>
      <c r="DN81" s="23">
        <v>44.8</v>
      </c>
      <c r="DO81" s="22">
        <f t="shared" si="17"/>
        <v>72</v>
      </c>
      <c r="DP81" s="22">
        <f>68</f>
        <v>68</v>
      </c>
      <c r="DQ81" s="32">
        <f>17</f>
        <v>17</v>
      </c>
      <c r="DR81" s="33">
        <f t="shared" si="83"/>
        <v>-1.1203000000000001</v>
      </c>
      <c r="DS81" s="34">
        <f t="shared" si="84"/>
        <v>0.69369999999999998</v>
      </c>
      <c r="DT81" s="24"/>
      <c r="DU81" s="25">
        <v>58</v>
      </c>
      <c r="DV81" s="23">
        <v>44.8</v>
      </c>
      <c r="DW81" s="22">
        <f t="shared" si="18"/>
        <v>72</v>
      </c>
      <c r="DX81" s="22">
        <f t="shared" si="228"/>
        <v>72</v>
      </c>
      <c r="DY81" s="37">
        <f t="shared" si="229"/>
        <v>18</v>
      </c>
      <c r="DZ81" s="33">
        <f t="shared" si="87"/>
        <v>0.21609999999999999</v>
      </c>
      <c r="EA81" s="34">
        <f t="shared" si="88"/>
        <v>1.2255</v>
      </c>
      <c r="EB81" s="24"/>
      <c r="EC81" s="25">
        <v>58</v>
      </c>
      <c r="ED81" s="23">
        <v>44.8</v>
      </c>
      <c r="EE81" s="22">
        <f t="shared" si="19"/>
        <v>72</v>
      </c>
      <c r="EF81" s="22">
        <f>57</f>
        <v>57</v>
      </c>
      <c r="EG81" s="32">
        <f>19</f>
        <v>19</v>
      </c>
      <c r="EH81" s="33"/>
      <c r="EI81" s="34"/>
      <c r="EJ81" s="24"/>
      <c r="EK81" s="25">
        <v>58</v>
      </c>
      <c r="EL81" s="23">
        <v>44.8</v>
      </c>
      <c r="EM81" s="22">
        <f t="shared" si="20"/>
        <v>72</v>
      </c>
      <c r="EN81" s="22">
        <f>60</f>
        <v>60</v>
      </c>
      <c r="EO81" s="32">
        <f>20</f>
        <v>20</v>
      </c>
      <c r="EP81" s="33">
        <f t="shared" si="91"/>
        <v>1.2081</v>
      </c>
      <c r="EQ81" s="34">
        <f t="shared" si="92"/>
        <v>-0.87780000000000002</v>
      </c>
      <c r="ER81" s="24"/>
      <c r="ES81" s="25">
        <v>58</v>
      </c>
      <c r="ET81" s="23">
        <v>44.8</v>
      </c>
      <c r="EU81" s="22">
        <f t="shared" si="21"/>
        <v>72</v>
      </c>
      <c r="EV81" s="22">
        <f>63</f>
        <v>63</v>
      </c>
      <c r="EW81" s="37">
        <f>21</f>
        <v>21</v>
      </c>
      <c r="EX81" s="33">
        <f t="shared" si="93"/>
        <v>0.10630000000000001</v>
      </c>
      <c r="EY81" s="34">
        <f t="shared" si="94"/>
        <v>-1.4181999999999999</v>
      </c>
      <c r="EZ81" s="24"/>
      <c r="FA81" s="25">
        <v>58</v>
      </c>
      <c r="FB81" s="23">
        <v>44.8</v>
      </c>
      <c r="FC81" s="22">
        <f t="shared" si="22"/>
        <v>72</v>
      </c>
      <c r="FD81" s="22">
        <f>66</f>
        <v>66</v>
      </c>
      <c r="FE81" s="37">
        <f>22</f>
        <v>22</v>
      </c>
      <c r="FF81" s="33">
        <f t="shared" si="95"/>
        <v>-0.88900000000000001</v>
      </c>
      <c r="FG81" s="34">
        <f t="shared" si="96"/>
        <v>-1.026</v>
      </c>
      <c r="FH81" s="24"/>
      <c r="FI81" s="25">
        <v>58</v>
      </c>
      <c r="FJ81" s="23">
        <v>44.8</v>
      </c>
      <c r="FK81" s="22">
        <f t="shared" si="23"/>
        <v>72</v>
      </c>
      <c r="FL81" s="22">
        <f t="shared" si="230"/>
        <v>69</v>
      </c>
      <c r="FM81" s="37">
        <f t="shared" si="231"/>
        <v>23</v>
      </c>
      <c r="FN81" s="33">
        <f t="shared" si="98"/>
        <v>-1.2865</v>
      </c>
      <c r="FO81" s="34">
        <f t="shared" si="99"/>
        <v>-0.17680000000000001</v>
      </c>
      <c r="FP81" s="24"/>
      <c r="FQ81" s="25">
        <v>58</v>
      </c>
      <c r="FR81" s="23">
        <v>44.8</v>
      </c>
      <c r="FS81" s="22">
        <f t="shared" si="25"/>
        <v>72</v>
      </c>
      <c r="FT81" s="22">
        <f t="shared" si="25"/>
        <v>72</v>
      </c>
      <c r="FU81" s="37">
        <f>24</f>
        <v>24</v>
      </c>
      <c r="FV81" s="33">
        <f t="shared" si="100"/>
        <v>-1.0777000000000001</v>
      </c>
      <c r="FW81" s="34">
        <f t="shared" si="101"/>
        <v>0.62219999999999998</v>
      </c>
      <c r="FX81" s="24"/>
      <c r="FY81" s="25">
        <v>58</v>
      </c>
      <c r="FZ81" s="23">
        <v>44.8</v>
      </c>
      <c r="GA81" s="22">
        <f t="shared" si="26"/>
        <v>72</v>
      </c>
      <c r="GB81" s="22">
        <f>50</f>
        <v>50</v>
      </c>
      <c r="GC81" s="32">
        <f>25</f>
        <v>25</v>
      </c>
      <c r="GD81" s="33"/>
      <c r="GE81" s="34"/>
      <c r="GF81" s="24"/>
      <c r="GG81" s="25">
        <v>58</v>
      </c>
      <c r="GH81" s="23">
        <v>44.8</v>
      </c>
      <c r="GI81" s="22">
        <f t="shared" si="27"/>
        <v>72</v>
      </c>
      <c r="GJ81" s="22">
        <f>52</f>
        <v>52</v>
      </c>
      <c r="GK81" s="32">
        <f>26</f>
        <v>26</v>
      </c>
      <c r="GL81" s="33"/>
      <c r="GM81" s="34"/>
      <c r="GN81" s="24"/>
      <c r="GO81" s="25">
        <v>58</v>
      </c>
      <c r="GP81" s="23">
        <v>44.8</v>
      </c>
      <c r="GQ81" s="22">
        <f t="shared" si="28"/>
        <v>72</v>
      </c>
      <c r="GR81" s="22">
        <f>54</f>
        <v>54</v>
      </c>
      <c r="GS81" s="37">
        <f>27</f>
        <v>27</v>
      </c>
      <c r="GT81" s="33"/>
      <c r="GU81" s="34"/>
      <c r="GV81" s="24"/>
      <c r="GW81" s="25">
        <v>58</v>
      </c>
      <c r="GX81" s="23">
        <v>44.8</v>
      </c>
      <c r="GY81" s="22">
        <f t="shared" si="29"/>
        <v>72</v>
      </c>
      <c r="GZ81" s="22">
        <f>56</f>
        <v>56</v>
      </c>
      <c r="HA81" s="32">
        <f>28</f>
        <v>28</v>
      </c>
      <c r="HB81" s="33"/>
      <c r="HC81" s="34"/>
      <c r="HD81" s="24"/>
      <c r="HE81" s="25">
        <v>58</v>
      </c>
      <c r="HF81" s="23">
        <v>44.8</v>
      </c>
      <c r="HG81" s="22">
        <f t="shared" si="30"/>
        <v>72</v>
      </c>
      <c r="HH81" s="22">
        <f>58</f>
        <v>58</v>
      </c>
      <c r="HI81" s="32">
        <f>29</f>
        <v>29</v>
      </c>
      <c r="HJ81" s="33"/>
      <c r="HK81" s="34"/>
      <c r="HL81" s="24"/>
      <c r="HM81" s="25">
        <v>58</v>
      </c>
      <c r="HN81" s="23">
        <v>44.8</v>
      </c>
      <c r="HO81" s="22">
        <f t="shared" si="31"/>
        <v>72</v>
      </c>
      <c r="HP81" s="22">
        <f>60</f>
        <v>60</v>
      </c>
      <c r="HQ81" s="32">
        <f>30</f>
        <v>30</v>
      </c>
      <c r="HR81" s="33">
        <f t="shared" si="112"/>
        <v>1.3642000000000001</v>
      </c>
      <c r="HS81" s="34">
        <f t="shared" si="113"/>
        <v>-0.60740000000000005</v>
      </c>
      <c r="HT81" s="24"/>
      <c r="HU81" s="25">
        <v>58</v>
      </c>
      <c r="HV81" s="23">
        <v>44.8</v>
      </c>
      <c r="HW81" s="22">
        <f t="shared" si="32"/>
        <v>72</v>
      </c>
      <c r="HX81" s="22">
        <f>62</f>
        <v>62</v>
      </c>
      <c r="HY81" s="32">
        <f>31</f>
        <v>31</v>
      </c>
      <c r="HZ81" s="33">
        <f t="shared" si="114"/>
        <v>0.99570000000000003</v>
      </c>
      <c r="IA81" s="34">
        <f t="shared" si="115"/>
        <v>-1.0474000000000001</v>
      </c>
      <c r="IB81" s="24"/>
      <c r="IC81" s="25">
        <v>58</v>
      </c>
      <c r="ID81" s="23">
        <v>44.8</v>
      </c>
      <c r="IE81" s="22">
        <f t="shared" si="33"/>
        <v>72</v>
      </c>
      <c r="IF81" s="22">
        <f>64</f>
        <v>64</v>
      </c>
      <c r="IG81" s="32">
        <f>32</f>
        <v>32</v>
      </c>
      <c r="IH81" s="33">
        <f t="shared" si="116"/>
        <v>0.53580000000000005</v>
      </c>
      <c r="II81" s="34">
        <f t="shared" si="117"/>
        <v>-1.2934000000000001</v>
      </c>
      <c r="IJ81" s="24"/>
      <c r="IK81" s="25">
        <v>58</v>
      </c>
      <c r="IL81" s="23">
        <v>44.8</v>
      </c>
      <c r="IM81" s="22">
        <f t="shared" si="34"/>
        <v>72</v>
      </c>
      <c r="IN81" s="22">
        <f>66</f>
        <v>66</v>
      </c>
      <c r="IO81" s="37">
        <f>33</f>
        <v>33</v>
      </c>
      <c r="IP81" s="33">
        <f t="shared" si="118"/>
        <v>6.4600000000000005E-2</v>
      </c>
      <c r="IQ81" s="34">
        <f t="shared" si="119"/>
        <v>-1.3560000000000001</v>
      </c>
      <c r="IR81" s="24"/>
      <c r="IS81" s="25">
        <v>58</v>
      </c>
      <c r="IT81" s="23">
        <v>44.8</v>
      </c>
      <c r="IU81" s="22">
        <f t="shared" si="35"/>
        <v>72</v>
      </c>
      <c r="IV81" s="22">
        <f>68</f>
        <v>68</v>
      </c>
      <c r="IW81" s="32">
        <f>34</f>
        <v>34</v>
      </c>
      <c r="IX81" s="33">
        <f t="shared" si="120"/>
        <v>-0.36059999999999998</v>
      </c>
      <c r="IY81" s="34">
        <f t="shared" si="121"/>
        <v>-1.2673000000000001</v>
      </c>
      <c r="IZ81" s="24"/>
      <c r="JA81" s="25">
        <v>58</v>
      </c>
      <c r="JB81" s="23">
        <v>44.8</v>
      </c>
      <c r="JC81" s="22">
        <f t="shared" si="36"/>
        <v>72</v>
      </c>
      <c r="JD81" s="22">
        <f>70</f>
        <v>70</v>
      </c>
      <c r="JE81" s="32">
        <f>35</f>
        <v>35</v>
      </c>
      <c r="JF81" s="33">
        <f t="shared" si="122"/>
        <v>-0.70509999999999995</v>
      </c>
      <c r="JG81" s="34">
        <f t="shared" si="123"/>
        <v>-1.0683</v>
      </c>
      <c r="JH81" s="24"/>
      <c r="JI81" s="25">
        <v>58</v>
      </c>
      <c r="JJ81" s="23">
        <v>44.8</v>
      </c>
      <c r="JK81" s="22">
        <f t="shared" si="37"/>
        <v>72</v>
      </c>
      <c r="JL81" s="22">
        <f t="shared" si="37"/>
        <v>72</v>
      </c>
      <c r="JM81" s="37">
        <f>36</f>
        <v>36</v>
      </c>
      <c r="JN81" s="33">
        <f t="shared" si="124"/>
        <v>-0.95330000000000004</v>
      </c>
      <c r="JO81" s="34">
        <f t="shared" si="125"/>
        <v>-0.79990000000000006</v>
      </c>
    </row>
    <row r="82" spans="1:275">
      <c r="A82" s="22">
        <v>1898</v>
      </c>
      <c r="B82" s="23">
        <v>45.04</v>
      </c>
      <c r="C82" s="20"/>
      <c r="D82" s="24"/>
      <c r="E82" s="25">
        <v>59</v>
      </c>
      <c r="F82" s="23">
        <v>45.04</v>
      </c>
      <c r="G82" s="22">
        <f t="shared" si="0"/>
        <v>72</v>
      </c>
      <c r="H82" s="22">
        <f t="shared" si="0"/>
        <v>72</v>
      </c>
      <c r="I82" s="32">
        <f>3</f>
        <v>3</v>
      </c>
      <c r="J82" s="33">
        <f t="shared" si="38"/>
        <v>-0.62560000000000004</v>
      </c>
      <c r="K82" s="34">
        <f t="shared" si="39"/>
        <v>-1.0834999999999999</v>
      </c>
      <c r="L82" s="24"/>
      <c r="M82" s="25">
        <v>59</v>
      </c>
      <c r="N82" s="23">
        <v>45.04</v>
      </c>
      <c r="O82" s="22">
        <f t="shared" si="1"/>
        <v>72</v>
      </c>
      <c r="P82" s="22">
        <f t="shared" si="2"/>
        <v>72</v>
      </c>
      <c r="Q82" s="37">
        <f t="shared" si="211"/>
        <v>4</v>
      </c>
      <c r="R82" s="33">
        <f t="shared" si="41"/>
        <v>0</v>
      </c>
      <c r="S82" s="34">
        <f t="shared" si="42"/>
        <v>-1.2511000000000001</v>
      </c>
      <c r="T82" s="24"/>
      <c r="U82" s="25">
        <v>59</v>
      </c>
      <c r="V82" s="23">
        <v>45.04</v>
      </c>
      <c r="W82" s="22">
        <f t="shared" si="3"/>
        <v>72</v>
      </c>
      <c r="X82" s="22">
        <v>70</v>
      </c>
      <c r="Y82" s="32">
        <f>5</f>
        <v>5</v>
      </c>
      <c r="Z82" s="33">
        <f t="shared" si="43"/>
        <v>0.3977</v>
      </c>
      <c r="AA82" s="34">
        <f t="shared" si="44"/>
        <v>-1.2239</v>
      </c>
      <c r="AB82" s="24"/>
      <c r="AC82" s="25">
        <v>59</v>
      </c>
      <c r="AD82" s="23">
        <v>45.04</v>
      </c>
      <c r="AE82" s="22">
        <f t="shared" si="212"/>
        <v>72</v>
      </c>
      <c r="AF82" s="22">
        <f t="shared" si="4"/>
        <v>72</v>
      </c>
      <c r="AG82" s="37">
        <f t="shared" si="213"/>
        <v>6</v>
      </c>
      <c r="AH82" s="33">
        <f t="shared" si="47"/>
        <v>0.62560000000000004</v>
      </c>
      <c r="AI82" s="34">
        <f t="shared" si="48"/>
        <v>-1.0834999999999999</v>
      </c>
      <c r="AJ82" s="24"/>
      <c r="AK82" s="25">
        <v>59</v>
      </c>
      <c r="AL82" s="23">
        <v>45.04</v>
      </c>
      <c r="AM82" s="22">
        <f t="shared" si="5"/>
        <v>72</v>
      </c>
      <c r="AN82" s="22">
        <f t="shared" si="214"/>
        <v>70</v>
      </c>
      <c r="AO82" s="32">
        <f t="shared" si="215"/>
        <v>7</v>
      </c>
      <c r="AP82" s="33">
        <f t="shared" si="51"/>
        <v>-1.1594</v>
      </c>
      <c r="AQ82" s="34">
        <f t="shared" si="52"/>
        <v>0.55830000000000002</v>
      </c>
      <c r="AR82" s="24"/>
      <c r="AS82" s="25">
        <v>59</v>
      </c>
      <c r="AT82" s="23">
        <v>45.04</v>
      </c>
      <c r="AU82" s="22">
        <f t="shared" si="6"/>
        <v>72</v>
      </c>
      <c r="AV82" s="22">
        <f t="shared" si="216"/>
        <v>72</v>
      </c>
      <c r="AW82" s="37">
        <f t="shared" si="217"/>
        <v>8</v>
      </c>
      <c r="AX82" s="33">
        <f t="shared" si="55"/>
        <v>-0.88470000000000004</v>
      </c>
      <c r="AY82" s="34">
        <f t="shared" si="56"/>
        <v>0.88470000000000004</v>
      </c>
      <c r="AZ82" s="24"/>
      <c r="BA82" s="25">
        <v>59</v>
      </c>
      <c r="BB82" s="23">
        <v>45.04</v>
      </c>
      <c r="BC82" s="22">
        <f t="shared" si="7"/>
        <v>72</v>
      </c>
      <c r="BD82" s="22">
        <f t="shared" si="8"/>
        <v>72</v>
      </c>
      <c r="BE82" s="37">
        <f t="shared" si="218"/>
        <v>9</v>
      </c>
      <c r="BF82" s="33">
        <f t="shared" si="58"/>
        <v>-1.1757</v>
      </c>
      <c r="BG82" s="34">
        <f t="shared" si="59"/>
        <v>-0.4279</v>
      </c>
      <c r="BH82" s="24"/>
      <c r="BI82" s="25">
        <v>59</v>
      </c>
      <c r="BJ82" s="23">
        <v>45.04</v>
      </c>
      <c r="BK82" s="22">
        <f t="shared" si="9"/>
        <v>72</v>
      </c>
      <c r="BL82" s="22">
        <f>70</f>
        <v>70</v>
      </c>
      <c r="BM82" s="32">
        <f>10</f>
        <v>10</v>
      </c>
      <c r="BN82" s="33">
        <f t="shared" si="60"/>
        <v>1.0410999999999999</v>
      </c>
      <c r="BO82" s="34">
        <f t="shared" si="61"/>
        <v>-0.75639999999999996</v>
      </c>
      <c r="BP82" s="24"/>
      <c r="BQ82" s="25">
        <v>59</v>
      </c>
      <c r="BR82" s="23">
        <v>45.04</v>
      </c>
      <c r="BS82" s="22">
        <f t="shared" si="10"/>
        <v>72</v>
      </c>
      <c r="BT82" s="22">
        <f t="shared" si="219"/>
        <v>66</v>
      </c>
      <c r="BU82" s="37">
        <f t="shared" si="220"/>
        <v>11</v>
      </c>
      <c r="BV82" s="33">
        <f t="shared" si="64"/>
        <v>-0.89380000000000004</v>
      </c>
      <c r="BW82" s="34">
        <f t="shared" si="65"/>
        <v>1.0315000000000001</v>
      </c>
      <c r="BX82" s="24"/>
      <c r="BY82" s="25">
        <v>59</v>
      </c>
      <c r="BZ82" s="23">
        <v>45.04</v>
      </c>
      <c r="CA82" s="22">
        <f t="shared" si="11"/>
        <v>72</v>
      </c>
      <c r="CB82" s="22">
        <f t="shared" si="12"/>
        <v>72</v>
      </c>
      <c r="CC82" s="37">
        <f t="shared" si="221"/>
        <v>12</v>
      </c>
      <c r="CD82" s="33">
        <f t="shared" si="67"/>
        <v>1.0834999999999999</v>
      </c>
      <c r="CE82" s="34">
        <f t="shared" si="68"/>
        <v>-0.62560000000000004</v>
      </c>
      <c r="CF82" s="24"/>
      <c r="CG82" s="25">
        <v>59</v>
      </c>
      <c r="CH82" s="23">
        <v>45.04</v>
      </c>
      <c r="CI82" s="22">
        <f t="shared" si="13"/>
        <v>72</v>
      </c>
      <c r="CJ82" s="22">
        <f>65</f>
        <v>65</v>
      </c>
      <c r="CK82" s="32">
        <f>13</f>
        <v>13</v>
      </c>
      <c r="CL82" s="33">
        <f t="shared" si="69"/>
        <v>-1.3455999999999999</v>
      </c>
      <c r="CM82" s="34">
        <f t="shared" si="70"/>
        <v>-0.33169999999999999</v>
      </c>
      <c r="CN82" s="24"/>
      <c r="CO82" s="25">
        <v>59</v>
      </c>
      <c r="CP82" s="23">
        <v>45.04</v>
      </c>
      <c r="CQ82" s="22">
        <f t="shared" si="14"/>
        <v>72</v>
      </c>
      <c r="CR82" s="22">
        <f t="shared" si="222"/>
        <v>70</v>
      </c>
      <c r="CS82" s="32">
        <f t="shared" si="223"/>
        <v>14</v>
      </c>
      <c r="CT82" s="33">
        <f t="shared" si="73"/>
        <v>0.28639999999999999</v>
      </c>
      <c r="CU82" s="34">
        <f t="shared" si="74"/>
        <v>1.2545999999999999</v>
      </c>
      <c r="CV82" s="24"/>
      <c r="CW82" s="25">
        <v>59</v>
      </c>
      <c r="CX82" s="23">
        <v>45.04</v>
      </c>
      <c r="CY82" s="22">
        <f t="shared" si="15"/>
        <v>72</v>
      </c>
      <c r="CZ82" s="22">
        <f t="shared" si="224"/>
        <v>60</v>
      </c>
      <c r="DA82" s="32">
        <f t="shared" si="225"/>
        <v>15</v>
      </c>
      <c r="DB82" s="33">
        <f t="shared" si="77"/>
        <v>1.3714999999999999</v>
      </c>
      <c r="DC82" s="34">
        <f t="shared" si="78"/>
        <v>-0.61060000000000003</v>
      </c>
      <c r="DD82" s="24"/>
      <c r="DE82" s="25">
        <v>59</v>
      </c>
      <c r="DF82" s="23">
        <v>45.04</v>
      </c>
      <c r="DG82" s="22">
        <f t="shared" si="16"/>
        <v>72</v>
      </c>
      <c r="DH82" s="22">
        <f t="shared" si="226"/>
        <v>64</v>
      </c>
      <c r="DI82" s="32">
        <f t="shared" si="227"/>
        <v>16</v>
      </c>
      <c r="DJ82" s="33">
        <f t="shared" si="81"/>
        <v>-0.53859999999999997</v>
      </c>
      <c r="DK82" s="34">
        <f t="shared" si="82"/>
        <v>-1.3004</v>
      </c>
      <c r="DL82" s="24"/>
      <c r="DM82" s="25">
        <v>59</v>
      </c>
      <c r="DN82" s="23">
        <v>45.04</v>
      </c>
      <c r="DO82" s="22">
        <f t="shared" si="17"/>
        <v>72</v>
      </c>
      <c r="DP82" s="22">
        <f>68</f>
        <v>68</v>
      </c>
      <c r="DQ82" s="32">
        <f>17</f>
        <v>17</v>
      </c>
      <c r="DR82" s="33">
        <f t="shared" si="83"/>
        <v>-1.3022</v>
      </c>
      <c r="DS82" s="34">
        <f t="shared" si="84"/>
        <v>0.24340000000000001</v>
      </c>
      <c r="DT82" s="24"/>
      <c r="DU82" s="25">
        <v>59</v>
      </c>
      <c r="DV82" s="23">
        <v>45.04</v>
      </c>
      <c r="DW82" s="22">
        <f t="shared" si="18"/>
        <v>72</v>
      </c>
      <c r="DX82" s="22">
        <f t="shared" si="228"/>
        <v>72</v>
      </c>
      <c r="DY82" s="37">
        <f t="shared" si="229"/>
        <v>18</v>
      </c>
      <c r="DZ82" s="33">
        <f t="shared" si="87"/>
        <v>-0.21729999999999999</v>
      </c>
      <c r="EA82" s="34">
        <f t="shared" si="88"/>
        <v>1.2321</v>
      </c>
      <c r="EB82" s="24"/>
      <c r="EC82" s="25">
        <v>59</v>
      </c>
      <c r="ED82" s="23">
        <v>45.04</v>
      </c>
      <c r="EE82" s="22">
        <f t="shared" si="19"/>
        <v>72</v>
      </c>
      <c r="EF82" s="22">
        <f>57</f>
        <v>57</v>
      </c>
      <c r="EG82" s="32">
        <f>19</f>
        <v>19</v>
      </c>
      <c r="EH82" s="33"/>
      <c r="EI82" s="34"/>
      <c r="EJ82" s="24"/>
      <c r="EK82" s="25">
        <v>59</v>
      </c>
      <c r="EL82" s="23">
        <v>45.04</v>
      </c>
      <c r="EM82" s="22">
        <f t="shared" si="20"/>
        <v>72</v>
      </c>
      <c r="EN82" s="22">
        <f>60</f>
        <v>60</v>
      </c>
      <c r="EO82" s="32">
        <f>20</f>
        <v>20</v>
      </c>
      <c r="EP82" s="33">
        <f t="shared" si="91"/>
        <v>1.4278999999999999</v>
      </c>
      <c r="EQ82" s="34">
        <f t="shared" si="92"/>
        <v>-0.46389999999999998</v>
      </c>
      <c r="ER82" s="24"/>
      <c r="ES82" s="25">
        <v>59</v>
      </c>
      <c r="ET82" s="23">
        <v>45.04</v>
      </c>
      <c r="EU82" s="22">
        <f t="shared" si="21"/>
        <v>72</v>
      </c>
      <c r="EV82" s="22">
        <f>63</f>
        <v>63</v>
      </c>
      <c r="EW82" s="37">
        <f>21</f>
        <v>21</v>
      </c>
      <c r="EX82" s="33">
        <f t="shared" si="93"/>
        <v>0.52239999999999998</v>
      </c>
      <c r="EY82" s="34">
        <f t="shared" si="94"/>
        <v>-1.331</v>
      </c>
      <c r="EZ82" s="24"/>
      <c r="FA82" s="25">
        <v>59</v>
      </c>
      <c r="FB82" s="23">
        <v>45.04</v>
      </c>
      <c r="FC82" s="22">
        <f t="shared" si="22"/>
        <v>72</v>
      </c>
      <c r="FD82" s="22">
        <f>66</f>
        <v>66</v>
      </c>
      <c r="FE82" s="37">
        <f>22</f>
        <v>22</v>
      </c>
      <c r="FF82" s="33">
        <f t="shared" si="95"/>
        <v>-0.56699999999999995</v>
      </c>
      <c r="FG82" s="34">
        <f t="shared" si="96"/>
        <v>-1.2415</v>
      </c>
      <c r="FH82" s="24"/>
      <c r="FI82" s="25">
        <v>59</v>
      </c>
      <c r="FJ82" s="23">
        <v>45.04</v>
      </c>
      <c r="FK82" s="22">
        <f t="shared" si="23"/>
        <v>72</v>
      </c>
      <c r="FL82" s="22">
        <f t="shared" si="230"/>
        <v>69</v>
      </c>
      <c r="FM82" s="37">
        <f t="shared" si="231"/>
        <v>23</v>
      </c>
      <c r="FN82" s="33">
        <f t="shared" si="98"/>
        <v>-1.1974</v>
      </c>
      <c r="FO82" s="34">
        <f t="shared" si="99"/>
        <v>-0.52010000000000001</v>
      </c>
      <c r="FP82" s="24"/>
      <c r="FQ82" s="25">
        <v>59</v>
      </c>
      <c r="FR82" s="23">
        <v>45.04</v>
      </c>
      <c r="FS82" s="22">
        <f t="shared" si="25"/>
        <v>72</v>
      </c>
      <c r="FT82" s="22">
        <f t="shared" si="25"/>
        <v>72</v>
      </c>
      <c r="FU82" s="37">
        <f>24</f>
        <v>24</v>
      </c>
      <c r="FV82" s="33">
        <f t="shared" si="100"/>
        <v>-1.2084999999999999</v>
      </c>
      <c r="FW82" s="34">
        <f t="shared" si="101"/>
        <v>0.32379999999999998</v>
      </c>
      <c r="FX82" s="24"/>
      <c r="FY82" s="25">
        <v>59</v>
      </c>
      <c r="FZ82" s="23">
        <v>45.04</v>
      </c>
      <c r="GA82" s="22">
        <f t="shared" si="26"/>
        <v>72</v>
      </c>
      <c r="GB82" s="22">
        <f>50</f>
        <v>50</v>
      </c>
      <c r="GC82" s="32">
        <f>25</f>
        <v>25</v>
      </c>
      <c r="GD82" s="33"/>
      <c r="GE82" s="34"/>
      <c r="GF82" s="24"/>
      <c r="GG82" s="25">
        <v>59</v>
      </c>
      <c r="GH82" s="23">
        <v>45.04</v>
      </c>
      <c r="GI82" s="22">
        <f t="shared" si="27"/>
        <v>72</v>
      </c>
      <c r="GJ82" s="22">
        <f>52</f>
        <v>52</v>
      </c>
      <c r="GK82" s="32">
        <f>26</f>
        <v>26</v>
      </c>
      <c r="GL82" s="33"/>
      <c r="GM82" s="34"/>
      <c r="GN82" s="24"/>
      <c r="GO82" s="25">
        <v>59</v>
      </c>
      <c r="GP82" s="23">
        <v>45.04</v>
      </c>
      <c r="GQ82" s="22">
        <f t="shared" si="28"/>
        <v>72</v>
      </c>
      <c r="GR82" s="22">
        <f>54</f>
        <v>54</v>
      </c>
      <c r="GS82" s="37">
        <f>27</f>
        <v>27</v>
      </c>
      <c r="GT82" s="33"/>
      <c r="GU82" s="34"/>
      <c r="GV82" s="24"/>
      <c r="GW82" s="25">
        <v>59</v>
      </c>
      <c r="GX82" s="23">
        <v>45.04</v>
      </c>
      <c r="GY82" s="22">
        <f t="shared" si="29"/>
        <v>72</v>
      </c>
      <c r="GZ82" s="22">
        <f>56</f>
        <v>56</v>
      </c>
      <c r="HA82" s="32">
        <f>28</f>
        <v>28</v>
      </c>
      <c r="HB82" s="33"/>
      <c r="HC82" s="34"/>
      <c r="HD82" s="24"/>
      <c r="HE82" s="25">
        <v>59</v>
      </c>
      <c r="HF82" s="23">
        <v>45.04</v>
      </c>
      <c r="HG82" s="22">
        <f t="shared" si="30"/>
        <v>72</v>
      </c>
      <c r="HH82" s="22">
        <f>58</f>
        <v>58</v>
      </c>
      <c r="HI82" s="32">
        <f>29</f>
        <v>29</v>
      </c>
      <c r="HJ82" s="33"/>
      <c r="HK82" s="34"/>
      <c r="HL82" s="24"/>
      <c r="HM82" s="25">
        <v>59</v>
      </c>
      <c r="HN82" s="23">
        <v>45.04</v>
      </c>
      <c r="HO82" s="22">
        <f t="shared" si="31"/>
        <v>72</v>
      </c>
      <c r="HP82" s="22">
        <f>60</f>
        <v>60</v>
      </c>
      <c r="HQ82" s="32">
        <f>30</f>
        <v>30</v>
      </c>
      <c r="HR82" s="33">
        <f t="shared" si="112"/>
        <v>1.4684999999999999</v>
      </c>
      <c r="HS82" s="34">
        <f t="shared" si="113"/>
        <v>-0.31209999999999999</v>
      </c>
      <c r="HT82" s="24"/>
      <c r="HU82" s="25">
        <v>59</v>
      </c>
      <c r="HV82" s="23">
        <v>45.04</v>
      </c>
      <c r="HW82" s="22">
        <f t="shared" si="32"/>
        <v>72</v>
      </c>
      <c r="HX82" s="22">
        <f>62</f>
        <v>62</v>
      </c>
      <c r="HY82" s="32">
        <f>31</f>
        <v>31</v>
      </c>
      <c r="HZ82" s="33">
        <f t="shared" si="114"/>
        <v>1.1924999999999999</v>
      </c>
      <c r="IA82" s="34">
        <f t="shared" si="115"/>
        <v>-0.83</v>
      </c>
      <c r="IB82" s="24"/>
      <c r="IC82" s="25">
        <v>59</v>
      </c>
      <c r="ID82" s="23">
        <v>45.04</v>
      </c>
      <c r="IE82" s="22">
        <f t="shared" si="33"/>
        <v>72</v>
      </c>
      <c r="IF82" s="22">
        <f>64</f>
        <v>64</v>
      </c>
      <c r="IG82" s="32">
        <f>32</f>
        <v>32</v>
      </c>
      <c r="IH82" s="33">
        <f t="shared" si="116"/>
        <v>0.78200000000000003</v>
      </c>
      <c r="II82" s="34">
        <f t="shared" si="117"/>
        <v>-1.1702999999999999</v>
      </c>
      <c r="IJ82" s="24"/>
      <c r="IK82" s="25">
        <v>59</v>
      </c>
      <c r="IL82" s="23">
        <v>45.04</v>
      </c>
      <c r="IM82" s="22">
        <f t="shared" si="34"/>
        <v>72</v>
      </c>
      <c r="IN82" s="22">
        <f>66</f>
        <v>66</v>
      </c>
      <c r="IO82" s="37">
        <f>33</f>
        <v>33</v>
      </c>
      <c r="IP82" s="33">
        <f t="shared" si="118"/>
        <v>0.32179999999999997</v>
      </c>
      <c r="IQ82" s="34">
        <f t="shared" si="119"/>
        <v>-1.3264</v>
      </c>
      <c r="IR82" s="24"/>
      <c r="IS82" s="25">
        <v>59</v>
      </c>
      <c r="IT82" s="23">
        <v>45.04</v>
      </c>
      <c r="IU82" s="22">
        <f t="shared" si="35"/>
        <v>72</v>
      </c>
      <c r="IV82" s="22">
        <f>68</f>
        <v>68</v>
      </c>
      <c r="IW82" s="32">
        <f>34</f>
        <v>34</v>
      </c>
      <c r="IX82" s="33">
        <f t="shared" si="120"/>
        <v>-0.1222</v>
      </c>
      <c r="IY82" s="34">
        <f t="shared" si="121"/>
        <v>-1.3190999999999999</v>
      </c>
      <c r="IZ82" s="24"/>
      <c r="JA82" s="25">
        <v>59</v>
      </c>
      <c r="JB82" s="23">
        <v>45.04</v>
      </c>
      <c r="JC82" s="22">
        <f t="shared" si="36"/>
        <v>72</v>
      </c>
      <c r="JD82" s="22">
        <f>70</f>
        <v>70</v>
      </c>
      <c r="JE82" s="32">
        <f>35</f>
        <v>35</v>
      </c>
      <c r="JF82" s="33">
        <f t="shared" si="122"/>
        <v>-0.50580000000000003</v>
      </c>
      <c r="JG82" s="34">
        <f t="shared" si="123"/>
        <v>-1.1833</v>
      </c>
      <c r="JH82" s="24"/>
      <c r="JI82" s="25">
        <v>59</v>
      </c>
      <c r="JJ82" s="23">
        <v>45.04</v>
      </c>
      <c r="JK82" s="22">
        <f t="shared" si="37"/>
        <v>72</v>
      </c>
      <c r="JL82" s="22">
        <f t="shared" si="37"/>
        <v>72</v>
      </c>
      <c r="JM82" s="37">
        <f>36</f>
        <v>36</v>
      </c>
      <c r="JN82" s="33">
        <f t="shared" si="124"/>
        <v>-0.80420000000000003</v>
      </c>
      <c r="JO82" s="34">
        <f t="shared" si="125"/>
        <v>-0.95840000000000003</v>
      </c>
    </row>
    <row r="83" spans="1:275">
      <c r="A83" s="22">
        <v>1899</v>
      </c>
      <c r="B83" s="23">
        <v>40.46</v>
      </c>
      <c r="C83" s="20"/>
      <c r="D83" s="24"/>
      <c r="E83" s="25">
        <v>60</v>
      </c>
      <c r="F83" s="23">
        <v>40.46</v>
      </c>
      <c r="G83" s="22">
        <f t="shared" si="0"/>
        <v>72</v>
      </c>
      <c r="H83" s="22">
        <f t="shared" si="0"/>
        <v>72</v>
      </c>
      <c r="I83" s="32">
        <f>3</f>
        <v>3</v>
      </c>
      <c r="J83" s="33">
        <f t="shared" si="38"/>
        <v>1.1238999999999999</v>
      </c>
      <c r="K83" s="34">
        <f t="shared" si="39"/>
        <v>0</v>
      </c>
      <c r="L83" s="24"/>
      <c r="M83" s="25">
        <v>60</v>
      </c>
      <c r="N83" s="23">
        <v>40.46</v>
      </c>
      <c r="O83" s="22">
        <f t="shared" si="1"/>
        <v>72</v>
      </c>
      <c r="P83" s="22">
        <f t="shared" si="2"/>
        <v>72</v>
      </c>
      <c r="Q83" s="37">
        <f t="shared" si="211"/>
        <v>4</v>
      </c>
      <c r="R83" s="33">
        <f t="shared" si="41"/>
        <v>1.1238999999999999</v>
      </c>
      <c r="S83" s="34">
        <f t="shared" si="42"/>
        <v>0</v>
      </c>
      <c r="T83" s="24"/>
      <c r="U83" s="25">
        <v>60</v>
      </c>
      <c r="V83" s="23">
        <v>40.46</v>
      </c>
      <c r="W83" s="22">
        <f t="shared" si="3"/>
        <v>72</v>
      </c>
      <c r="X83" s="22">
        <v>70</v>
      </c>
      <c r="Y83" s="32">
        <f>5</f>
        <v>5</v>
      </c>
      <c r="Z83" s="33">
        <f t="shared" si="43"/>
        <v>1.1559999999999999</v>
      </c>
      <c r="AA83" s="34">
        <f t="shared" si="44"/>
        <v>0</v>
      </c>
      <c r="AB83" s="24"/>
      <c r="AC83" s="25">
        <v>60</v>
      </c>
      <c r="AD83" s="23">
        <v>40.46</v>
      </c>
      <c r="AE83" s="22">
        <f t="shared" si="212"/>
        <v>72</v>
      </c>
      <c r="AF83" s="22">
        <f t="shared" si="4"/>
        <v>72</v>
      </c>
      <c r="AG83" s="37">
        <f t="shared" si="213"/>
        <v>6</v>
      </c>
      <c r="AH83" s="33">
        <f t="shared" si="47"/>
        <v>1.1238999999999999</v>
      </c>
      <c r="AI83" s="34">
        <f t="shared" si="48"/>
        <v>0</v>
      </c>
      <c r="AJ83" s="24"/>
      <c r="AK83" s="25">
        <v>60</v>
      </c>
      <c r="AL83" s="23">
        <v>40.46</v>
      </c>
      <c r="AM83" s="22">
        <f t="shared" si="5"/>
        <v>72</v>
      </c>
      <c r="AN83" s="22">
        <f t="shared" si="214"/>
        <v>70</v>
      </c>
      <c r="AO83" s="32">
        <f t="shared" si="215"/>
        <v>7</v>
      </c>
      <c r="AP83" s="33">
        <f t="shared" si="51"/>
        <v>-1.0415000000000001</v>
      </c>
      <c r="AQ83" s="34">
        <f t="shared" si="52"/>
        <v>-0.50160000000000005</v>
      </c>
      <c r="AR83" s="24"/>
      <c r="AS83" s="25">
        <v>60</v>
      </c>
      <c r="AT83" s="23">
        <v>40.46</v>
      </c>
      <c r="AU83" s="22">
        <f t="shared" si="6"/>
        <v>72</v>
      </c>
      <c r="AV83" s="22">
        <f t="shared" si="216"/>
        <v>72</v>
      </c>
      <c r="AW83" s="37">
        <f t="shared" si="217"/>
        <v>8</v>
      </c>
      <c r="AX83" s="33">
        <f t="shared" si="55"/>
        <v>-1.1238999999999999</v>
      </c>
      <c r="AY83" s="34">
        <f t="shared" si="56"/>
        <v>0</v>
      </c>
      <c r="AZ83" s="24"/>
      <c r="BA83" s="25">
        <v>60</v>
      </c>
      <c r="BB83" s="23">
        <v>40.46</v>
      </c>
      <c r="BC83" s="22">
        <f t="shared" si="7"/>
        <v>72</v>
      </c>
      <c r="BD83" s="22">
        <f t="shared" si="8"/>
        <v>72</v>
      </c>
      <c r="BE83" s="37">
        <f t="shared" si="218"/>
        <v>9</v>
      </c>
      <c r="BF83" s="33">
        <f t="shared" si="58"/>
        <v>-0.56189999999999996</v>
      </c>
      <c r="BG83" s="34">
        <f t="shared" si="59"/>
        <v>-0.97330000000000005</v>
      </c>
      <c r="BH83" s="24"/>
      <c r="BI83" s="25">
        <v>60</v>
      </c>
      <c r="BJ83" s="23">
        <v>40.46</v>
      </c>
      <c r="BK83" s="22">
        <f t="shared" si="9"/>
        <v>72</v>
      </c>
      <c r="BL83" s="22">
        <f>70</f>
        <v>70</v>
      </c>
      <c r="BM83" s="32">
        <f>10</f>
        <v>10</v>
      </c>
      <c r="BN83" s="33">
        <f t="shared" si="60"/>
        <v>1.1559999999999999</v>
      </c>
      <c r="BO83" s="34">
        <f t="shared" si="61"/>
        <v>0</v>
      </c>
      <c r="BP83" s="24"/>
      <c r="BQ83" s="25">
        <v>60</v>
      </c>
      <c r="BR83" s="23">
        <v>40.46</v>
      </c>
      <c r="BS83" s="22">
        <f t="shared" si="10"/>
        <v>72</v>
      </c>
      <c r="BT83" s="22">
        <f t="shared" si="219"/>
        <v>66</v>
      </c>
      <c r="BU83" s="37">
        <f t="shared" si="220"/>
        <v>11</v>
      </c>
      <c r="BV83" s="33">
        <f t="shared" si="64"/>
        <v>-1.1763999999999999</v>
      </c>
      <c r="BW83" s="34">
        <f t="shared" si="65"/>
        <v>0.34539999999999998</v>
      </c>
      <c r="BX83" s="24"/>
      <c r="BY83" s="25">
        <v>60</v>
      </c>
      <c r="BZ83" s="23">
        <v>40.46</v>
      </c>
      <c r="CA83" s="22">
        <f t="shared" si="11"/>
        <v>72</v>
      </c>
      <c r="CB83" s="22">
        <f t="shared" si="12"/>
        <v>72</v>
      </c>
      <c r="CC83" s="37">
        <f t="shared" si="221"/>
        <v>12</v>
      </c>
      <c r="CD83" s="33">
        <f t="shared" si="67"/>
        <v>1.1238999999999999</v>
      </c>
      <c r="CE83" s="34">
        <f t="shared" si="68"/>
        <v>0</v>
      </c>
      <c r="CF83" s="24"/>
      <c r="CG83" s="25">
        <v>60</v>
      </c>
      <c r="CH83" s="23">
        <v>40.46</v>
      </c>
      <c r="CI83" s="22">
        <f t="shared" si="13"/>
        <v>72</v>
      </c>
      <c r="CJ83" s="22">
        <f>65</f>
        <v>65</v>
      </c>
      <c r="CK83" s="32">
        <f>13</f>
        <v>13</v>
      </c>
      <c r="CL83" s="33">
        <f t="shared" si="69"/>
        <v>-0.93179999999999996</v>
      </c>
      <c r="CM83" s="34">
        <f t="shared" si="70"/>
        <v>-0.82550000000000001</v>
      </c>
      <c r="CN83" s="24"/>
      <c r="CO83" s="25">
        <v>60</v>
      </c>
      <c r="CP83" s="23">
        <v>40.46</v>
      </c>
      <c r="CQ83" s="22">
        <f t="shared" si="14"/>
        <v>72</v>
      </c>
      <c r="CR83" s="22">
        <f t="shared" si="222"/>
        <v>70</v>
      </c>
      <c r="CS83" s="32">
        <f t="shared" si="223"/>
        <v>14</v>
      </c>
      <c r="CT83" s="33">
        <f t="shared" si="73"/>
        <v>-0.25719999999999998</v>
      </c>
      <c r="CU83" s="34">
        <f t="shared" si="74"/>
        <v>1.127</v>
      </c>
      <c r="CV83" s="24"/>
      <c r="CW83" s="25">
        <v>60</v>
      </c>
      <c r="CX83" s="23">
        <v>40.46</v>
      </c>
      <c r="CY83" s="22">
        <f t="shared" si="15"/>
        <v>72</v>
      </c>
      <c r="CZ83" s="22">
        <f t="shared" si="224"/>
        <v>60</v>
      </c>
      <c r="DA83" s="32">
        <f t="shared" si="225"/>
        <v>15</v>
      </c>
      <c r="DB83" s="33"/>
      <c r="DC83" s="34"/>
      <c r="DD83" s="24"/>
      <c r="DE83" s="25">
        <v>60</v>
      </c>
      <c r="DF83" s="23">
        <v>40.46</v>
      </c>
      <c r="DG83" s="22">
        <f t="shared" si="16"/>
        <v>72</v>
      </c>
      <c r="DH83" s="22">
        <f t="shared" si="226"/>
        <v>64</v>
      </c>
      <c r="DI83" s="32">
        <f t="shared" si="227"/>
        <v>16</v>
      </c>
      <c r="DJ83" s="33">
        <f t="shared" si="81"/>
        <v>0</v>
      </c>
      <c r="DK83" s="34">
        <f t="shared" si="82"/>
        <v>-1.2644</v>
      </c>
      <c r="DL83" s="24"/>
      <c r="DM83" s="25">
        <v>60</v>
      </c>
      <c r="DN83" s="23">
        <v>40.46</v>
      </c>
      <c r="DO83" s="22">
        <f t="shared" si="17"/>
        <v>72</v>
      </c>
      <c r="DP83" s="22">
        <f>68</f>
        <v>68</v>
      </c>
      <c r="DQ83" s="32">
        <f>17</f>
        <v>17</v>
      </c>
      <c r="DR83" s="33">
        <f t="shared" si="83"/>
        <v>-1.1697</v>
      </c>
      <c r="DS83" s="34">
        <f t="shared" si="84"/>
        <v>-0.21870000000000001</v>
      </c>
      <c r="DT83" s="24"/>
      <c r="DU83" s="25">
        <v>60</v>
      </c>
      <c r="DV83" s="23">
        <v>40.46</v>
      </c>
      <c r="DW83" s="22">
        <f t="shared" si="18"/>
        <v>72</v>
      </c>
      <c r="DX83" s="22">
        <f t="shared" si="228"/>
        <v>72</v>
      </c>
      <c r="DY83" s="37">
        <f t="shared" si="229"/>
        <v>18</v>
      </c>
      <c r="DZ83" s="33">
        <f t="shared" si="87"/>
        <v>-0.56189999999999996</v>
      </c>
      <c r="EA83" s="34">
        <f t="shared" si="88"/>
        <v>0.97330000000000005</v>
      </c>
      <c r="EB83" s="24"/>
      <c r="EC83" s="25">
        <v>60</v>
      </c>
      <c r="ED83" s="23">
        <v>40.46</v>
      </c>
      <c r="EE83" s="22">
        <f t="shared" si="19"/>
        <v>72</v>
      </c>
      <c r="EF83" s="22">
        <f>57</f>
        <v>57</v>
      </c>
      <c r="EG83" s="32">
        <f>19</f>
        <v>19</v>
      </c>
      <c r="EH83" s="33"/>
      <c r="EI83" s="34"/>
      <c r="EJ83" s="24"/>
      <c r="EK83" s="25">
        <v>60</v>
      </c>
      <c r="EL83" s="23">
        <v>40.46</v>
      </c>
      <c r="EM83" s="22">
        <f t="shared" si="20"/>
        <v>72</v>
      </c>
      <c r="EN83" s="22">
        <f>60</f>
        <v>60</v>
      </c>
      <c r="EO83" s="32">
        <f>20</f>
        <v>20</v>
      </c>
      <c r="EP83" s="33"/>
      <c r="EQ83" s="34"/>
      <c r="ER83" s="24"/>
      <c r="ES83" s="25">
        <v>60</v>
      </c>
      <c r="ET83" s="23">
        <v>40.46</v>
      </c>
      <c r="EU83" s="22">
        <f t="shared" si="21"/>
        <v>72</v>
      </c>
      <c r="EV83" s="22">
        <f>63</f>
        <v>63</v>
      </c>
      <c r="EW83" s="37">
        <f>21</f>
        <v>21</v>
      </c>
      <c r="EX83" s="33">
        <f t="shared" si="93"/>
        <v>0.80079999999999996</v>
      </c>
      <c r="EY83" s="34">
        <f t="shared" si="94"/>
        <v>-1.0042</v>
      </c>
      <c r="EZ83" s="24"/>
      <c r="FA83" s="25">
        <v>60</v>
      </c>
      <c r="FB83" s="23">
        <v>40.46</v>
      </c>
      <c r="FC83" s="22">
        <f t="shared" si="22"/>
        <v>72</v>
      </c>
      <c r="FD83" s="22">
        <f>66</f>
        <v>66</v>
      </c>
      <c r="FE83" s="37">
        <f>22</f>
        <v>22</v>
      </c>
      <c r="FF83" s="33">
        <f t="shared" si="95"/>
        <v>-0.17449999999999999</v>
      </c>
      <c r="FG83" s="34">
        <f t="shared" si="96"/>
        <v>-1.2136</v>
      </c>
      <c r="FH83" s="24"/>
      <c r="FI83" s="25">
        <v>60</v>
      </c>
      <c r="FJ83" s="23">
        <v>40.46</v>
      </c>
      <c r="FK83" s="22">
        <f t="shared" si="23"/>
        <v>72</v>
      </c>
      <c r="FL83" s="22">
        <f t="shared" si="230"/>
        <v>69</v>
      </c>
      <c r="FM83" s="37">
        <f t="shared" si="231"/>
        <v>23</v>
      </c>
      <c r="FN83" s="33">
        <f t="shared" si="98"/>
        <v>-0.90969999999999995</v>
      </c>
      <c r="FO83" s="34">
        <f t="shared" si="99"/>
        <v>-0.74009999999999998</v>
      </c>
      <c r="FP83" s="24"/>
      <c r="FQ83" s="25">
        <v>60</v>
      </c>
      <c r="FR83" s="23">
        <v>40.46</v>
      </c>
      <c r="FS83" s="22">
        <f t="shared" si="25"/>
        <v>72</v>
      </c>
      <c r="FT83" s="22">
        <f t="shared" si="25"/>
        <v>72</v>
      </c>
      <c r="FU83" s="37">
        <f>24</f>
        <v>24</v>
      </c>
      <c r="FV83" s="33">
        <f t="shared" si="100"/>
        <v>-1.1238999999999999</v>
      </c>
      <c r="FW83" s="34">
        <f t="shared" si="101"/>
        <v>0</v>
      </c>
      <c r="FX83" s="24"/>
      <c r="FY83" s="25">
        <v>60</v>
      </c>
      <c r="FZ83" s="23">
        <v>40.46</v>
      </c>
      <c r="GA83" s="22">
        <f t="shared" si="26"/>
        <v>72</v>
      </c>
      <c r="GB83" s="22">
        <f>50</f>
        <v>50</v>
      </c>
      <c r="GC83" s="32">
        <f>25</f>
        <v>25</v>
      </c>
      <c r="GD83" s="33"/>
      <c r="GE83" s="34"/>
      <c r="GF83" s="24"/>
      <c r="GG83" s="25">
        <v>60</v>
      </c>
      <c r="GH83" s="23">
        <v>40.46</v>
      </c>
      <c r="GI83" s="22">
        <f t="shared" si="27"/>
        <v>72</v>
      </c>
      <c r="GJ83" s="22">
        <f>52</f>
        <v>52</v>
      </c>
      <c r="GK83" s="32">
        <f>26</f>
        <v>26</v>
      </c>
      <c r="GL83" s="33"/>
      <c r="GM83" s="34"/>
      <c r="GN83" s="24"/>
      <c r="GO83" s="25">
        <v>60</v>
      </c>
      <c r="GP83" s="23">
        <v>40.46</v>
      </c>
      <c r="GQ83" s="22">
        <f t="shared" si="28"/>
        <v>72</v>
      </c>
      <c r="GR83" s="22">
        <f>54</f>
        <v>54</v>
      </c>
      <c r="GS83" s="37">
        <f>27</f>
        <v>27</v>
      </c>
      <c r="GT83" s="33"/>
      <c r="GU83" s="34"/>
      <c r="GV83" s="24"/>
      <c r="GW83" s="25">
        <v>60</v>
      </c>
      <c r="GX83" s="23">
        <v>40.46</v>
      </c>
      <c r="GY83" s="22">
        <f t="shared" si="29"/>
        <v>72</v>
      </c>
      <c r="GZ83" s="22">
        <f>56</f>
        <v>56</v>
      </c>
      <c r="HA83" s="32">
        <f>28</f>
        <v>28</v>
      </c>
      <c r="HB83" s="33"/>
      <c r="HC83" s="34"/>
      <c r="HD83" s="24"/>
      <c r="HE83" s="25">
        <v>60</v>
      </c>
      <c r="HF83" s="23">
        <v>40.46</v>
      </c>
      <c r="HG83" s="22">
        <f t="shared" si="30"/>
        <v>72</v>
      </c>
      <c r="HH83" s="22">
        <f>58</f>
        <v>58</v>
      </c>
      <c r="HI83" s="32">
        <f>29</f>
        <v>29</v>
      </c>
      <c r="HJ83" s="33"/>
      <c r="HK83" s="34"/>
      <c r="HL83" s="24"/>
      <c r="HM83" s="25">
        <v>60</v>
      </c>
      <c r="HN83" s="23">
        <v>40.46</v>
      </c>
      <c r="HO83" s="22">
        <f t="shared" si="31"/>
        <v>72</v>
      </c>
      <c r="HP83" s="22">
        <f>60</f>
        <v>60</v>
      </c>
      <c r="HQ83" s="32">
        <f>30</f>
        <v>30</v>
      </c>
      <c r="HR83" s="33"/>
      <c r="HS83" s="34"/>
      <c r="HT83" s="24"/>
      <c r="HU83" s="25">
        <v>60</v>
      </c>
      <c r="HV83" s="23">
        <v>40.46</v>
      </c>
      <c r="HW83" s="22">
        <f t="shared" si="32"/>
        <v>72</v>
      </c>
      <c r="HX83" s="22">
        <f>62</f>
        <v>62</v>
      </c>
      <c r="HY83" s="32">
        <f>31</f>
        <v>31</v>
      </c>
      <c r="HZ83" s="33">
        <f t="shared" si="114"/>
        <v>1.1994</v>
      </c>
      <c r="IA83" s="34">
        <f t="shared" si="115"/>
        <v>-0.51470000000000005</v>
      </c>
      <c r="IB83" s="24"/>
      <c r="IC83" s="25">
        <v>60</v>
      </c>
      <c r="ID83" s="23">
        <v>40.46</v>
      </c>
      <c r="IE83" s="22">
        <f t="shared" si="33"/>
        <v>72</v>
      </c>
      <c r="IF83" s="22">
        <f>64</f>
        <v>64</v>
      </c>
      <c r="IG83" s="32">
        <f>32</f>
        <v>32</v>
      </c>
      <c r="IH83" s="33">
        <f t="shared" si="116"/>
        <v>0.89400000000000002</v>
      </c>
      <c r="II83" s="34">
        <f t="shared" si="117"/>
        <v>-0.89400000000000002</v>
      </c>
      <c r="IJ83" s="24"/>
      <c r="IK83" s="25">
        <v>60</v>
      </c>
      <c r="IL83" s="23">
        <v>40.46</v>
      </c>
      <c r="IM83" s="22">
        <f t="shared" si="34"/>
        <v>72</v>
      </c>
      <c r="IN83" s="22">
        <f>66</f>
        <v>66</v>
      </c>
      <c r="IO83" s="37">
        <f>33</f>
        <v>33</v>
      </c>
      <c r="IP83" s="33">
        <f t="shared" si="118"/>
        <v>0.50929999999999997</v>
      </c>
      <c r="IQ83" s="34">
        <f t="shared" si="119"/>
        <v>-1.1153</v>
      </c>
      <c r="IR83" s="24"/>
      <c r="IS83" s="25">
        <v>60</v>
      </c>
      <c r="IT83" s="23">
        <v>40.46</v>
      </c>
      <c r="IU83" s="22">
        <f t="shared" si="35"/>
        <v>72</v>
      </c>
      <c r="IV83" s="22">
        <f>68</f>
        <v>68</v>
      </c>
      <c r="IW83" s="32">
        <f>34</f>
        <v>34</v>
      </c>
      <c r="IX83" s="33">
        <f t="shared" si="120"/>
        <v>0.10979999999999999</v>
      </c>
      <c r="IY83" s="34">
        <f t="shared" si="121"/>
        <v>-1.1849000000000001</v>
      </c>
      <c r="IZ83" s="24"/>
      <c r="JA83" s="25">
        <v>60</v>
      </c>
      <c r="JB83" s="23">
        <v>40.46</v>
      </c>
      <c r="JC83" s="22">
        <f t="shared" si="36"/>
        <v>72</v>
      </c>
      <c r="JD83" s="22">
        <f>70</f>
        <v>70</v>
      </c>
      <c r="JE83" s="32">
        <f>35</f>
        <v>35</v>
      </c>
      <c r="JF83" s="33">
        <f t="shared" si="122"/>
        <v>-0.25719999999999998</v>
      </c>
      <c r="JG83" s="34">
        <f t="shared" si="123"/>
        <v>-1.127</v>
      </c>
      <c r="JH83" s="24"/>
      <c r="JI83" s="25">
        <v>60</v>
      </c>
      <c r="JJ83" s="23">
        <v>40.46</v>
      </c>
      <c r="JK83" s="22">
        <f t="shared" si="37"/>
        <v>72</v>
      </c>
      <c r="JL83" s="22">
        <f t="shared" si="37"/>
        <v>72</v>
      </c>
      <c r="JM83" s="37">
        <f>36</f>
        <v>36</v>
      </c>
      <c r="JN83" s="33">
        <f t="shared" si="124"/>
        <v>-0.56189999999999996</v>
      </c>
      <c r="JO83" s="34">
        <f t="shared" si="125"/>
        <v>-0.97330000000000005</v>
      </c>
    </row>
    <row r="84" spans="1:275">
      <c r="A84" s="22">
        <v>1900</v>
      </c>
      <c r="B84" s="23">
        <v>33.6</v>
      </c>
      <c r="C84" s="20"/>
      <c r="D84" s="24"/>
      <c r="E84" s="25">
        <v>61</v>
      </c>
      <c r="F84" s="23">
        <v>33.6</v>
      </c>
      <c r="G84" s="22">
        <f t="shared" si="0"/>
        <v>72</v>
      </c>
      <c r="H84" s="22">
        <f t="shared" si="0"/>
        <v>72</v>
      </c>
      <c r="I84" s="32">
        <f>3</f>
        <v>3</v>
      </c>
      <c r="J84" s="33">
        <f t="shared" si="38"/>
        <v>-0.4667</v>
      </c>
      <c r="K84" s="34">
        <f t="shared" si="39"/>
        <v>0.80830000000000002</v>
      </c>
      <c r="L84" s="24"/>
      <c r="M84" s="25">
        <v>61</v>
      </c>
      <c r="N84" s="23">
        <v>33.6</v>
      </c>
      <c r="O84" s="22">
        <f t="shared" si="1"/>
        <v>72</v>
      </c>
      <c r="P84" s="22">
        <f t="shared" si="2"/>
        <v>72</v>
      </c>
      <c r="Q84" s="37">
        <f t="shared" ref="Q84:Q94" si="232">4</f>
        <v>4</v>
      </c>
      <c r="R84" s="33">
        <f t="shared" si="41"/>
        <v>0</v>
      </c>
      <c r="S84" s="34">
        <f t="shared" si="42"/>
        <v>0.93330000000000002</v>
      </c>
      <c r="T84" s="24"/>
      <c r="U84" s="25">
        <v>61</v>
      </c>
      <c r="V84" s="23">
        <v>33.6</v>
      </c>
      <c r="W84" s="22">
        <f t="shared" si="3"/>
        <v>72</v>
      </c>
      <c r="X84" s="22">
        <v>70</v>
      </c>
      <c r="Y84" s="32">
        <f>5</f>
        <v>5</v>
      </c>
      <c r="Z84" s="33">
        <f t="shared" si="43"/>
        <v>0.29670000000000002</v>
      </c>
      <c r="AA84" s="34">
        <f t="shared" si="44"/>
        <v>0.91300000000000003</v>
      </c>
      <c r="AB84" s="24"/>
      <c r="AC84" s="25">
        <v>61</v>
      </c>
      <c r="AD84" s="23">
        <v>33.6</v>
      </c>
      <c r="AE84" s="22">
        <f t="shared" ref="AE84:AE94" si="233">72</f>
        <v>72</v>
      </c>
      <c r="AF84" s="22">
        <f t="shared" si="4"/>
        <v>72</v>
      </c>
      <c r="AG84" s="37">
        <f t="shared" ref="AG84:AG94" si="234">6</f>
        <v>6</v>
      </c>
      <c r="AH84" s="33">
        <f t="shared" si="47"/>
        <v>0.4667</v>
      </c>
      <c r="AI84" s="34">
        <f t="shared" si="48"/>
        <v>0.80830000000000002</v>
      </c>
      <c r="AJ84" s="24"/>
      <c r="AK84" s="25">
        <v>61</v>
      </c>
      <c r="AL84" s="23">
        <v>33.6</v>
      </c>
      <c r="AM84" s="22">
        <f t="shared" si="5"/>
        <v>72</v>
      </c>
      <c r="AN84" s="22">
        <f t="shared" ref="AN84:AN94" si="235">70</f>
        <v>70</v>
      </c>
      <c r="AO84" s="32">
        <f t="shared" ref="AO84:AO94" si="236">7</f>
        <v>7</v>
      </c>
      <c r="AP84" s="33">
        <f t="shared" si="51"/>
        <v>-0.21360000000000001</v>
      </c>
      <c r="AQ84" s="34">
        <f t="shared" si="52"/>
        <v>-0.93589999999999995</v>
      </c>
      <c r="AR84" s="24"/>
      <c r="AS84" s="25">
        <v>61</v>
      </c>
      <c r="AT84" s="23">
        <v>33.6</v>
      </c>
      <c r="AU84" s="22">
        <f t="shared" si="6"/>
        <v>72</v>
      </c>
      <c r="AV84" s="22">
        <f t="shared" ref="AV84:AV94" si="237">72</f>
        <v>72</v>
      </c>
      <c r="AW84" s="37">
        <f t="shared" ref="AW84:AW94" si="238">8</f>
        <v>8</v>
      </c>
      <c r="AX84" s="33">
        <f t="shared" si="55"/>
        <v>-0.66</v>
      </c>
      <c r="AY84" s="34">
        <f t="shared" si="56"/>
        <v>-0.66</v>
      </c>
      <c r="AZ84" s="24"/>
      <c r="BA84" s="25">
        <v>61</v>
      </c>
      <c r="BB84" s="23">
        <v>33.6</v>
      </c>
      <c r="BC84" s="22">
        <f t="shared" si="7"/>
        <v>72</v>
      </c>
      <c r="BD84" s="22">
        <f t="shared" si="8"/>
        <v>72</v>
      </c>
      <c r="BE84" s="37">
        <f t="shared" ref="BE84:BE94" si="239">9</f>
        <v>9</v>
      </c>
      <c r="BF84" s="33">
        <f t="shared" si="58"/>
        <v>0.16209999999999999</v>
      </c>
      <c r="BG84" s="34">
        <f t="shared" si="59"/>
        <v>-0.91920000000000002</v>
      </c>
      <c r="BH84" s="24"/>
      <c r="BI84" s="25">
        <v>61</v>
      </c>
      <c r="BJ84" s="23">
        <v>33.6</v>
      </c>
      <c r="BK84" s="22">
        <f t="shared" si="9"/>
        <v>72</v>
      </c>
      <c r="BL84" s="22">
        <f>70</f>
        <v>70</v>
      </c>
      <c r="BM84" s="32">
        <f>10</f>
        <v>10</v>
      </c>
      <c r="BN84" s="33">
        <f t="shared" si="60"/>
        <v>0.77669999999999995</v>
      </c>
      <c r="BO84" s="34">
        <f t="shared" si="61"/>
        <v>0.56430000000000002</v>
      </c>
      <c r="BP84" s="24"/>
      <c r="BQ84" s="25">
        <v>61</v>
      </c>
      <c r="BR84" s="23">
        <v>33.6</v>
      </c>
      <c r="BS84" s="22">
        <f t="shared" si="10"/>
        <v>72</v>
      </c>
      <c r="BT84" s="22">
        <f t="shared" ref="BT84:BT94" si="240">66</f>
        <v>66</v>
      </c>
      <c r="BU84" s="37">
        <f t="shared" ref="BU84:BU88" si="241">11</f>
        <v>11</v>
      </c>
      <c r="BV84" s="33">
        <f t="shared" si="64"/>
        <v>-0.97689999999999999</v>
      </c>
      <c r="BW84" s="34">
        <f t="shared" si="65"/>
        <v>-0.28689999999999999</v>
      </c>
      <c r="BX84" s="24"/>
      <c r="BY84" s="25">
        <v>61</v>
      </c>
      <c r="BZ84" s="23">
        <v>33.6</v>
      </c>
      <c r="CA84" s="22">
        <f t="shared" si="11"/>
        <v>72</v>
      </c>
      <c r="CB84" s="22">
        <f t="shared" si="12"/>
        <v>72</v>
      </c>
      <c r="CC84" s="37">
        <f t="shared" ref="CC84:CC94" si="242">12</f>
        <v>12</v>
      </c>
      <c r="CD84" s="33">
        <f t="shared" si="67"/>
        <v>0.80830000000000002</v>
      </c>
      <c r="CE84" s="34">
        <f t="shared" si="68"/>
        <v>0.4667</v>
      </c>
      <c r="CF84" s="24"/>
      <c r="CG84" s="25">
        <v>61</v>
      </c>
      <c r="CH84" s="23">
        <v>33.6</v>
      </c>
      <c r="CI84" s="22">
        <f t="shared" si="13"/>
        <v>72</v>
      </c>
      <c r="CJ84" s="22">
        <f>65</f>
        <v>65</v>
      </c>
      <c r="CK84" s="32">
        <f>13</f>
        <v>13</v>
      </c>
      <c r="CL84" s="33">
        <f t="shared" si="69"/>
        <v>-0.36659999999999998</v>
      </c>
      <c r="CM84" s="34">
        <f t="shared" si="70"/>
        <v>-0.9667</v>
      </c>
      <c r="CN84" s="24"/>
      <c r="CO84" s="25">
        <v>61</v>
      </c>
      <c r="CP84" s="23">
        <v>33.6</v>
      </c>
      <c r="CQ84" s="22">
        <f t="shared" si="14"/>
        <v>72</v>
      </c>
      <c r="CR84" s="22">
        <f t="shared" ref="CR84:CR94" si="243">70</f>
        <v>70</v>
      </c>
      <c r="CS84" s="32">
        <f t="shared" ref="CS84:CS94" si="244">14</f>
        <v>14</v>
      </c>
      <c r="CT84" s="33">
        <f t="shared" si="73"/>
        <v>-0.59850000000000003</v>
      </c>
      <c r="CU84" s="34">
        <f t="shared" si="74"/>
        <v>0.75060000000000004</v>
      </c>
      <c r="CV84" s="24"/>
      <c r="CW84" s="25">
        <v>61</v>
      </c>
      <c r="CX84" s="23">
        <v>33.6</v>
      </c>
      <c r="CY84" s="22">
        <f t="shared" si="15"/>
        <v>72</v>
      </c>
      <c r="CZ84" s="22">
        <f t="shared" si="224"/>
        <v>60</v>
      </c>
      <c r="DA84" s="32">
        <f t="shared" si="225"/>
        <v>15</v>
      </c>
      <c r="DB84" s="33"/>
      <c r="DC84" s="34"/>
      <c r="DD84" s="24"/>
      <c r="DE84" s="25">
        <v>61</v>
      </c>
      <c r="DF84" s="23">
        <v>33.6</v>
      </c>
      <c r="DG84" s="22">
        <f t="shared" si="16"/>
        <v>72</v>
      </c>
      <c r="DH84" s="22">
        <f t="shared" ref="DH84:DH94" si="245">64</f>
        <v>64</v>
      </c>
      <c r="DI84" s="32">
        <f t="shared" ref="DI84:DI94" si="246">16</f>
        <v>16</v>
      </c>
      <c r="DJ84" s="33">
        <f t="shared" si="81"/>
        <v>0.40179999999999999</v>
      </c>
      <c r="DK84" s="34">
        <f t="shared" si="82"/>
        <v>-0.97009999999999996</v>
      </c>
      <c r="DL84" s="24"/>
      <c r="DM84" s="25">
        <v>61</v>
      </c>
      <c r="DN84" s="23">
        <v>33.6</v>
      </c>
      <c r="DO84" s="22">
        <f t="shared" si="17"/>
        <v>72</v>
      </c>
      <c r="DP84" s="22">
        <f>68</f>
        <v>68</v>
      </c>
      <c r="DQ84" s="32">
        <f>17</f>
        <v>17</v>
      </c>
      <c r="DR84" s="33">
        <f t="shared" si="83"/>
        <v>-0.84019999999999995</v>
      </c>
      <c r="DS84" s="34">
        <f t="shared" si="84"/>
        <v>-0.5202</v>
      </c>
      <c r="DT84" s="24"/>
      <c r="DU84" s="25">
        <v>61</v>
      </c>
      <c r="DV84" s="23">
        <v>33.6</v>
      </c>
      <c r="DW84" s="22">
        <f t="shared" si="18"/>
        <v>72</v>
      </c>
      <c r="DX84" s="22">
        <f t="shared" ref="DX84:DX94" si="247">72</f>
        <v>72</v>
      </c>
      <c r="DY84" s="37">
        <f t="shared" ref="DY84:DY94" si="248">18</f>
        <v>18</v>
      </c>
      <c r="DZ84" s="33">
        <f t="shared" si="87"/>
        <v>-0.71499999999999997</v>
      </c>
      <c r="EA84" s="34">
        <f t="shared" si="88"/>
        <v>0.59989999999999999</v>
      </c>
      <c r="EB84" s="24"/>
      <c r="EC84" s="25">
        <v>61</v>
      </c>
      <c r="ED84" s="23">
        <v>33.6</v>
      </c>
      <c r="EE84" s="22">
        <f t="shared" si="19"/>
        <v>72</v>
      </c>
      <c r="EF84" s="22">
        <f>57</f>
        <v>57</v>
      </c>
      <c r="EG84" s="32">
        <f>19</f>
        <v>19</v>
      </c>
      <c r="EH84" s="33"/>
      <c r="EI84" s="34"/>
      <c r="EJ84" s="24"/>
      <c r="EK84" s="25">
        <v>61</v>
      </c>
      <c r="EL84" s="23">
        <v>33.6</v>
      </c>
      <c r="EM84" s="22">
        <f t="shared" si="20"/>
        <v>72</v>
      </c>
      <c r="EN84" s="22">
        <f>60</f>
        <v>60</v>
      </c>
      <c r="EO84" s="32">
        <f>20</f>
        <v>20</v>
      </c>
      <c r="EP84" s="33"/>
      <c r="EQ84" s="34"/>
      <c r="ER84" s="24"/>
      <c r="ES84" s="25">
        <v>61</v>
      </c>
      <c r="ET84" s="23">
        <v>33.6</v>
      </c>
      <c r="EU84" s="22">
        <f t="shared" si="21"/>
        <v>72</v>
      </c>
      <c r="EV84" s="22">
        <f>63</f>
        <v>63</v>
      </c>
      <c r="EW84" s="37">
        <f>21</f>
        <v>21</v>
      </c>
      <c r="EX84" s="33">
        <f t="shared" si="93"/>
        <v>0.88129999999999997</v>
      </c>
      <c r="EY84" s="34">
        <f t="shared" si="94"/>
        <v>-0.60089999999999999</v>
      </c>
      <c r="EZ84" s="24"/>
      <c r="FA84" s="25">
        <v>61</v>
      </c>
      <c r="FB84" s="23">
        <v>33.6</v>
      </c>
      <c r="FC84" s="22">
        <f t="shared" si="22"/>
        <v>72</v>
      </c>
      <c r="FD84" s="22">
        <f>66</f>
        <v>66</v>
      </c>
      <c r="FE84" s="37">
        <f>22</f>
        <v>22</v>
      </c>
      <c r="FF84" s="33">
        <f t="shared" si="95"/>
        <v>0.1449</v>
      </c>
      <c r="FG84" s="34">
        <f t="shared" si="96"/>
        <v>-1.0078</v>
      </c>
      <c r="FH84" s="24"/>
      <c r="FI84" s="25">
        <v>61</v>
      </c>
      <c r="FJ84" s="23">
        <v>33.6</v>
      </c>
      <c r="FK84" s="22">
        <f t="shared" si="23"/>
        <v>72</v>
      </c>
      <c r="FL84" s="22">
        <f t="shared" ref="FL84:FL94" si="249">69</f>
        <v>69</v>
      </c>
      <c r="FM84" s="37">
        <f t="shared" si="231"/>
        <v>23</v>
      </c>
      <c r="FN84" s="33">
        <f t="shared" si="98"/>
        <v>-0.56159999999999999</v>
      </c>
      <c r="FO84" s="34">
        <f t="shared" si="99"/>
        <v>-0.79569999999999996</v>
      </c>
      <c r="FP84" s="24"/>
      <c r="FQ84" s="25">
        <v>61</v>
      </c>
      <c r="FR84" s="23">
        <v>33.6</v>
      </c>
      <c r="FS84" s="22">
        <f t="shared" si="25"/>
        <v>72</v>
      </c>
      <c r="FT84" s="22">
        <f t="shared" si="25"/>
        <v>72</v>
      </c>
      <c r="FU84" s="37">
        <f>24</f>
        <v>24</v>
      </c>
      <c r="FV84" s="33">
        <f t="shared" si="100"/>
        <v>-0.90149999999999997</v>
      </c>
      <c r="FW84" s="34">
        <f t="shared" si="101"/>
        <v>-0.24160000000000001</v>
      </c>
      <c r="FX84" s="24"/>
      <c r="FY84" s="25">
        <v>61</v>
      </c>
      <c r="FZ84" s="23">
        <v>33.6</v>
      </c>
      <c r="GA84" s="22">
        <f t="shared" si="26"/>
        <v>72</v>
      </c>
      <c r="GB84" s="22">
        <f>50</f>
        <v>50</v>
      </c>
      <c r="GC84" s="32">
        <f>25</f>
        <v>25</v>
      </c>
      <c r="GD84" s="33"/>
      <c r="GE84" s="34"/>
      <c r="GF84" s="24"/>
      <c r="GG84" s="25">
        <v>61</v>
      </c>
      <c r="GH84" s="23">
        <v>33.6</v>
      </c>
      <c r="GI84" s="22">
        <f t="shared" si="27"/>
        <v>72</v>
      </c>
      <c r="GJ84" s="22">
        <f>52</f>
        <v>52</v>
      </c>
      <c r="GK84" s="32">
        <f>26</f>
        <v>26</v>
      </c>
      <c r="GL84" s="33"/>
      <c r="GM84" s="34"/>
      <c r="GN84" s="24"/>
      <c r="GO84" s="25">
        <v>61</v>
      </c>
      <c r="GP84" s="23">
        <v>33.6</v>
      </c>
      <c r="GQ84" s="22">
        <f t="shared" si="28"/>
        <v>72</v>
      </c>
      <c r="GR84" s="22">
        <f>54</f>
        <v>54</v>
      </c>
      <c r="GS84" s="37">
        <f>27</f>
        <v>27</v>
      </c>
      <c r="GT84" s="33"/>
      <c r="GU84" s="34"/>
      <c r="GV84" s="24"/>
      <c r="GW84" s="25">
        <v>61</v>
      </c>
      <c r="GX84" s="23">
        <v>33.6</v>
      </c>
      <c r="GY84" s="22">
        <f t="shared" si="29"/>
        <v>72</v>
      </c>
      <c r="GZ84" s="22">
        <f>56</f>
        <v>56</v>
      </c>
      <c r="HA84" s="32">
        <f>28</f>
        <v>28</v>
      </c>
      <c r="HB84" s="33"/>
      <c r="HC84" s="34"/>
      <c r="HD84" s="24"/>
      <c r="HE84" s="25">
        <v>61</v>
      </c>
      <c r="HF84" s="23">
        <v>33.6</v>
      </c>
      <c r="HG84" s="22">
        <f t="shared" si="30"/>
        <v>72</v>
      </c>
      <c r="HH84" s="22">
        <f>58</f>
        <v>58</v>
      </c>
      <c r="HI84" s="32">
        <f>29</f>
        <v>29</v>
      </c>
      <c r="HJ84" s="33"/>
      <c r="HK84" s="34"/>
      <c r="HL84" s="24"/>
      <c r="HM84" s="25">
        <v>61</v>
      </c>
      <c r="HN84" s="23">
        <v>33.6</v>
      </c>
      <c r="HO84" s="22">
        <f t="shared" si="31"/>
        <v>72</v>
      </c>
      <c r="HP84" s="22">
        <f>60</f>
        <v>60</v>
      </c>
      <c r="HQ84" s="32">
        <f>30</f>
        <v>30</v>
      </c>
      <c r="HR84" s="33"/>
      <c r="HS84" s="34"/>
      <c r="HT84" s="24"/>
      <c r="HU84" s="25">
        <v>61</v>
      </c>
      <c r="HV84" s="23">
        <v>33.6</v>
      </c>
      <c r="HW84" s="22">
        <f t="shared" si="32"/>
        <v>72</v>
      </c>
      <c r="HX84" s="22">
        <f>62</f>
        <v>62</v>
      </c>
      <c r="HY84" s="32">
        <f>31</f>
        <v>31</v>
      </c>
      <c r="HZ84" s="33">
        <f t="shared" si="114"/>
        <v>1.0617000000000001</v>
      </c>
      <c r="IA84" s="34">
        <f t="shared" si="115"/>
        <v>-0.21820000000000001</v>
      </c>
      <c r="IB84" s="24"/>
      <c r="IC84" s="25">
        <v>61</v>
      </c>
      <c r="ID84" s="23">
        <v>33.6</v>
      </c>
      <c r="IE84" s="22">
        <f t="shared" si="33"/>
        <v>72</v>
      </c>
      <c r="IF84" s="22">
        <f>64</f>
        <v>64</v>
      </c>
      <c r="IG84" s="32">
        <f>32</f>
        <v>32</v>
      </c>
      <c r="IH84" s="33">
        <f t="shared" si="116"/>
        <v>0.873</v>
      </c>
      <c r="II84" s="34">
        <f t="shared" si="117"/>
        <v>-0.58330000000000004</v>
      </c>
      <c r="IJ84" s="24"/>
      <c r="IK84" s="25">
        <v>61</v>
      </c>
      <c r="IL84" s="23">
        <v>33.6</v>
      </c>
      <c r="IM84" s="22">
        <f t="shared" si="34"/>
        <v>72</v>
      </c>
      <c r="IN84" s="22">
        <f>66</f>
        <v>66</v>
      </c>
      <c r="IO84" s="37">
        <f>33</f>
        <v>33</v>
      </c>
      <c r="IP84" s="33">
        <f t="shared" si="118"/>
        <v>0.59060000000000001</v>
      </c>
      <c r="IQ84" s="34">
        <f t="shared" si="119"/>
        <v>-0.82940000000000003</v>
      </c>
      <c r="IR84" s="24"/>
      <c r="IS84" s="25">
        <v>61</v>
      </c>
      <c r="IT84" s="23">
        <v>33.6</v>
      </c>
      <c r="IU84" s="22">
        <f t="shared" si="35"/>
        <v>72</v>
      </c>
      <c r="IV84" s="22">
        <f>68</f>
        <v>68</v>
      </c>
      <c r="IW84" s="32">
        <f>34</f>
        <v>34</v>
      </c>
      <c r="IX84" s="33">
        <f t="shared" si="120"/>
        <v>0.27039999999999997</v>
      </c>
      <c r="IY84" s="34">
        <f t="shared" si="121"/>
        <v>-0.95050000000000001</v>
      </c>
      <c r="IZ84" s="24"/>
      <c r="JA84" s="25">
        <v>61</v>
      </c>
      <c r="JB84" s="23">
        <v>33.6</v>
      </c>
      <c r="JC84" s="22">
        <f t="shared" si="36"/>
        <v>72</v>
      </c>
      <c r="JD84" s="22">
        <f>70</f>
        <v>70</v>
      </c>
      <c r="JE84" s="32">
        <f>35</f>
        <v>35</v>
      </c>
      <c r="JF84" s="33">
        <f t="shared" si="122"/>
        <v>-4.3099999999999999E-2</v>
      </c>
      <c r="JG84" s="34">
        <f t="shared" si="123"/>
        <v>-0.95899999999999996</v>
      </c>
      <c r="JH84" s="24"/>
      <c r="JI84" s="25">
        <v>61</v>
      </c>
      <c r="JJ84" s="23">
        <v>33.6</v>
      </c>
      <c r="JK84" s="22">
        <f t="shared" si="37"/>
        <v>72</v>
      </c>
      <c r="JL84" s="22">
        <f t="shared" si="37"/>
        <v>72</v>
      </c>
      <c r="JM84" s="37">
        <f>36</f>
        <v>36</v>
      </c>
      <c r="JN84" s="33">
        <f t="shared" si="124"/>
        <v>-0.31919999999999998</v>
      </c>
      <c r="JO84" s="34">
        <f t="shared" si="125"/>
        <v>-0.877</v>
      </c>
    </row>
    <row r="85" spans="1:275">
      <c r="A85" s="22">
        <v>1901</v>
      </c>
      <c r="B85" s="23">
        <v>31.78</v>
      </c>
      <c r="C85" s="20"/>
      <c r="D85" s="24"/>
      <c r="E85" s="25">
        <v>62</v>
      </c>
      <c r="F85" s="23">
        <v>31.78</v>
      </c>
      <c r="G85" s="22">
        <f t="shared" si="0"/>
        <v>72</v>
      </c>
      <c r="H85" s="22">
        <f t="shared" si="0"/>
        <v>72</v>
      </c>
      <c r="I85" s="32">
        <f>3</f>
        <v>3</v>
      </c>
      <c r="J85" s="33">
        <f t="shared" si="38"/>
        <v>-0.44140000000000001</v>
      </c>
      <c r="K85" s="34">
        <f t="shared" si="39"/>
        <v>-0.76449999999999996</v>
      </c>
      <c r="L85" s="24"/>
      <c r="M85" s="25">
        <v>62</v>
      </c>
      <c r="N85" s="23">
        <v>31.78</v>
      </c>
      <c r="O85" s="22">
        <f t="shared" si="1"/>
        <v>72</v>
      </c>
      <c r="P85" s="22">
        <f t="shared" si="2"/>
        <v>72</v>
      </c>
      <c r="Q85" s="37">
        <f t="shared" si="232"/>
        <v>4</v>
      </c>
      <c r="R85" s="33">
        <f t="shared" si="41"/>
        <v>-0.88280000000000003</v>
      </c>
      <c r="S85" s="34">
        <f t="shared" si="42"/>
        <v>0</v>
      </c>
      <c r="T85" s="24"/>
      <c r="U85" s="25">
        <v>62</v>
      </c>
      <c r="V85" s="23">
        <v>31.78</v>
      </c>
      <c r="W85" s="22">
        <f t="shared" si="3"/>
        <v>72</v>
      </c>
      <c r="X85" s="22">
        <v>70</v>
      </c>
      <c r="Y85" s="32">
        <f>5</f>
        <v>5</v>
      </c>
      <c r="Z85" s="33">
        <f t="shared" si="43"/>
        <v>-0.73460000000000003</v>
      </c>
      <c r="AA85" s="34">
        <f t="shared" si="44"/>
        <v>0.53369999999999995</v>
      </c>
      <c r="AB85" s="24"/>
      <c r="AC85" s="25">
        <v>62</v>
      </c>
      <c r="AD85" s="23">
        <v>31.78</v>
      </c>
      <c r="AE85" s="22">
        <f t="shared" si="233"/>
        <v>72</v>
      </c>
      <c r="AF85" s="22">
        <f t="shared" si="4"/>
        <v>72</v>
      </c>
      <c r="AG85" s="37">
        <f t="shared" si="234"/>
        <v>6</v>
      </c>
      <c r="AH85" s="33">
        <f t="shared" si="47"/>
        <v>-0.44140000000000001</v>
      </c>
      <c r="AI85" s="34">
        <f t="shared" si="48"/>
        <v>0.76449999999999996</v>
      </c>
      <c r="AJ85" s="24"/>
      <c r="AK85" s="25">
        <v>62</v>
      </c>
      <c r="AL85" s="23">
        <v>31.78</v>
      </c>
      <c r="AM85" s="22">
        <f t="shared" si="5"/>
        <v>72</v>
      </c>
      <c r="AN85" s="22">
        <f t="shared" si="235"/>
        <v>70</v>
      </c>
      <c r="AO85" s="32">
        <f t="shared" si="236"/>
        <v>7</v>
      </c>
      <c r="AP85" s="33">
        <f t="shared" si="51"/>
        <v>0.56610000000000005</v>
      </c>
      <c r="AQ85" s="34">
        <f t="shared" si="52"/>
        <v>-0.70989999999999998</v>
      </c>
      <c r="AR85" s="24"/>
      <c r="AS85" s="25">
        <v>62</v>
      </c>
      <c r="AT85" s="23">
        <v>31.78</v>
      </c>
      <c r="AU85" s="22">
        <f t="shared" si="6"/>
        <v>72</v>
      </c>
      <c r="AV85" s="22">
        <f t="shared" si="237"/>
        <v>72</v>
      </c>
      <c r="AW85" s="37">
        <f t="shared" si="238"/>
        <v>8</v>
      </c>
      <c r="AX85" s="33">
        <f t="shared" si="55"/>
        <v>0</v>
      </c>
      <c r="AY85" s="34">
        <f t="shared" si="56"/>
        <v>-0.88280000000000003</v>
      </c>
      <c r="AZ85" s="24"/>
      <c r="BA85" s="25">
        <v>62</v>
      </c>
      <c r="BB85" s="23">
        <v>31.78</v>
      </c>
      <c r="BC85" s="22">
        <f t="shared" si="7"/>
        <v>72</v>
      </c>
      <c r="BD85" s="22">
        <f t="shared" si="8"/>
        <v>72</v>
      </c>
      <c r="BE85" s="37">
        <f t="shared" si="239"/>
        <v>9</v>
      </c>
      <c r="BF85" s="33">
        <f t="shared" si="58"/>
        <v>0.67620000000000002</v>
      </c>
      <c r="BG85" s="34">
        <f t="shared" si="59"/>
        <v>-0.56740000000000002</v>
      </c>
      <c r="BH85" s="24"/>
      <c r="BI85" s="25">
        <v>62</v>
      </c>
      <c r="BJ85" s="23">
        <v>31.78</v>
      </c>
      <c r="BK85" s="22">
        <f t="shared" si="9"/>
        <v>72</v>
      </c>
      <c r="BL85" s="22">
        <f>70</f>
        <v>70</v>
      </c>
      <c r="BM85" s="32">
        <f>10</f>
        <v>10</v>
      </c>
      <c r="BN85" s="33">
        <f t="shared" si="60"/>
        <v>0.28060000000000002</v>
      </c>
      <c r="BO85" s="34">
        <f t="shared" si="61"/>
        <v>0.86360000000000003</v>
      </c>
      <c r="BP85" s="24"/>
      <c r="BQ85" s="25">
        <v>62</v>
      </c>
      <c r="BR85" s="23">
        <v>31.78</v>
      </c>
      <c r="BS85" s="22">
        <f t="shared" si="10"/>
        <v>72</v>
      </c>
      <c r="BT85" s="22">
        <f t="shared" si="240"/>
        <v>66</v>
      </c>
      <c r="BU85" s="37">
        <f t="shared" si="241"/>
        <v>11</v>
      </c>
      <c r="BV85" s="33">
        <f t="shared" si="64"/>
        <v>-0.63070000000000004</v>
      </c>
      <c r="BW85" s="34">
        <f t="shared" si="65"/>
        <v>-0.7278</v>
      </c>
      <c r="BX85" s="24"/>
      <c r="BY85" s="25">
        <v>62</v>
      </c>
      <c r="BZ85" s="23">
        <v>31.78</v>
      </c>
      <c r="CA85" s="22">
        <f t="shared" si="11"/>
        <v>72</v>
      </c>
      <c r="CB85" s="22">
        <f t="shared" si="12"/>
        <v>72</v>
      </c>
      <c r="CC85" s="37">
        <f t="shared" si="242"/>
        <v>12</v>
      </c>
      <c r="CD85" s="33">
        <f t="shared" si="67"/>
        <v>0.44140000000000001</v>
      </c>
      <c r="CE85" s="34">
        <f t="shared" si="68"/>
        <v>0.76449999999999996</v>
      </c>
      <c r="CF85" s="24"/>
      <c r="CG85" s="25">
        <v>62</v>
      </c>
      <c r="CH85" s="23">
        <v>31.78</v>
      </c>
      <c r="CI85" s="22">
        <f t="shared" si="13"/>
        <v>72</v>
      </c>
      <c r="CJ85" s="22">
        <f>65</f>
        <v>65</v>
      </c>
      <c r="CK85" s="32">
        <f>13</f>
        <v>13</v>
      </c>
      <c r="CL85" s="33">
        <f t="shared" si="69"/>
        <v>0.1179</v>
      </c>
      <c r="CM85" s="34">
        <f t="shared" si="70"/>
        <v>-0.97070000000000001</v>
      </c>
      <c r="CN85" s="24"/>
      <c r="CO85" s="25">
        <v>62</v>
      </c>
      <c r="CP85" s="23">
        <v>31.78</v>
      </c>
      <c r="CQ85" s="22">
        <f t="shared" si="14"/>
        <v>72</v>
      </c>
      <c r="CR85" s="22">
        <f t="shared" si="243"/>
        <v>70</v>
      </c>
      <c r="CS85" s="32">
        <f t="shared" si="244"/>
        <v>14</v>
      </c>
      <c r="CT85" s="33">
        <f t="shared" si="73"/>
        <v>-0.81810000000000005</v>
      </c>
      <c r="CU85" s="34">
        <f t="shared" si="74"/>
        <v>0.39400000000000002</v>
      </c>
      <c r="CV85" s="24"/>
      <c r="CW85" s="25">
        <v>62</v>
      </c>
      <c r="CX85" s="23">
        <v>31.78</v>
      </c>
      <c r="CY85" s="22">
        <f t="shared" si="15"/>
        <v>72</v>
      </c>
      <c r="CZ85" s="22">
        <f t="shared" si="224"/>
        <v>60</v>
      </c>
      <c r="DA85" s="32">
        <f t="shared" si="225"/>
        <v>15</v>
      </c>
      <c r="DB85" s="33"/>
      <c r="DC85" s="34"/>
      <c r="DD85" s="24"/>
      <c r="DE85" s="25">
        <v>62</v>
      </c>
      <c r="DF85" s="23">
        <v>31.78</v>
      </c>
      <c r="DG85" s="22">
        <f t="shared" si="16"/>
        <v>72</v>
      </c>
      <c r="DH85" s="22">
        <f t="shared" si="245"/>
        <v>64</v>
      </c>
      <c r="DI85" s="32">
        <f t="shared" si="246"/>
        <v>16</v>
      </c>
      <c r="DJ85" s="33">
        <f t="shared" si="81"/>
        <v>0.70220000000000005</v>
      </c>
      <c r="DK85" s="34">
        <f t="shared" si="82"/>
        <v>-0.70220000000000005</v>
      </c>
      <c r="DL85" s="24"/>
      <c r="DM85" s="25">
        <v>62</v>
      </c>
      <c r="DN85" s="23">
        <v>31.78</v>
      </c>
      <c r="DO85" s="22">
        <f t="shared" si="17"/>
        <v>72</v>
      </c>
      <c r="DP85" s="22">
        <f>68</f>
        <v>68</v>
      </c>
      <c r="DQ85" s="32">
        <f>17</f>
        <v>17</v>
      </c>
      <c r="DR85" s="33">
        <f t="shared" si="83"/>
        <v>-0.56330000000000002</v>
      </c>
      <c r="DS85" s="34">
        <f t="shared" si="84"/>
        <v>-0.74590000000000001</v>
      </c>
      <c r="DT85" s="24"/>
      <c r="DU85" s="25">
        <v>62</v>
      </c>
      <c r="DV85" s="23">
        <v>31.78</v>
      </c>
      <c r="DW85" s="22">
        <f t="shared" si="18"/>
        <v>72</v>
      </c>
      <c r="DX85" s="22">
        <f t="shared" si="247"/>
        <v>72</v>
      </c>
      <c r="DY85" s="37">
        <f t="shared" si="248"/>
        <v>18</v>
      </c>
      <c r="DZ85" s="33">
        <f t="shared" si="87"/>
        <v>-0.82950000000000002</v>
      </c>
      <c r="EA85" s="34">
        <f t="shared" si="88"/>
        <v>0.3019</v>
      </c>
      <c r="EB85" s="24"/>
      <c r="EC85" s="25">
        <v>62</v>
      </c>
      <c r="ED85" s="23">
        <v>31.78</v>
      </c>
      <c r="EE85" s="22">
        <f t="shared" si="19"/>
        <v>72</v>
      </c>
      <c r="EF85" s="22">
        <f>57</f>
        <v>57</v>
      </c>
      <c r="EG85" s="32">
        <f>19</f>
        <v>19</v>
      </c>
      <c r="EH85" s="33"/>
      <c r="EI85" s="34"/>
      <c r="EJ85" s="24"/>
      <c r="EK85" s="25">
        <v>62</v>
      </c>
      <c r="EL85" s="23">
        <v>31.78</v>
      </c>
      <c r="EM85" s="22">
        <f t="shared" si="20"/>
        <v>72</v>
      </c>
      <c r="EN85" s="22">
        <f>60</f>
        <v>60</v>
      </c>
      <c r="EO85" s="32">
        <f>20</f>
        <v>20</v>
      </c>
      <c r="EP85" s="33"/>
      <c r="EQ85" s="34"/>
      <c r="ER85" s="24"/>
      <c r="ES85" s="25">
        <v>62</v>
      </c>
      <c r="ET85" s="23">
        <v>31.78</v>
      </c>
      <c r="EU85" s="22">
        <f t="shared" si="21"/>
        <v>72</v>
      </c>
      <c r="EV85" s="22">
        <f>63</f>
        <v>63</v>
      </c>
      <c r="EW85" s="37">
        <f>21</f>
        <v>21</v>
      </c>
      <c r="EX85" s="33">
        <f t="shared" si="93"/>
        <v>0.96409999999999996</v>
      </c>
      <c r="EY85" s="34">
        <f t="shared" si="94"/>
        <v>-0.2974</v>
      </c>
      <c r="EZ85" s="24"/>
      <c r="FA85" s="25">
        <v>62</v>
      </c>
      <c r="FB85" s="23">
        <v>31.78</v>
      </c>
      <c r="FC85" s="22">
        <f t="shared" si="22"/>
        <v>72</v>
      </c>
      <c r="FD85" s="22">
        <f>66</f>
        <v>66</v>
      </c>
      <c r="FE85" s="37">
        <f>22</f>
        <v>22</v>
      </c>
      <c r="FF85" s="33">
        <f t="shared" si="95"/>
        <v>0.40010000000000001</v>
      </c>
      <c r="FG85" s="34">
        <f t="shared" si="96"/>
        <v>-0.876</v>
      </c>
      <c r="FH85" s="24"/>
      <c r="FI85" s="25">
        <v>62</v>
      </c>
      <c r="FJ85" s="23">
        <v>31.78</v>
      </c>
      <c r="FK85" s="22">
        <f t="shared" si="23"/>
        <v>72</v>
      </c>
      <c r="FL85" s="22">
        <f t="shared" si="249"/>
        <v>69</v>
      </c>
      <c r="FM85" s="37">
        <f t="shared" si="231"/>
        <v>23</v>
      </c>
      <c r="FN85" s="33">
        <f t="shared" si="98"/>
        <v>-0.3085</v>
      </c>
      <c r="FO85" s="34">
        <f t="shared" si="99"/>
        <v>-0.86799999999999999</v>
      </c>
      <c r="FP85" s="24"/>
      <c r="FQ85" s="25">
        <v>62</v>
      </c>
      <c r="FR85" s="23">
        <v>31.78</v>
      </c>
      <c r="FS85" s="22">
        <f t="shared" si="25"/>
        <v>72</v>
      </c>
      <c r="FT85" s="22">
        <f t="shared" si="25"/>
        <v>72</v>
      </c>
      <c r="FU85" s="37">
        <f>24</f>
        <v>24</v>
      </c>
      <c r="FV85" s="33">
        <f t="shared" si="100"/>
        <v>-0.76449999999999996</v>
      </c>
      <c r="FW85" s="34">
        <f t="shared" si="101"/>
        <v>-0.44140000000000001</v>
      </c>
      <c r="FX85" s="24"/>
      <c r="FY85" s="25">
        <v>62</v>
      </c>
      <c r="FZ85" s="23">
        <v>31.78</v>
      </c>
      <c r="GA85" s="22">
        <f t="shared" si="26"/>
        <v>72</v>
      </c>
      <c r="GB85" s="22">
        <f>50</f>
        <v>50</v>
      </c>
      <c r="GC85" s="32">
        <f>25</f>
        <v>25</v>
      </c>
      <c r="GD85" s="33"/>
      <c r="GE85" s="34"/>
      <c r="GF85" s="24"/>
      <c r="GG85" s="25">
        <v>62</v>
      </c>
      <c r="GH85" s="23">
        <v>31.78</v>
      </c>
      <c r="GI85" s="22">
        <f t="shared" si="27"/>
        <v>72</v>
      </c>
      <c r="GJ85" s="22">
        <f>52</f>
        <v>52</v>
      </c>
      <c r="GK85" s="32">
        <f>26</f>
        <v>26</v>
      </c>
      <c r="GL85" s="33"/>
      <c r="GM85" s="34"/>
      <c r="GN85" s="24"/>
      <c r="GO85" s="25">
        <v>62</v>
      </c>
      <c r="GP85" s="23">
        <v>31.78</v>
      </c>
      <c r="GQ85" s="22">
        <f t="shared" si="28"/>
        <v>72</v>
      </c>
      <c r="GR85" s="22">
        <f>54</f>
        <v>54</v>
      </c>
      <c r="GS85" s="37">
        <f>27</f>
        <v>27</v>
      </c>
      <c r="GT85" s="33"/>
      <c r="GU85" s="34"/>
      <c r="GV85" s="24"/>
      <c r="GW85" s="25">
        <v>62</v>
      </c>
      <c r="GX85" s="23">
        <v>31.78</v>
      </c>
      <c r="GY85" s="22">
        <f t="shared" si="29"/>
        <v>72</v>
      </c>
      <c r="GZ85" s="22">
        <f>56</f>
        <v>56</v>
      </c>
      <c r="HA85" s="32">
        <f>28</f>
        <v>28</v>
      </c>
      <c r="HB85" s="33"/>
      <c r="HC85" s="34"/>
      <c r="HD85" s="24"/>
      <c r="HE85" s="25">
        <v>62</v>
      </c>
      <c r="HF85" s="23">
        <v>31.78</v>
      </c>
      <c r="HG85" s="22">
        <f t="shared" si="30"/>
        <v>72</v>
      </c>
      <c r="HH85" s="22">
        <f>58</f>
        <v>58</v>
      </c>
      <c r="HI85" s="32">
        <f>29</f>
        <v>29</v>
      </c>
      <c r="HJ85" s="33"/>
      <c r="HK85" s="34"/>
      <c r="HL85" s="24"/>
      <c r="HM85" s="25">
        <v>62</v>
      </c>
      <c r="HN85" s="23">
        <v>31.78</v>
      </c>
      <c r="HO85" s="22">
        <f t="shared" si="31"/>
        <v>72</v>
      </c>
      <c r="HP85" s="22">
        <f>60</f>
        <v>60</v>
      </c>
      <c r="HQ85" s="32">
        <f>30</f>
        <v>30</v>
      </c>
      <c r="HR85" s="33"/>
      <c r="HS85" s="34"/>
      <c r="HT85" s="24"/>
      <c r="HU85" s="25">
        <v>62</v>
      </c>
      <c r="HV85" s="23">
        <v>31.78</v>
      </c>
      <c r="HW85" s="22">
        <f t="shared" si="32"/>
        <v>72</v>
      </c>
      <c r="HX85" s="22">
        <f>62</f>
        <v>62</v>
      </c>
      <c r="HY85" s="32">
        <f>31</f>
        <v>31</v>
      </c>
      <c r="HZ85" s="33"/>
      <c r="IA85" s="34"/>
      <c r="IB85" s="24"/>
      <c r="IC85" s="25">
        <v>62</v>
      </c>
      <c r="ID85" s="23">
        <v>31.78</v>
      </c>
      <c r="IE85" s="22">
        <f t="shared" si="33"/>
        <v>72</v>
      </c>
      <c r="IF85" s="22">
        <f>64</f>
        <v>64</v>
      </c>
      <c r="IG85" s="32">
        <f>32</f>
        <v>32</v>
      </c>
      <c r="IH85" s="33">
        <f t="shared" si="116"/>
        <v>0.91749999999999998</v>
      </c>
      <c r="II85" s="34">
        <f t="shared" si="117"/>
        <v>-0.38009999999999999</v>
      </c>
      <c r="IJ85" s="24"/>
      <c r="IK85" s="25">
        <v>62</v>
      </c>
      <c r="IL85" s="23">
        <v>31.78</v>
      </c>
      <c r="IM85" s="22">
        <f t="shared" si="34"/>
        <v>72</v>
      </c>
      <c r="IN85" s="22">
        <f>66</f>
        <v>66</v>
      </c>
      <c r="IO85" s="37">
        <f>33</f>
        <v>33</v>
      </c>
      <c r="IP85" s="33">
        <f t="shared" si="118"/>
        <v>0.69699999999999995</v>
      </c>
      <c r="IQ85" s="34">
        <f t="shared" si="119"/>
        <v>-0.66459999999999997</v>
      </c>
      <c r="IR85" s="24"/>
      <c r="IS85" s="25">
        <v>62</v>
      </c>
      <c r="IT85" s="23">
        <v>31.78</v>
      </c>
      <c r="IU85" s="22">
        <f t="shared" si="35"/>
        <v>72</v>
      </c>
      <c r="IV85" s="22">
        <f>68</f>
        <v>68</v>
      </c>
      <c r="IW85" s="32">
        <f>34</f>
        <v>34</v>
      </c>
      <c r="IX85" s="33">
        <f t="shared" si="120"/>
        <v>0.41660000000000003</v>
      </c>
      <c r="IY85" s="34">
        <f t="shared" si="121"/>
        <v>-0.8367</v>
      </c>
      <c r="IZ85" s="24"/>
      <c r="JA85" s="25">
        <v>62</v>
      </c>
      <c r="JB85" s="23">
        <v>31.78</v>
      </c>
      <c r="JC85" s="22">
        <f t="shared" si="36"/>
        <v>72</v>
      </c>
      <c r="JD85" s="22">
        <f>70</f>
        <v>70</v>
      </c>
      <c r="JE85" s="32">
        <f>35</f>
        <v>35</v>
      </c>
      <c r="JF85" s="33">
        <f t="shared" si="122"/>
        <v>0.12189999999999999</v>
      </c>
      <c r="JG85" s="34">
        <f t="shared" si="123"/>
        <v>-0.89980000000000004</v>
      </c>
      <c r="JH85" s="24"/>
      <c r="JI85" s="25">
        <v>62</v>
      </c>
      <c r="JJ85" s="23">
        <v>31.78</v>
      </c>
      <c r="JK85" s="22">
        <f t="shared" si="37"/>
        <v>72</v>
      </c>
      <c r="JL85" s="22">
        <f t="shared" si="37"/>
        <v>72</v>
      </c>
      <c r="JM85" s="37">
        <f>36</f>
        <v>36</v>
      </c>
      <c r="JN85" s="33">
        <f t="shared" si="124"/>
        <v>-0.15329999999999999</v>
      </c>
      <c r="JO85" s="34">
        <f t="shared" si="125"/>
        <v>-0.86939999999999995</v>
      </c>
    </row>
    <row r="86" spans="1:275">
      <c r="A86" s="22">
        <v>1902</v>
      </c>
      <c r="B86" s="23">
        <v>39.53</v>
      </c>
      <c r="C86" s="20"/>
      <c r="D86" s="24"/>
      <c r="E86" s="25">
        <v>63</v>
      </c>
      <c r="F86" s="23">
        <v>39.53</v>
      </c>
      <c r="G86" s="22">
        <f t="shared" si="0"/>
        <v>72</v>
      </c>
      <c r="H86" s="22">
        <f t="shared" si="0"/>
        <v>72</v>
      </c>
      <c r="I86" s="32">
        <f>3</f>
        <v>3</v>
      </c>
      <c r="J86" s="33">
        <f t="shared" si="38"/>
        <v>1.0981000000000001</v>
      </c>
      <c r="K86" s="34">
        <f t="shared" si="39"/>
        <v>0</v>
      </c>
      <c r="L86" s="24"/>
      <c r="M86" s="25">
        <v>63</v>
      </c>
      <c r="N86" s="23">
        <v>39.53</v>
      </c>
      <c r="O86" s="22">
        <f t="shared" si="1"/>
        <v>72</v>
      </c>
      <c r="P86" s="22">
        <f t="shared" si="2"/>
        <v>72</v>
      </c>
      <c r="Q86" s="37">
        <f t="shared" si="232"/>
        <v>4</v>
      </c>
      <c r="R86" s="33">
        <f t="shared" si="41"/>
        <v>0</v>
      </c>
      <c r="S86" s="34">
        <f t="shared" si="42"/>
        <v>-1.0981000000000001</v>
      </c>
      <c r="T86" s="24"/>
      <c r="U86" s="25">
        <v>63</v>
      </c>
      <c r="V86" s="23">
        <v>39.53</v>
      </c>
      <c r="W86" s="22">
        <f t="shared" si="3"/>
        <v>72</v>
      </c>
      <c r="X86" s="22">
        <v>70</v>
      </c>
      <c r="Y86" s="32">
        <f>5</f>
        <v>5</v>
      </c>
      <c r="Z86" s="33">
        <f t="shared" si="43"/>
        <v>-0.91369999999999996</v>
      </c>
      <c r="AA86" s="34">
        <f t="shared" si="44"/>
        <v>-0.66390000000000005</v>
      </c>
      <c r="AB86" s="24"/>
      <c r="AC86" s="25">
        <v>63</v>
      </c>
      <c r="AD86" s="23">
        <v>39.53</v>
      </c>
      <c r="AE86" s="22">
        <f t="shared" si="233"/>
        <v>72</v>
      </c>
      <c r="AF86" s="22">
        <f t="shared" si="4"/>
        <v>72</v>
      </c>
      <c r="AG86" s="37">
        <f t="shared" si="234"/>
        <v>6</v>
      </c>
      <c r="AH86" s="33">
        <f t="shared" si="47"/>
        <v>-1.0981000000000001</v>
      </c>
      <c r="AI86" s="34">
        <f t="shared" si="48"/>
        <v>0</v>
      </c>
      <c r="AJ86" s="24"/>
      <c r="AK86" s="25">
        <v>63</v>
      </c>
      <c r="AL86" s="23">
        <v>39.53</v>
      </c>
      <c r="AM86" s="22">
        <f t="shared" si="5"/>
        <v>72</v>
      </c>
      <c r="AN86" s="22">
        <f t="shared" si="235"/>
        <v>70</v>
      </c>
      <c r="AO86" s="32">
        <f t="shared" si="236"/>
        <v>7</v>
      </c>
      <c r="AP86" s="33">
        <f t="shared" si="51"/>
        <v>1.1294</v>
      </c>
      <c r="AQ86" s="34">
        <f t="shared" si="52"/>
        <v>0</v>
      </c>
      <c r="AR86" s="24"/>
      <c r="AS86" s="25">
        <v>63</v>
      </c>
      <c r="AT86" s="23">
        <v>39.53</v>
      </c>
      <c r="AU86" s="22">
        <f t="shared" si="6"/>
        <v>72</v>
      </c>
      <c r="AV86" s="22">
        <f t="shared" si="237"/>
        <v>72</v>
      </c>
      <c r="AW86" s="37">
        <f t="shared" si="238"/>
        <v>8</v>
      </c>
      <c r="AX86" s="33">
        <f t="shared" si="55"/>
        <v>0.77639999999999998</v>
      </c>
      <c r="AY86" s="34">
        <f t="shared" si="56"/>
        <v>-0.77639999999999998</v>
      </c>
      <c r="AZ86" s="24"/>
      <c r="BA86" s="25">
        <v>63</v>
      </c>
      <c r="BB86" s="23">
        <v>39.53</v>
      </c>
      <c r="BC86" s="22">
        <f t="shared" si="7"/>
        <v>72</v>
      </c>
      <c r="BD86" s="22">
        <f t="shared" si="8"/>
        <v>72</v>
      </c>
      <c r="BE86" s="37">
        <f t="shared" si="239"/>
        <v>9</v>
      </c>
      <c r="BF86" s="33">
        <f t="shared" si="58"/>
        <v>1.0981000000000001</v>
      </c>
      <c r="BG86" s="34">
        <f t="shared" si="59"/>
        <v>0</v>
      </c>
      <c r="BH86" s="24"/>
      <c r="BI86" s="25">
        <v>63</v>
      </c>
      <c r="BJ86" s="23">
        <v>39.53</v>
      </c>
      <c r="BK86" s="22">
        <f t="shared" si="9"/>
        <v>72</v>
      </c>
      <c r="BL86" s="22">
        <f>70</f>
        <v>70</v>
      </c>
      <c r="BM86" s="32">
        <f>10</f>
        <v>10</v>
      </c>
      <c r="BN86" s="33">
        <f t="shared" si="60"/>
        <v>-0.34899999999999998</v>
      </c>
      <c r="BO86" s="34">
        <f t="shared" si="61"/>
        <v>1.0742</v>
      </c>
      <c r="BP86" s="24"/>
      <c r="BQ86" s="25">
        <v>63</v>
      </c>
      <c r="BR86" s="23">
        <v>39.53</v>
      </c>
      <c r="BS86" s="22">
        <f t="shared" si="10"/>
        <v>72</v>
      </c>
      <c r="BT86" s="22">
        <f t="shared" si="240"/>
        <v>66</v>
      </c>
      <c r="BU86" s="37">
        <f t="shared" si="241"/>
        <v>11</v>
      </c>
      <c r="BV86" s="33">
        <f t="shared" si="64"/>
        <v>-0.17050000000000001</v>
      </c>
      <c r="BW86" s="34">
        <f t="shared" si="65"/>
        <v>-1.1857</v>
      </c>
      <c r="BX86" s="24"/>
      <c r="BY86" s="25">
        <v>63</v>
      </c>
      <c r="BZ86" s="23">
        <v>39.53</v>
      </c>
      <c r="CA86" s="22">
        <f t="shared" si="11"/>
        <v>72</v>
      </c>
      <c r="CB86" s="22">
        <f t="shared" si="12"/>
        <v>72</v>
      </c>
      <c r="CC86" s="37">
        <f t="shared" si="242"/>
        <v>12</v>
      </c>
      <c r="CD86" s="33">
        <f t="shared" si="67"/>
        <v>0</v>
      </c>
      <c r="CE86" s="34">
        <f t="shared" si="68"/>
        <v>1.0981000000000001</v>
      </c>
      <c r="CF86" s="24"/>
      <c r="CG86" s="25">
        <v>63</v>
      </c>
      <c r="CH86" s="23">
        <v>39.53</v>
      </c>
      <c r="CI86" s="22">
        <f t="shared" si="13"/>
        <v>72</v>
      </c>
      <c r="CJ86" s="22">
        <f>65</f>
        <v>65</v>
      </c>
      <c r="CK86" s="32">
        <f>13</f>
        <v>13</v>
      </c>
      <c r="CL86" s="33">
        <f t="shared" si="69"/>
        <v>0.69089999999999996</v>
      </c>
      <c r="CM86" s="34">
        <f t="shared" si="70"/>
        <v>-1.0009999999999999</v>
      </c>
      <c r="CN86" s="24"/>
      <c r="CO86" s="25">
        <v>63</v>
      </c>
      <c r="CP86" s="23">
        <v>39.53</v>
      </c>
      <c r="CQ86" s="22">
        <f t="shared" si="14"/>
        <v>72</v>
      </c>
      <c r="CR86" s="22">
        <f t="shared" si="243"/>
        <v>70</v>
      </c>
      <c r="CS86" s="32">
        <f t="shared" si="244"/>
        <v>14</v>
      </c>
      <c r="CT86" s="33">
        <f t="shared" si="73"/>
        <v>-1.1294</v>
      </c>
      <c r="CU86" s="34">
        <f t="shared" si="74"/>
        <v>0</v>
      </c>
      <c r="CV86" s="24"/>
      <c r="CW86" s="25">
        <v>63</v>
      </c>
      <c r="CX86" s="23">
        <v>39.53</v>
      </c>
      <c r="CY86" s="22">
        <f t="shared" si="15"/>
        <v>72</v>
      </c>
      <c r="CZ86" s="22">
        <f t="shared" si="224"/>
        <v>60</v>
      </c>
      <c r="DA86" s="32">
        <f t="shared" si="225"/>
        <v>15</v>
      </c>
      <c r="DB86" s="33"/>
      <c r="DC86" s="34"/>
      <c r="DD86" s="24"/>
      <c r="DE86" s="25">
        <v>63</v>
      </c>
      <c r="DF86" s="23">
        <v>39.53</v>
      </c>
      <c r="DG86" s="22">
        <f t="shared" si="16"/>
        <v>72</v>
      </c>
      <c r="DH86" s="22">
        <f t="shared" si="245"/>
        <v>64</v>
      </c>
      <c r="DI86" s="32">
        <f t="shared" si="246"/>
        <v>16</v>
      </c>
      <c r="DJ86" s="33">
        <f t="shared" si="81"/>
        <v>1.1413</v>
      </c>
      <c r="DK86" s="34">
        <f t="shared" si="82"/>
        <v>-0.47270000000000001</v>
      </c>
      <c r="DL86" s="24"/>
      <c r="DM86" s="25">
        <v>63</v>
      </c>
      <c r="DN86" s="23">
        <v>39.53</v>
      </c>
      <c r="DO86" s="22">
        <f t="shared" si="17"/>
        <v>72</v>
      </c>
      <c r="DP86" s="22">
        <f>68</f>
        <v>68</v>
      </c>
      <c r="DQ86" s="32">
        <f>17</f>
        <v>17</v>
      </c>
      <c r="DR86" s="33">
        <f t="shared" si="83"/>
        <v>-0.31819999999999998</v>
      </c>
      <c r="DS86" s="34">
        <f t="shared" si="84"/>
        <v>-1.1183000000000001</v>
      </c>
      <c r="DT86" s="24"/>
      <c r="DU86" s="25">
        <v>63</v>
      </c>
      <c r="DV86" s="23">
        <v>39.53</v>
      </c>
      <c r="DW86" s="22">
        <f t="shared" si="18"/>
        <v>72</v>
      </c>
      <c r="DX86" s="22">
        <f t="shared" si="247"/>
        <v>72</v>
      </c>
      <c r="DY86" s="37">
        <f t="shared" si="248"/>
        <v>18</v>
      </c>
      <c r="DZ86" s="33">
        <f t="shared" si="87"/>
        <v>-1.0981000000000001</v>
      </c>
      <c r="EA86" s="34">
        <f t="shared" si="88"/>
        <v>0</v>
      </c>
      <c r="EB86" s="24"/>
      <c r="EC86" s="25">
        <v>63</v>
      </c>
      <c r="ED86" s="23">
        <v>39.53</v>
      </c>
      <c r="EE86" s="22">
        <f t="shared" si="19"/>
        <v>72</v>
      </c>
      <c r="EF86" s="22">
        <f>57</f>
        <v>57</v>
      </c>
      <c r="EG86" s="32">
        <f>19</f>
        <v>19</v>
      </c>
      <c r="EH86" s="33"/>
      <c r="EI86" s="34"/>
      <c r="EJ86" s="24"/>
      <c r="EK86" s="25">
        <v>63</v>
      </c>
      <c r="EL86" s="23">
        <v>39.53</v>
      </c>
      <c r="EM86" s="22">
        <f t="shared" si="20"/>
        <v>72</v>
      </c>
      <c r="EN86" s="22">
        <f>60</f>
        <v>60</v>
      </c>
      <c r="EO86" s="32">
        <f>20</f>
        <v>20</v>
      </c>
      <c r="EP86" s="33"/>
      <c r="EQ86" s="34"/>
      <c r="ER86" s="24"/>
      <c r="ES86" s="25">
        <v>63</v>
      </c>
      <c r="ET86" s="23">
        <v>39.53</v>
      </c>
      <c r="EU86" s="22">
        <f t="shared" si="21"/>
        <v>72</v>
      </c>
      <c r="EV86" s="22">
        <f>63</f>
        <v>63</v>
      </c>
      <c r="EW86" s="37">
        <f>21</f>
        <v>21</v>
      </c>
      <c r="EX86" s="33"/>
      <c r="EY86" s="34"/>
      <c r="EZ86" s="24"/>
      <c r="FA86" s="25">
        <v>63</v>
      </c>
      <c r="FB86" s="23">
        <v>39.53</v>
      </c>
      <c r="FC86" s="22">
        <f t="shared" si="22"/>
        <v>72</v>
      </c>
      <c r="FD86" s="22">
        <f>66</f>
        <v>66</v>
      </c>
      <c r="FE86" s="37">
        <f>22</f>
        <v>22</v>
      </c>
      <c r="FF86" s="33">
        <f t="shared" si="95"/>
        <v>0.78439999999999999</v>
      </c>
      <c r="FG86" s="34">
        <f t="shared" si="96"/>
        <v>-0.90529999999999999</v>
      </c>
      <c r="FH86" s="24"/>
      <c r="FI86" s="25">
        <v>63</v>
      </c>
      <c r="FJ86" s="23">
        <v>39.53</v>
      </c>
      <c r="FK86" s="22">
        <f t="shared" si="23"/>
        <v>72</v>
      </c>
      <c r="FL86" s="22">
        <f t="shared" si="249"/>
        <v>69</v>
      </c>
      <c r="FM86" s="37">
        <f t="shared" si="231"/>
        <v>23</v>
      </c>
      <c r="FN86" s="33">
        <f t="shared" si="98"/>
        <v>-7.8200000000000006E-2</v>
      </c>
      <c r="FO86" s="34">
        <f t="shared" si="99"/>
        <v>-1.1431</v>
      </c>
      <c r="FP86" s="24"/>
      <c r="FQ86" s="25">
        <v>63</v>
      </c>
      <c r="FR86" s="23">
        <v>39.53</v>
      </c>
      <c r="FS86" s="22">
        <f t="shared" si="25"/>
        <v>72</v>
      </c>
      <c r="FT86" s="22">
        <f t="shared" si="25"/>
        <v>72</v>
      </c>
      <c r="FU86" s="37">
        <f>24</f>
        <v>24</v>
      </c>
      <c r="FV86" s="33">
        <f t="shared" si="100"/>
        <v>-0.77639999999999998</v>
      </c>
      <c r="FW86" s="34">
        <f t="shared" si="101"/>
        <v>-0.77639999999999998</v>
      </c>
      <c r="FX86" s="24"/>
      <c r="FY86" s="25">
        <v>63</v>
      </c>
      <c r="FZ86" s="23">
        <v>39.53</v>
      </c>
      <c r="GA86" s="22">
        <f t="shared" si="26"/>
        <v>72</v>
      </c>
      <c r="GB86" s="22">
        <f>50</f>
        <v>50</v>
      </c>
      <c r="GC86" s="32">
        <f>25</f>
        <v>25</v>
      </c>
      <c r="GD86" s="33"/>
      <c r="GE86" s="34"/>
      <c r="GF86" s="24"/>
      <c r="GG86" s="25">
        <v>63</v>
      </c>
      <c r="GH86" s="23">
        <v>39.53</v>
      </c>
      <c r="GI86" s="22">
        <f t="shared" si="27"/>
        <v>72</v>
      </c>
      <c r="GJ86" s="22">
        <f>52</f>
        <v>52</v>
      </c>
      <c r="GK86" s="32">
        <f>26</f>
        <v>26</v>
      </c>
      <c r="GL86" s="33"/>
      <c r="GM86" s="34"/>
      <c r="GN86" s="24"/>
      <c r="GO86" s="25">
        <v>63</v>
      </c>
      <c r="GP86" s="23">
        <v>39.53</v>
      </c>
      <c r="GQ86" s="22">
        <f t="shared" si="28"/>
        <v>72</v>
      </c>
      <c r="GR86" s="22">
        <f>54</f>
        <v>54</v>
      </c>
      <c r="GS86" s="37">
        <f>27</f>
        <v>27</v>
      </c>
      <c r="GT86" s="33"/>
      <c r="GU86" s="34"/>
      <c r="GV86" s="24"/>
      <c r="GW86" s="25">
        <v>63</v>
      </c>
      <c r="GX86" s="23">
        <v>39.53</v>
      </c>
      <c r="GY86" s="22">
        <f t="shared" si="29"/>
        <v>72</v>
      </c>
      <c r="GZ86" s="22">
        <f>56</f>
        <v>56</v>
      </c>
      <c r="HA86" s="32">
        <f>28</f>
        <v>28</v>
      </c>
      <c r="HB86" s="33"/>
      <c r="HC86" s="34"/>
      <c r="HD86" s="24"/>
      <c r="HE86" s="25">
        <v>63</v>
      </c>
      <c r="HF86" s="23">
        <v>39.53</v>
      </c>
      <c r="HG86" s="22">
        <f t="shared" si="30"/>
        <v>72</v>
      </c>
      <c r="HH86" s="22">
        <f>58</f>
        <v>58</v>
      </c>
      <c r="HI86" s="32">
        <f>29</f>
        <v>29</v>
      </c>
      <c r="HJ86" s="33"/>
      <c r="HK86" s="34"/>
      <c r="HL86" s="24"/>
      <c r="HM86" s="25">
        <v>63</v>
      </c>
      <c r="HN86" s="23">
        <v>39.53</v>
      </c>
      <c r="HO86" s="22">
        <f t="shared" si="31"/>
        <v>72</v>
      </c>
      <c r="HP86" s="22">
        <f>60</f>
        <v>60</v>
      </c>
      <c r="HQ86" s="32">
        <f>30</f>
        <v>30</v>
      </c>
      <c r="HR86" s="33"/>
      <c r="HS86" s="34"/>
      <c r="HT86" s="24"/>
      <c r="HU86" s="25">
        <v>63</v>
      </c>
      <c r="HV86" s="23">
        <v>39.53</v>
      </c>
      <c r="HW86" s="22">
        <f t="shared" si="32"/>
        <v>72</v>
      </c>
      <c r="HX86" s="22">
        <f>62</f>
        <v>62</v>
      </c>
      <c r="HY86" s="32">
        <f>31</f>
        <v>31</v>
      </c>
      <c r="HZ86" s="33"/>
      <c r="IA86" s="34"/>
      <c r="IB86" s="24"/>
      <c r="IC86" s="25">
        <v>63</v>
      </c>
      <c r="ID86" s="23">
        <v>39.53</v>
      </c>
      <c r="IE86" s="22">
        <f t="shared" si="33"/>
        <v>72</v>
      </c>
      <c r="IF86" s="22">
        <f>64</f>
        <v>64</v>
      </c>
      <c r="IG86" s="32">
        <f>32</f>
        <v>32</v>
      </c>
      <c r="IH86" s="33">
        <f t="shared" si="116"/>
        <v>1.2116</v>
      </c>
      <c r="II86" s="34">
        <f t="shared" si="117"/>
        <v>-0.24099999999999999</v>
      </c>
      <c r="IJ86" s="24"/>
      <c r="IK86" s="25">
        <v>63</v>
      </c>
      <c r="IL86" s="23">
        <v>39.53</v>
      </c>
      <c r="IM86" s="22">
        <f t="shared" si="34"/>
        <v>72</v>
      </c>
      <c r="IN86" s="22">
        <f>66</f>
        <v>66</v>
      </c>
      <c r="IO86" s="37">
        <f>33</f>
        <v>33</v>
      </c>
      <c r="IP86" s="33">
        <f t="shared" si="118"/>
        <v>1.0077</v>
      </c>
      <c r="IQ86" s="34">
        <f t="shared" si="119"/>
        <v>-0.64759999999999995</v>
      </c>
      <c r="IR86" s="24"/>
      <c r="IS86" s="25">
        <v>63</v>
      </c>
      <c r="IT86" s="23">
        <v>39.53</v>
      </c>
      <c r="IU86" s="22">
        <f t="shared" si="35"/>
        <v>72</v>
      </c>
      <c r="IV86" s="22">
        <f>68</f>
        <v>68</v>
      </c>
      <c r="IW86" s="32">
        <f>34</f>
        <v>34</v>
      </c>
      <c r="IX86" s="33">
        <f t="shared" si="120"/>
        <v>0.70069999999999999</v>
      </c>
      <c r="IY86" s="34">
        <f t="shared" si="121"/>
        <v>-0.92779999999999996</v>
      </c>
      <c r="IZ86" s="24"/>
      <c r="JA86" s="25">
        <v>63</v>
      </c>
      <c r="JB86" s="23">
        <v>39.53</v>
      </c>
      <c r="JC86" s="22">
        <f t="shared" si="36"/>
        <v>72</v>
      </c>
      <c r="JD86" s="22">
        <f>70</f>
        <v>70</v>
      </c>
      <c r="JE86" s="32">
        <f>35</f>
        <v>35</v>
      </c>
      <c r="JF86" s="33">
        <f t="shared" si="122"/>
        <v>0.34899999999999998</v>
      </c>
      <c r="JG86" s="34">
        <f t="shared" si="123"/>
        <v>-1.0742</v>
      </c>
      <c r="JH86" s="24"/>
      <c r="JI86" s="25">
        <v>63</v>
      </c>
      <c r="JJ86" s="23">
        <v>39.53</v>
      </c>
      <c r="JK86" s="22">
        <f t="shared" si="37"/>
        <v>72</v>
      </c>
      <c r="JL86" s="22">
        <f t="shared" si="37"/>
        <v>72</v>
      </c>
      <c r="JM86" s="37">
        <f>36</f>
        <v>36</v>
      </c>
      <c r="JN86" s="33">
        <f t="shared" si="124"/>
        <v>0</v>
      </c>
      <c r="JO86" s="34">
        <f t="shared" si="125"/>
        <v>-1.0981000000000001</v>
      </c>
    </row>
    <row r="87" spans="1:275">
      <c r="A87" s="22">
        <v>1903</v>
      </c>
      <c r="B87" s="23">
        <v>37.979999999999997</v>
      </c>
      <c r="C87" s="20"/>
      <c r="D87" s="24"/>
      <c r="E87" s="25">
        <v>64</v>
      </c>
      <c r="F87" s="23">
        <v>37.979999999999997</v>
      </c>
      <c r="G87" s="22">
        <f t="shared" ref="G87:H94" si="250">72</f>
        <v>72</v>
      </c>
      <c r="H87" s="22">
        <f t="shared" si="250"/>
        <v>72</v>
      </c>
      <c r="I87" s="32">
        <f>3</f>
        <v>3</v>
      </c>
      <c r="J87" s="33">
        <f t="shared" si="38"/>
        <v>-0.52749999999999997</v>
      </c>
      <c r="K87" s="34">
        <f t="shared" si="39"/>
        <v>0.91369999999999996</v>
      </c>
      <c r="L87" s="24"/>
      <c r="M87" s="25">
        <v>64</v>
      </c>
      <c r="N87" s="23">
        <v>37.979999999999997</v>
      </c>
      <c r="O87" s="22">
        <f t="shared" ref="O87:O94" si="251">72</f>
        <v>72</v>
      </c>
      <c r="P87" s="22">
        <f t="shared" ref="P87:P94" si="252">72</f>
        <v>72</v>
      </c>
      <c r="Q87" s="37">
        <f t="shared" si="232"/>
        <v>4</v>
      </c>
      <c r="R87" s="33">
        <f t="shared" si="41"/>
        <v>1.0549999999999999</v>
      </c>
      <c r="S87" s="34">
        <f t="shared" si="42"/>
        <v>0</v>
      </c>
      <c r="T87" s="24"/>
      <c r="U87" s="25">
        <v>64</v>
      </c>
      <c r="V87" s="23">
        <v>37.979999999999997</v>
      </c>
      <c r="W87" s="22">
        <f t="shared" ref="W87:W94" si="253">72</f>
        <v>72</v>
      </c>
      <c r="X87" s="22">
        <v>70</v>
      </c>
      <c r="Y87" s="32">
        <f>5</f>
        <v>5</v>
      </c>
      <c r="Z87" s="33">
        <f t="shared" si="43"/>
        <v>0.33529999999999999</v>
      </c>
      <c r="AA87" s="34">
        <f t="shared" si="44"/>
        <v>-1.032</v>
      </c>
      <c r="AB87" s="24"/>
      <c r="AC87" s="25">
        <v>64</v>
      </c>
      <c r="AD87" s="23">
        <v>37.979999999999997</v>
      </c>
      <c r="AE87" s="22">
        <f t="shared" si="233"/>
        <v>72</v>
      </c>
      <c r="AF87" s="22">
        <f t="shared" ref="AF87:AF94" si="254">72</f>
        <v>72</v>
      </c>
      <c r="AG87" s="37">
        <f t="shared" si="234"/>
        <v>6</v>
      </c>
      <c r="AH87" s="33">
        <f t="shared" si="47"/>
        <v>-0.52749999999999997</v>
      </c>
      <c r="AI87" s="34">
        <f t="shared" si="48"/>
        <v>-0.91369999999999996</v>
      </c>
      <c r="AJ87" s="24"/>
      <c r="AK87" s="25">
        <v>64</v>
      </c>
      <c r="AL87" s="23">
        <v>37.979999999999997</v>
      </c>
      <c r="AM87" s="22">
        <f t="shared" ref="AM87:AM94" si="255">72</f>
        <v>72</v>
      </c>
      <c r="AN87" s="22">
        <f t="shared" si="235"/>
        <v>70</v>
      </c>
      <c r="AO87" s="32">
        <f t="shared" si="236"/>
        <v>7</v>
      </c>
      <c r="AP87" s="33">
        <f t="shared" si="51"/>
        <v>0.67659999999999998</v>
      </c>
      <c r="AQ87" s="34">
        <f t="shared" si="52"/>
        <v>0.84840000000000004</v>
      </c>
      <c r="AR87" s="24"/>
      <c r="AS87" s="25">
        <v>64</v>
      </c>
      <c r="AT87" s="23">
        <v>37.979999999999997</v>
      </c>
      <c r="AU87" s="22">
        <f t="shared" ref="AU87:AU94" si="256">72</f>
        <v>72</v>
      </c>
      <c r="AV87" s="22">
        <f t="shared" si="237"/>
        <v>72</v>
      </c>
      <c r="AW87" s="37">
        <f t="shared" si="238"/>
        <v>8</v>
      </c>
      <c r="AX87" s="33">
        <f t="shared" si="55"/>
        <v>1.0549999999999999</v>
      </c>
      <c r="AY87" s="34">
        <f t="shared" si="56"/>
        <v>0</v>
      </c>
      <c r="AZ87" s="24"/>
      <c r="BA87" s="25">
        <v>64</v>
      </c>
      <c r="BB87" s="23">
        <v>37.979999999999997</v>
      </c>
      <c r="BC87" s="22">
        <f t="shared" ref="BC87:BC94" si="257">72</f>
        <v>72</v>
      </c>
      <c r="BD87" s="22">
        <f t="shared" ref="BD87:BD94" si="258">72</f>
        <v>72</v>
      </c>
      <c r="BE87" s="37">
        <f t="shared" si="239"/>
        <v>9</v>
      </c>
      <c r="BF87" s="33">
        <f t="shared" si="58"/>
        <v>0.80820000000000003</v>
      </c>
      <c r="BG87" s="34">
        <f t="shared" si="59"/>
        <v>0.67810000000000004</v>
      </c>
      <c r="BH87" s="24"/>
      <c r="BI87" s="25">
        <v>64</v>
      </c>
      <c r="BJ87" s="23">
        <v>37.979999999999997</v>
      </c>
      <c r="BK87" s="22">
        <f t="shared" ref="BK87:BK94" si="259">72</f>
        <v>72</v>
      </c>
      <c r="BL87" s="22">
        <f>70</f>
        <v>70</v>
      </c>
      <c r="BM87" s="32">
        <f>10</f>
        <v>10</v>
      </c>
      <c r="BN87" s="33">
        <f t="shared" si="60"/>
        <v>-0.87790000000000001</v>
      </c>
      <c r="BO87" s="34">
        <f t="shared" si="61"/>
        <v>0.63780000000000003</v>
      </c>
      <c r="BP87" s="24"/>
      <c r="BQ87" s="25">
        <v>64</v>
      </c>
      <c r="BR87" s="23">
        <v>37.979999999999997</v>
      </c>
      <c r="BS87" s="22">
        <f t="shared" ref="BS87:BS94" si="260">72</f>
        <v>72</v>
      </c>
      <c r="BT87" s="22">
        <f t="shared" si="240"/>
        <v>66</v>
      </c>
      <c r="BU87" s="37">
        <f t="shared" si="241"/>
        <v>11</v>
      </c>
      <c r="BV87" s="33">
        <f t="shared" si="64"/>
        <v>0.47810000000000002</v>
      </c>
      <c r="BW87" s="34">
        <f t="shared" si="65"/>
        <v>-1.0468999999999999</v>
      </c>
      <c r="BX87" s="24"/>
      <c r="BY87" s="25">
        <v>64</v>
      </c>
      <c r="BZ87" s="23">
        <v>37.979999999999997</v>
      </c>
      <c r="CA87" s="22">
        <f t="shared" ref="CA87:CA94" si="261">72</f>
        <v>72</v>
      </c>
      <c r="CB87" s="22">
        <f t="shared" ref="CB87:CB94" si="262">72</f>
        <v>72</v>
      </c>
      <c r="CC87" s="37">
        <f t="shared" si="242"/>
        <v>12</v>
      </c>
      <c r="CD87" s="33">
        <f t="shared" si="67"/>
        <v>-0.52749999999999997</v>
      </c>
      <c r="CE87" s="34">
        <f t="shared" si="68"/>
        <v>0.91369999999999996</v>
      </c>
      <c r="CF87" s="24"/>
      <c r="CG87" s="25">
        <v>64</v>
      </c>
      <c r="CH87" s="23">
        <v>37.979999999999997</v>
      </c>
      <c r="CI87" s="22">
        <f t="shared" ref="CI87:CI94" si="263">72</f>
        <v>72</v>
      </c>
      <c r="CJ87" s="22">
        <f>65</f>
        <v>65</v>
      </c>
      <c r="CK87" s="32">
        <f>13</f>
        <v>13</v>
      </c>
      <c r="CL87" s="33">
        <f t="shared" si="69"/>
        <v>1.0347999999999999</v>
      </c>
      <c r="CM87" s="34">
        <f t="shared" si="70"/>
        <v>-0.54310000000000003</v>
      </c>
      <c r="CN87" s="24"/>
      <c r="CO87" s="25">
        <v>64</v>
      </c>
      <c r="CP87" s="23">
        <v>37.979999999999997</v>
      </c>
      <c r="CQ87" s="22">
        <f t="shared" ref="CQ87:CQ94" si="264">72</f>
        <v>72</v>
      </c>
      <c r="CR87" s="22">
        <f t="shared" si="243"/>
        <v>70</v>
      </c>
      <c r="CS87" s="32">
        <f t="shared" si="244"/>
        <v>14</v>
      </c>
      <c r="CT87" s="33">
        <f t="shared" si="73"/>
        <v>-0.97770000000000001</v>
      </c>
      <c r="CU87" s="34">
        <f t="shared" si="74"/>
        <v>-0.4708</v>
      </c>
      <c r="CV87" s="24"/>
      <c r="CW87" s="25">
        <v>64</v>
      </c>
      <c r="CX87" s="23">
        <v>37.979999999999997</v>
      </c>
      <c r="CY87" s="22">
        <f t="shared" ref="CY87:CY94" si="265">72</f>
        <v>72</v>
      </c>
      <c r="CZ87" s="22">
        <f t="shared" si="224"/>
        <v>60</v>
      </c>
      <c r="DA87" s="32">
        <f t="shared" si="225"/>
        <v>15</v>
      </c>
      <c r="DB87" s="33"/>
      <c r="DC87" s="34"/>
      <c r="DD87" s="24"/>
      <c r="DE87" s="25">
        <v>64</v>
      </c>
      <c r="DF87" s="23">
        <v>37.979999999999997</v>
      </c>
      <c r="DG87" s="22">
        <f t="shared" ref="DG87:DG94" si="266">72</f>
        <v>72</v>
      </c>
      <c r="DH87" s="22">
        <f t="shared" si="245"/>
        <v>64</v>
      </c>
      <c r="DI87" s="32">
        <f t="shared" si="246"/>
        <v>16</v>
      </c>
      <c r="DJ87" s="33">
        <f t="shared" si="81"/>
        <v>1.1869000000000001</v>
      </c>
      <c r="DK87" s="34">
        <f t="shared" si="82"/>
        <v>0</v>
      </c>
      <c r="DL87" s="24"/>
      <c r="DM87" s="25">
        <v>64</v>
      </c>
      <c r="DN87" s="23">
        <v>37.979999999999997</v>
      </c>
      <c r="DO87" s="22">
        <f t="shared" ref="DO87:DO94" si="267">72</f>
        <v>72</v>
      </c>
      <c r="DP87" s="22">
        <f>68</f>
        <v>68</v>
      </c>
      <c r="DQ87" s="32">
        <f>17</f>
        <v>17</v>
      </c>
      <c r="DR87" s="33">
        <f t="shared" si="83"/>
        <v>0.1031</v>
      </c>
      <c r="DS87" s="34">
        <f t="shared" si="84"/>
        <v>-1.1123000000000001</v>
      </c>
      <c r="DT87" s="24"/>
      <c r="DU87" s="25">
        <v>64</v>
      </c>
      <c r="DV87" s="23">
        <v>37.979999999999997</v>
      </c>
      <c r="DW87" s="22">
        <f t="shared" ref="DW87:DW94" si="268">72</f>
        <v>72</v>
      </c>
      <c r="DX87" s="22">
        <f t="shared" si="247"/>
        <v>72</v>
      </c>
      <c r="DY87" s="37">
        <f t="shared" si="248"/>
        <v>18</v>
      </c>
      <c r="DZ87" s="33">
        <f t="shared" si="87"/>
        <v>-0.99139999999999995</v>
      </c>
      <c r="EA87" s="34">
        <f t="shared" si="88"/>
        <v>-0.36080000000000001</v>
      </c>
      <c r="EB87" s="24"/>
      <c r="EC87" s="25">
        <v>64</v>
      </c>
      <c r="ED87" s="23">
        <v>37.979999999999997</v>
      </c>
      <c r="EE87" s="22">
        <f t="shared" ref="EE87:EE94" si="269">72</f>
        <v>72</v>
      </c>
      <c r="EF87" s="22">
        <f>57</f>
        <v>57</v>
      </c>
      <c r="EG87" s="32">
        <f>19</f>
        <v>19</v>
      </c>
      <c r="EH87" s="33"/>
      <c r="EI87" s="34"/>
      <c r="EJ87" s="24"/>
      <c r="EK87" s="25">
        <v>64</v>
      </c>
      <c r="EL87" s="23">
        <v>37.979999999999997</v>
      </c>
      <c r="EM87" s="22">
        <f t="shared" ref="EM87:EM94" si="270">72</f>
        <v>72</v>
      </c>
      <c r="EN87" s="22">
        <f>60</f>
        <v>60</v>
      </c>
      <c r="EO87" s="32">
        <f>20</f>
        <v>20</v>
      </c>
      <c r="EP87" s="33"/>
      <c r="EQ87" s="34"/>
      <c r="ER87" s="24"/>
      <c r="ES87" s="25">
        <v>64</v>
      </c>
      <c r="ET87" s="23">
        <v>37.979999999999997</v>
      </c>
      <c r="EU87" s="22">
        <f t="shared" ref="EU87:EU94" si="271">72</f>
        <v>72</v>
      </c>
      <c r="EV87" s="22">
        <f>63</f>
        <v>63</v>
      </c>
      <c r="EW87" s="37">
        <f>21</f>
        <v>21</v>
      </c>
      <c r="EX87" s="33"/>
      <c r="EY87" s="34"/>
      <c r="EZ87" s="24"/>
      <c r="FA87" s="25">
        <v>64</v>
      </c>
      <c r="FB87" s="23">
        <v>37.979999999999997</v>
      </c>
      <c r="FC87" s="22">
        <f t="shared" ref="FC87:FC94" si="272">72</f>
        <v>72</v>
      </c>
      <c r="FD87" s="22">
        <f>66</f>
        <v>66</v>
      </c>
      <c r="FE87" s="37">
        <f>22</f>
        <v>22</v>
      </c>
      <c r="FF87" s="33">
        <f t="shared" si="95"/>
        <v>0.96819999999999995</v>
      </c>
      <c r="FG87" s="34">
        <f t="shared" si="96"/>
        <v>-0.62219999999999998</v>
      </c>
      <c r="FH87" s="24"/>
      <c r="FI87" s="25">
        <v>64</v>
      </c>
      <c r="FJ87" s="23">
        <v>37.979999999999997</v>
      </c>
      <c r="FK87" s="22">
        <f t="shared" ref="FK87:FK94" si="273">72</f>
        <v>72</v>
      </c>
      <c r="FL87" s="22">
        <f t="shared" si="249"/>
        <v>69</v>
      </c>
      <c r="FM87" s="37">
        <f t="shared" si="231"/>
        <v>23</v>
      </c>
      <c r="FN87" s="33">
        <f t="shared" si="98"/>
        <v>0.224</v>
      </c>
      <c r="FO87" s="34">
        <f t="shared" si="99"/>
        <v>-1.0778000000000001</v>
      </c>
      <c r="FP87" s="24"/>
      <c r="FQ87" s="25">
        <v>64</v>
      </c>
      <c r="FR87" s="23">
        <v>37.979999999999997</v>
      </c>
      <c r="FS87" s="22">
        <f t="shared" ref="FS87:FT94" si="274">72</f>
        <v>72</v>
      </c>
      <c r="FT87" s="22">
        <f t="shared" si="274"/>
        <v>72</v>
      </c>
      <c r="FU87" s="37">
        <f>24</f>
        <v>24</v>
      </c>
      <c r="FV87" s="33">
        <f t="shared" si="100"/>
        <v>-0.52749999999999997</v>
      </c>
      <c r="FW87" s="34">
        <f t="shared" si="101"/>
        <v>-0.91369999999999996</v>
      </c>
      <c r="FX87" s="24"/>
      <c r="FY87" s="25">
        <v>64</v>
      </c>
      <c r="FZ87" s="23">
        <v>37.979999999999997</v>
      </c>
      <c r="GA87" s="22">
        <f t="shared" ref="GA87:GA94" si="275">72</f>
        <v>72</v>
      </c>
      <c r="GB87" s="22">
        <f>50</f>
        <v>50</v>
      </c>
      <c r="GC87" s="32">
        <f>25</f>
        <v>25</v>
      </c>
      <c r="GD87" s="33"/>
      <c r="GE87" s="34"/>
      <c r="GF87" s="24"/>
      <c r="GG87" s="25">
        <v>64</v>
      </c>
      <c r="GH87" s="23">
        <v>37.979999999999997</v>
      </c>
      <c r="GI87" s="22">
        <f t="shared" ref="GI87:GI94" si="276">72</f>
        <v>72</v>
      </c>
      <c r="GJ87" s="22">
        <f>52</f>
        <v>52</v>
      </c>
      <c r="GK87" s="32">
        <f>26</f>
        <v>26</v>
      </c>
      <c r="GL87" s="33"/>
      <c r="GM87" s="34"/>
      <c r="GN87" s="24"/>
      <c r="GO87" s="25">
        <v>64</v>
      </c>
      <c r="GP87" s="23">
        <v>37.979999999999997</v>
      </c>
      <c r="GQ87" s="22">
        <f t="shared" ref="GQ87:GQ94" si="277">72</f>
        <v>72</v>
      </c>
      <c r="GR87" s="22">
        <f>54</f>
        <v>54</v>
      </c>
      <c r="GS87" s="37">
        <f>27</f>
        <v>27</v>
      </c>
      <c r="GT87" s="33"/>
      <c r="GU87" s="34"/>
      <c r="GV87" s="24"/>
      <c r="GW87" s="25">
        <v>64</v>
      </c>
      <c r="GX87" s="23">
        <v>37.979999999999997</v>
      </c>
      <c r="GY87" s="22">
        <f t="shared" ref="GY87:GY94" si="278">72</f>
        <v>72</v>
      </c>
      <c r="GZ87" s="22">
        <f>56</f>
        <v>56</v>
      </c>
      <c r="HA87" s="32">
        <f>28</f>
        <v>28</v>
      </c>
      <c r="HB87" s="33"/>
      <c r="HC87" s="34"/>
      <c r="HD87" s="24"/>
      <c r="HE87" s="25">
        <v>64</v>
      </c>
      <c r="HF87" s="23">
        <v>37.979999999999997</v>
      </c>
      <c r="HG87" s="22">
        <f t="shared" ref="HG87:HG94" si="279">72</f>
        <v>72</v>
      </c>
      <c r="HH87" s="22">
        <f>58</f>
        <v>58</v>
      </c>
      <c r="HI87" s="32">
        <f>29</f>
        <v>29</v>
      </c>
      <c r="HJ87" s="33"/>
      <c r="HK87" s="34"/>
      <c r="HL87" s="24"/>
      <c r="HM87" s="25">
        <v>64</v>
      </c>
      <c r="HN87" s="23">
        <v>37.979999999999997</v>
      </c>
      <c r="HO87" s="22">
        <f t="shared" ref="HO87:HO94" si="280">72</f>
        <v>72</v>
      </c>
      <c r="HP87" s="22">
        <f>60</f>
        <v>60</v>
      </c>
      <c r="HQ87" s="32">
        <f>30</f>
        <v>30</v>
      </c>
      <c r="HR87" s="33"/>
      <c r="HS87" s="34"/>
      <c r="HT87" s="24"/>
      <c r="HU87" s="25">
        <v>64</v>
      </c>
      <c r="HV87" s="23">
        <v>37.979999999999997</v>
      </c>
      <c r="HW87" s="22">
        <f t="shared" ref="HW87:HW94" si="281">72</f>
        <v>72</v>
      </c>
      <c r="HX87" s="22">
        <f>62</f>
        <v>62</v>
      </c>
      <c r="HY87" s="32">
        <f>31</f>
        <v>31</v>
      </c>
      <c r="HZ87" s="33"/>
      <c r="IA87" s="34"/>
      <c r="IB87" s="24"/>
      <c r="IC87" s="25">
        <v>64</v>
      </c>
      <c r="ID87" s="23">
        <v>37.979999999999997</v>
      </c>
      <c r="IE87" s="22">
        <f t="shared" ref="IE87:IE94" si="282">72</f>
        <v>72</v>
      </c>
      <c r="IF87" s="22">
        <f>64</f>
        <v>64</v>
      </c>
      <c r="IG87" s="32">
        <f>32</f>
        <v>32</v>
      </c>
      <c r="IH87" s="33"/>
      <c r="II87" s="34"/>
      <c r="IJ87" s="24"/>
      <c r="IK87" s="25">
        <v>64</v>
      </c>
      <c r="IL87" s="23">
        <v>37.979999999999997</v>
      </c>
      <c r="IM87" s="22">
        <f t="shared" ref="IM87:IM94" si="283">72</f>
        <v>72</v>
      </c>
      <c r="IN87" s="22">
        <f>66</f>
        <v>66</v>
      </c>
      <c r="IO87" s="37">
        <f>33</f>
        <v>33</v>
      </c>
      <c r="IP87" s="33">
        <f t="shared" si="118"/>
        <v>1.0685</v>
      </c>
      <c r="IQ87" s="34">
        <f t="shared" si="119"/>
        <v>-0.42770000000000002</v>
      </c>
      <c r="IR87" s="24"/>
      <c r="IS87" s="25">
        <v>64</v>
      </c>
      <c r="IT87" s="23">
        <v>37.979999999999997</v>
      </c>
      <c r="IU87" s="22">
        <f t="shared" ref="IU87:IU94" si="284">72</f>
        <v>72</v>
      </c>
      <c r="IV87" s="22">
        <f>68</f>
        <v>68</v>
      </c>
      <c r="IW87" s="32">
        <f>34</f>
        <v>34</v>
      </c>
      <c r="IX87" s="33">
        <f t="shared" si="120"/>
        <v>0.82550000000000001</v>
      </c>
      <c r="IY87" s="34">
        <f t="shared" si="121"/>
        <v>-0.75260000000000005</v>
      </c>
      <c r="IZ87" s="24"/>
      <c r="JA87" s="25">
        <v>64</v>
      </c>
      <c r="JB87" s="23">
        <v>37.979999999999997</v>
      </c>
      <c r="JC87" s="22">
        <f t="shared" ref="JC87:JC94" si="285">72</f>
        <v>72</v>
      </c>
      <c r="JD87" s="22">
        <f>70</f>
        <v>70</v>
      </c>
      <c r="JE87" s="32">
        <f>35</f>
        <v>35</v>
      </c>
      <c r="JF87" s="33">
        <f t="shared" si="122"/>
        <v>0.51419999999999999</v>
      </c>
      <c r="JG87" s="34">
        <f t="shared" si="123"/>
        <v>-0.9556</v>
      </c>
      <c r="JH87" s="24"/>
      <c r="JI87" s="25">
        <v>64</v>
      </c>
      <c r="JJ87" s="23">
        <v>37.979999999999997</v>
      </c>
      <c r="JK87" s="22">
        <f t="shared" ref="JK87:JL94" si="286">72</f>
        <v>72</v>
      </c>
      <c r="JL87" s="22">
        <f t="shared" si="286"/>
        <v>72</v>
      </c>
      <c r="JM87" s="37">
        <f>36</f>
        <v>36</v>
      </c>
      <c r="JN87" s="33">
        <f t="shared" si="124"/>
        <v>0.1832</v>
      </c>
      <c r="JO87" s="34">
        <f t="shared" si="125"/>
        <v>-1.0389999999999999</v>
      </c>
    </row>
    <row r="88" spans="1:275">
      <c r="A88" s="22">
        <v>1904</v>
      </c>
      <c r="B88" s="23">
        <v>28.24</v>
      </c>
      <c r="C88" s="20"/>
      <c r="D88" s="24"/>
      <c r="E88" s="25">
        <v>65</v>
      </c>
      <c r="F88" s="23">
        <v>28.24</v>
      </c>
      <c r="G88" s="22">
        <f t="shared" si="250"/>
        <v>72</v>
      </c>
      <c r="H88" s="22">
        <f t="shared" si="250"/>
        <v>72</v>
      </c>
      <c r="I88" s="32">
        <f>3</f>
        <v>3</v>
      </c>
      <c r="J88" s="33">
        <f t="shared" ref="J88:J94" si="287">(2/H88)*(F88)*COS(2*3.1415926*(E88)/(I88))</f>
        <v>-0.39219999999999999</v>
      </c>
      <c r="K88" s="34">
        <f t="shared" ref="K88:K94" si="288">(2/H88)*(F88)*SIN(2*3.1415926*(E88)/(I88))</f>
        <v>-0.67930000000000001</v>
      </c>
      <c r="L88" s="24"/>
      <c r="M88" s="25">
        <v>65</v>
      </c>
      <c r="N88" s="23">
        <v>28.24</v>
      </c>
      <c r="O88" s="22">
        <f t="shared" si="251"/>
        <v>72</v>
      </c>
      <c r="P88" s="22">
        <f t="shared" si="252"/>
        <v>72</v>
      </c>
      <c r="Q88" s="37">
        <f t="shared" si="232"/>
        <v>4</v>
      </c>
      <c r="R88" s="33">
        <f t="shared" ref="R88:R94" si="289">(2/P88)*(N88)*COS(2*3.1415926*(M88)/(Q88))</f>
        <v>0</v>
      </c>
      <c r="S88" s="34">
        <f t="shared" ref="S88:S94" si="290">(2/P88)*(N88)*SIN(2*3.1415926*(M88)/(Q88))</f>
        <v>0.78439999999999999</v>
      </c>
      <c r="T88" s="24"/>
      <c r="U88" s="25">
        <v>65</v>
      </c>
      <c r="V88" s="23">
        <v>28.24</v>
      </c>
      <c r="W88" s="22">
        <f t="shared" si="253"/>
        <v>72</v>
      </c>
      <c r="X88" s="22">
        <v>70</v>
      </c>
      <c r="Y88" s="32">
        <f>5</f>
        <v>5</v>
      </c>
      <c r="Z88" s="33">
        <f t="shared" ref="Z88:Z94" si="291">(2/X88)*(V88)*COS(2*3.1415926*(U88)/(Y88))</f>
        <v>0.80689999999999995</v>
      </c>
      <c r="AA88" s="34">
        <f t="shared" ref="AA88:AA94" si="292">(2/X88)*(V88)*SIN(2*3.1415926*(U88)/(Y88))</f>
        <v>0</v>
      </c>
      <c r="AB88" s="24"/>
      <c r="AC88" s="25">
        <v>65</v>
      </c>
      <c r="AD88" s="23">
        <v>28.24</v>
      </c>
      <c r="AE88" s="22">
        <f t="shared" si="233"/>
        <v>72</v>
      </c>
      <c r="AF88" s="22">
        <f t="shared" si="254"/>
        <v>72</v>
      </c>
      <c r="AG88" s="37">
        <f t="shared" si="234"/>
        <v>6</v>
      </c>
      <c r="AH88" s="33">
        <f t="shared" ref="AH88:AH94" si="293">(2/AF88)*(AD88)*COS(2*3.1415926*(AC88)/(AG88))</f>
        <v>0.39219999999999999</v>
      </c>
      <c r="AI88" s="34">
        <f t="shared" ref="AI88:AI94" si="294">(2/AF88)*(AD88)*SIN(2*3.1415926*(AC88)/(AG88))</f>
        <v>-0.67930000000000001</v>
      </c>
      <c r="AJ88" s="24"/>
      <c r="AK88" s="25">
        <v>65</v>
      </c>
      <c r="AL88" s="23">
        <v>28.24</v>
      </c>
      <c r="AM88" s="22">
        <f t="shared" si="255"/>
        <v>72</v>
      </c>
      <c r="AN88" s="22">
        <f t="shared" si="235"/>
        <v>70</v>
      </c>
      <c r="AO88" s="32">
        <f t="shared" si="236"/>
        <v>7</v>
      </c>
      <c r="AP88" s="33">
        <f t="shared" ref="AP88:AP94" si="295">(2/AN88)*(AL88)*COS(2*3.1415926*(AK88)/(AO88))</f>
        <v>-0.17949999999999999</v>
      </c>
      <c r="AQ88" s="34">
        <f t="shared" ref="AQ88:AQ94" si="296">(2/AN88)*(AL88)*SIN(2*3.1415926*(AK88)/(AO88))</f>
        <v>0.78659999999999997</v>
      </c>
      <c r="AR88" s="24"/>
      <c r="AS88" s="25">
        <v>65</v>
      </c>
      <c r="AT88" s="23">
        <v>28.24</v>
      </c>
      <c r="AU88" s="22">
        <f t="shared" si="256"/>
        <v>72</v>
      </c>
      <c r="AV88" s="22">
        <f t="shared" si="237"/>
        <v>72</v>
      </c>
      <c r="AW88" s="37">
        <f t="shared" si="238"/>
        <v>8</v>
      </c>
      <c r="AX88" s="33">
        <f t="shared" ref="AX88:AX94" si="297">(2/AV88)*(AT88)*COS(2*3.1415926*(AS88)/(AW88))</f>
        <v>0.55469999999999997</v>
      </c>
      <c r="AY88" s="34">
        <f t="shared" ref="AY88:AY94" si="298">(2/AV88)*(AT88)*SIN(2*3.1415926*(AS88)/(AW88))</f>
        <v>0.55469999999999997</v>
      </c>
      <c r="AZ88" s="24"/>
      <c r="BA88" s="25">
        <v>65</v>
      </c>
      <c r="BB88" s="23">
        <v>28.24</v>
      </c>
      <c r="BC88" s="22">
        <f t="shared" si="257"/>
        <v>72</v>
      </c>
      <c r="BD88" s="22">
        <f t="shared" si="258"/>
        <v>72</v>
      </c>
      <c r="BE88" s="37">
        <f t="shared" si="239"/>
        <v>9</v>
      </c>
      <c r="BF88" s="33">
        <f t="shared" ref="BF88:BF94" si="299">(2/BD88)*(BB88)*COS(2*3.1415926*(BA88)/(BE88))</f>
        <v>0.13619999999999999</v>
      </c>
      <c r="BG88" s="34">
        <f t="shared" ref="BG88:BG94" si="300">(2/BD88)*(BB88)*SIN(2*3.1415926*(BA88)/(BE88))</f>
        <v>0.77249999999999996</v>
      </c>
      <c r="BH88" s="24"/>
      <c r="BI88" s="25">
        <v>65</v>
      </c>
      <c r="BJ88" s="23">
        <v>28.24</v>
      </c>
      <c r="BK88" s="22">
        <f t="shared" si="259"/>
        <v>72</v>
      </c>
      <c r="BL88" s="22">
        <f>70</f>
        <v>70</v>
      </c>
      <c r="BM88" s="32">
        <f>10</f>
        <v>10</v>
      </c>
      <c r="BN88" s="33">
        <f t="shared" ref="BN88:BN94" si="301">(2/BL88)*(BJ88)*COS(2*3.1415926*(BI88)/(BM88))</f>
        <v>-0.80689999999999995</v>
      </c>
      <c r="BO88" s="34">
        <f t="shared" ref="BO88:BO94" si="302">(2/BL88)*(BJ88)*SIN(2*3.1415926*(BI88)/(BM88))</f>
        <v>0</v>
      </c>
      <c r="BP88" s="24"/>
      <c r="BQ88" s="25">
        <v>65</v>
      </c>
      <c r="BR88" s="23">
        <v>28.24</v>
      </c>
      <c r="BS88" s="22">
        <f t="shared" si="260"/>
        <v>72</v>
      </c>
      <c r="BT88" s="22">
        <f t="shared" si="240"/>
        <v>66</v>
      </c>
      <c r="BU88" s="37">
        <f t="shared" si="241"/>
        <v>11</v>
      </c>
      <c r="BV88" s="33">
        <f t="shared" ref="BV88" si="303">(2/BT88)*(BR88)*COS(2*3.1415926*(BQ88)/(BU88))</f>
        <v>0.71989999999999998</v>
      </c>
      <c r="BW88" s="34">
        <f t="shared" ref="BW88" si="304">(2/BT88)*(BR88)*SIN(2*3.1415926*(BQ88)/(BU88))</f>
        <v>-0.4627</v>
      </c>
      <c r="BX88" s="24"/>
      <c r="BY88" s="25">
        <v>65</v>
      </c>
      <c r="BZ88" s="23">
        <v>28.24</v>
      </c>
      <c r="CA88" s="22">
        <f t="shared" si="261"/>
        <v>72</v>
      </c>
      <c r="CB88" s="22">
        <f t="shared" si="262"/>
        <v>72</v>
      </c>
      <c r="CC88" s="37">
        <f t="shared" si="242"/>
        <v>12</v>
      </c>
      <c r="CD88" s="33">
        <f t="shared" ref="CD88:CD94" si="305">(2/CB88)*(BZ88)*COS(2*3.1415926*(BY88)/(CC88))</f>
        <v>-0.67930000000000001</v>
      </c>
      <c r="CE88" s="34">
        <f t="shared" ref="CE88:CE94" si="306">(2/CB88)*(BZ88)*SIN(2*3.1415926*(BY88)/(CC88))</f>
        <v>0.39219999999999999</v>
      </c>
      <c r="CF88" s="24"/>
      <c r="CG88" s="25">
        <v>65</v>
      </c>
      <c r="CH88" s="23">
        <v>28.24</v>
      </c>
      <c r="CI88" s="22">
        <f t="shared" si="263"/>
        <v>72</v>
      </c>
      <c r="CJ88" s="22">
        <f>65</f>
        <v>65</v>
      </c>
      <c r="CK88" s="32">
        <f>13</f>
        <v>13</v>
      </c>
      <c r="CL88" s="33"/>
      <c r="CM88" s="34"/>
      <c r="CN88" s="24"/>
      <c r="CO88" s="25">
        <v>65</v>
      </c>
      <c r="CP88" s="23">
        <v>28.24</v>
      </c>
      <c r="CQ88" s="22">
        <f t="shared" si="264"/>
        <v>72</v>
      </c>
      <c r="CR88" s="22">
        <f t="shared" si="243"/>
        <v>70</v>
      </c>
      <c r="CS88" s="32">
        <f t="shared" si="244"/>
        <v>14</v>
      </c>
      <c r="CT88" s="33">
        <f t="shared" ref="CT88:CT94" si="307">(2/CR88)*(CP88)*COS(2*3.1415926*(CO88)/(CS88))</f>
        <v>-0.50309999999999999</v>
      </c>
      <c r="CU88" s="34">
        <f t="shared" ref="CU88:CU94" si="308">(2/CR88)*(CP88)*SIN(2*3.1415926*(CO88)/(CS88))</f>
        <v>-0.63080000000000003</v>
      </c>
      <c r="CV88" s="24"/>
      <c r="CW88" s="25">
        <v>65</v>
      </c>
      <c r="CX88" s="23">
        <v>28.24</v>
      </c>
      <c r="CY88" s="22">
        <f t="shared" si="265"/>
        <v>72</v>
      </c>
      <c r="CZ88" s="22">
        <f t="shared" si="224"/>
        <v>60</v>
      </c>
      <c r="DA88" s="32">
        <f t="shared" si="225"/>
        <v>15</v>
      </c>
      <c r="DB88" s="33"/>
      <c r="DC88" s="34"/>
      <c r="DD88" s="24"/>
      <c r="DE88" s="25">
        <v>65</v>
      </c>
      <c r="DF88" s="23">
        <v>28.24</v>
      </c>
      <c r="DG88" s="22">
        <f t="shared" si="266"/>
        <v>72</v>
      </c>
      <c r="DH88" s="22">
        <f t="shared" si="245"/>
        <v>64</v>
      </c>
      <c r="DI88" s="32">
        <f t="shared" si="246"/>
        <v>16</v>
      </c>
      <c r="DJ88" s="33"/>
      <c r="DK88" s="34"/>
      <c r="DL88" s="24"/>
      <c r="DM88" s="25">
        <v>65</v>
      </c>
      <c r="DN88" s="23">
        <v>28.24</v>
      </c>
      <c r="DO88" s="22">
        <f t="shared" si="267"/>
        <v>72</v>
      </c>
      <c r="DP88" s="22">
        <f>68</f>
        <v>68</v>
      </c>
      <c r="DQ88" s="32">
        <f>17</f>
        <v>17</v>
      </c>
      <c r="DR88" s="33">
        <f t="shared" ref="DR88:DR94" si="309">(2/DP88)*(DN88)*COS(2*3.1415926*(DM88)/(DQ88))</f>
        <v>0.37019999999999997</v>
      </c>
      <c r="DS88" s="34">
        <f t="shared" ref="DS88:DS94" si="310">(2/DP88)*(DN88)*SIN(2*3.1415926*(DM88)/(DQ88))</f>
        <v>-0.74350000000000005</v>
      </c>
      <c r="DT88" s="24"/>
      <c r="DU88" s="25">
        <v>65</v>
      </c>
      <c r="DV88" s="23">
        <v>28.24</v>
      </c>
      <c r="DW88" s="22">
        <f t="shared" si="268"/>
        <v>72</v>
      </c>
      <c r="DX88" s="22">
        <f t="shared" si="247"/>
        <v>72</v>
      </c>
      <c r="DY88" s="37">
        <f t="shared" si="248"/>
        <v>18</v>
      </c>
      <c r="DZ88" s="33">
        <f t="shared" ref="DZ88:DZ94" si="311">(2/DX88)*(DV88)*COS(2*3.1415926*(DU88)/(DY88))</f>
        <v>-0.60089999999999999</v>
      </c>
      <c r="EA88" s="34">
        <f t="shared" ref="EA88:EA94" si="312">(2/DX88)*(DV88)*SIN(2*3.1415926*(DU88)/(DY88))</f>
        <v>-0.50419999999999998</v>
      </c>
      <c r="EB88" s="24"/>
      <c r="EC88" s="25">
        <v>65</v>
      </c>
      <c r="ED88" s="23">
        <v>28.24</v>
      </c>
      <c r="EE88" s="22">
        <f t="shared" si="269"/>
        <v>72</v>
      </c>
      <c r="EF88" s="22">
        <f>57</f>
        <v>57</v>
      </c>
      <c r="EG88" s="32">
        <f>19</f>
        <v>19</v>
      </c>
      <c r="EH88" s="33"/>
      <c r="EI88" s="34"/>
      <c r="EJ88" s="24"/>
      <c r="EK88" s="25">
        <v>65</v>
      </c>
      <c r="EL88" s="23">
        <v>28.24</v>
      </c>
      <c r="EM88" s="22">
        <f t="shared" si="270"/>
        <v>72</v>
      </c>
      <c r="EN88" s="22">
        <f>60</f>
        <v>60</v>
      </c>
      <c r="EO88" s="32">
        <f>20</f>
        <v>20</v>
      </c>
      <c r="EP88" s="33"/>
      <c r="EQ88" s="34"/>
      <c r="ER88" s="24"/>
      <c r="ES88" s="25">
        <v>65</v>
      </c>
      <c r="ET88" s="23">
        <v>28.24</v>
      </c>
      <c r="EU88" s="22">
        <f t="shared" si="271"/>
        <v>72</v>
      </c>
      <c r="EV88" s="22">
        <f>63</f>
        <v>63</v>
      </c>
      <c r="EW88" s="37">
        <f>21</f>
        <v>21</v>
      </c>
      <c r="EX88" s="33"/>
      <c r="EY88" s="34"/>
      <c r="EZ88" s="24"/>
      <c r="FA88" s="25">
        <v>65</v>
      </c>
      <c r="FB88" s="23">
        <v>28.24</v>
      </c>
      <c r="FC88" s="22">
        <f t="shared" si="272"/>
        <v>72</v>
      </c>
      <c r="FD88" s="22">
        <f>66</f>
        <v>66</v>
      </c>
      <c r="FE88" s="37">
        <f>22</f>
        <v>22</v>
      </c>
      <c r="FF88" s="33">
        <f t="shared" ref="FF88:FF94" si="313">(2/FD88)*(FB88)*COS(2*3.1415926*(FA88)/(FE88))</f>
        <v>0.82110000000000005</v>
      </c>
      <c r="FG88" s="34">
        <f t="shared" ref="FG88:FG94" si="314">(2/FD88)*(FB88)*SIN(2*3.1415926*(FA88)/(FE88))</f>
        <v>-0.24110000000000001</v>
      </c>
      <c r="FH88" s="24"/>
      <c r="FI88" s="25">
        <v>65</v>
      </c>
      <c r="FJ88" s="23">
        <v>28.24</v>
      </c>
      <c r="FK88" s="22">
        <f t="shared" si="273"/>
        <v>72</v>
      </c>
      <c r="FL88" s="22">
        <f t="shared" si="249"/>
        <v>69</v>
      </c>
      <c r="FM88" s="37">
        <f t="shared" si="231"/>
        <v>23</v>
      </c>
      <c r="FN88" s="33">
        <f t="shared" ref="FN88:FN94" si="315">(2/FL88)*(FJ88)*COS(2*3.1415926*(FI88)/(FM88))</f>
        <v>0.37659999999999999</v>
      </c>
      <c r="FO88" s="34">
        <f t="shared" ref="FO88:FO94" si="316">(2/FL88)*(FJ88)*SIN(2*3.1415926*(FI88)/(FM88))</f>
        <v>-0.7268</v>
      </c>
      <c r="FP88" s="24"/>
      <c r="FQ88" s="25">
        <v>65</v>
      </c>
      <c r="FR88" s="23">
        <v>28.24</v>
      </c>
      <c r="FS88" s="22">
        <f t="shared" si="274"/>
        <v>72</v>
      </c>
      <c r="FT88" s="22">
        <f t="shared" si="274"/>
        <v>72</v>
      </c>
      <c r="FU88" s="37">
        <f>24</f>
        <v>24</v>
      </c>
      <c r="FV88" s="33">
        <f t="shared" ref="FV88:FV94" si="317">(2/FT88)*(FR88)*COS(2*3.1415926*(FQ88)/(FU88))</f>
        <v>-0.20300000000000001</v>
      </c>
      <c r="FW88" s="34">
        <f t="shared" ref="FW88:FW94" si="318">(2/FT88)*(FR88)*SIN(2*3.1415926*(FQ88)/(FU88))</f>
        <v>-0.75770000000000004</v>
      </c>
      <c r="FX88" s="24"/>
      <c r="FY88" s="25">
        <v>65</v>
      </c>
      <c r="FZ88" s="23">
        <v>28.24</v>
      </c>
      <c r="GA88" s="22">
        <f t="shared" si="275"/>
        <v>72</v>
      </c>
      <c r="GB88" s="22">
        <f>50</f>
        <v>50</v>
      </c>
      <c r="GC88" s="32">
        <f>25</f>
        <v>25</v>
      </c>
      <c r="GD88" s="33"/>
      <c r="GE88" s="34"/>
      <c r="GF88" s="24"/>
      <c r="GG88" s="25">
        <v>65</v>
      </c>
      <c r="GH88" s="23">
        <v>28.24</v>
      </c>
      <c r="GI88" s="22">
        <f t="shared" si="276"/>
        <v>72</v>
      </c>
      <c r="GJ88" s="22">
        <f>52</f>
        <v>52</v>
      </c>
      <c r="GK88" s="32">
        <f>26</f>
        <v>26</v>
      </c>
      <c r="GL88" s="33"/>
      <c r="GM88" s="34"/>
      <c r="GN88" s="24"/>
      <c r="GO88" s="25">
        <v>65</v>
      </c>
      <c r="GP88" s="23">
        <v>28.24</v>
      </c>
      <c r="GQ88" s="22">
        <f t="shared" si="277"/>
        <v>72</v>
      </c>
      <c r="GR88" s="22">
        <f>54</f>
        <v>54</v>
      </c>
      <c r="GS88" s="37">
        <f>27</f>
        <v>27</v>
      </c>
      <c r="GT88" s="33"/>
      <c r="GU88" s="34"/>
      <c r="GV88" s="24"/>
      <c r="GW88" s="25">
        <v>65</v>
      </c>
      <c r="GX88" s="23">
        <v>28.24</v>
      </c>
      <c r="GY88" s="22">
        <f t="shared" si="278"/>
        <v>72</v>
      </c>
      <c r="GZ88" s="22">
        <f>56</f>
        <v>56</v>
      </c>
      <c r="HA88" s="32">
        <f>28</f>
        <v>28</v>
      </c>
      <c r="HB88" s="33"/>
      <c r="HC88" s="34"/>
      <c r="HD88" s="24"/>
      <c r="HE88" s="25">
        <v>65</v>
      </c>
      <c r="HF88" s="23">
        <v>28.24</v>
      </c>
      <c r="HG88" s="22">
        <f t="shared" si="279"/>
        <v>72</v>
      </c>
      <c r="HH88" s="22">
        <f>58</f>
        <v>58</v>
      </c>
      <c r="HI88" s="32">
        <f>29</f>
        <v>29</v>
      </c>
      <c r="HJ88" s="33"/>
      <c r="HK88" s="34"/>
      <c r="HL88" s="24"/>
      <c r="HM88" s="25">
        <v>65</v>
      </c>
      <c r="HN88" s="23">
        <v>28.24</v>
      </c>
      <c r="HO88" s="22">
        <f t="shared" si="280"/>
        <v>72</v>
      </c>
      <c r="HP88" s="22">
        <f>60</f>
        <v>60</v>
      </c>
      <c r="HQ88" s="32">
        <f>30</f>
        <v>30</v>
      </c>
      <c r="HR88" s="33"/>
      <c r="HS88" s="34"/>
      <c r="HT88" s="24"/>
      <c r="HU88" s="25">
        <v>65</v>
      </c>
      <c r="HV88" s="23">
        <v>28.24</v>
      </c>
      <c r="HW88" s="22">
        <f t="shared" si="281"/>
        <v>72</v>
      </c>
      <c r="HX88" s="22">
        <f>62</f>
        <v>62</v>
      </c>
      <c r="HY88" s="32">
        <f>31</f>
        <v>31</v>
      </c>
      <c r="HZ88" s="33"/>
      <c r="IA88" s="34"/>
      <c r="IB88" s="24"/>
      <c r="IC88" s="25">
        <v>65</v>
      </c>
      <c r="ID88" s="23">
        <v>28.24</v>
      </c>
      <c r="IE88" s="22">
        <f t="shared" si="282"/>
        <v>72</v>
      </c>
      <c r="IF88" s="22">
        <f>64</f>
        <v>64</v>
      </c>
      <c r="IG88" s="32">
        <f>32</f>
        <v>32</v>
      </c>
      <c r="IH88" s="33"/>
      <c r="II88" s="34"/>
      <c r="IJ88" s="24"/>
      <c r="IK88" s="25">
        <v>65</v>
      </c>
      <c r="IL88" s="23">
        <v>28.24</v>
      </c>
      <c r="IM88" s="22">
        <f t="shared" si="283"/>
        <v>72</v>
      </c>
      <c r="IN88" s="22">
        <f>66</f>
        <v>66</v>
      </c>
      <c r="IO88" s="37">
        <f>33</f>
        <v>33</v>
      </c>
      <c r="IP88" s="33">
        <f t="shared" ref="IP88" si="319">(2/IN88)*(IL88)*COS(2*3.1415926*(IK88)/(IO88))</f>
        <v>0.84030000000000005</v>
      </c>
      <c r="IQ88" s="34">
        <f t="shared" ref="IQ88" si="320">(2/IN88)*(IL88)*SIN(2*3.1415926*(IK88)/(IO88))</f>
        <v>-0.16200000000000001</v>
      </c>
      <c r="IR88" s="24"/>
      <c r="IS88" s="25">
        <v>65</v>
      </c>
      <c r="IT88" s="23">
        <v>28.24</v>
      </c>
      <c r="IU88" s="22">
        <f t="shared" si="284"/>
        <v>72</v>
      </c>
      <c r="IV88" s="22">
        <f>68</f>
        <v>68</v>
      </c>
      <c r="IW88" s="32">
        <f>34</f>
        <v>34</v>
      </c>
      <c r="IX88" s="33">
        <f t="shared" ref="IX88:IX94" si="321">(2/IV88)*(IT88)*COS(2*3.1415926*(IS88)/(IW88))</f>
        <v>0.70620000000000005</v>
      </c>
      <c r="IY88" s="34">
        <f t="shared" ref="IY88:IY94" si="322">(2/IV88)*(IT88)*SIN(2*3.1415926*(IS88)/(IW88))</f>
        <v>-0.43719999999999998</v>
      </c>
      <c r="IZ88" s="24"/>
      <c r="JA88" s="25">
        <v>65</v>
      </c>
      <c r="JB88" s="23">
        <v>28.24</v>
      </c>
      <c r="JC88" s="22">
        <f t="shared" si="285"/>
        <v>72</v>
      </c>
      <c r="JD88" s="22">
        <f>70</f>
        <v>70</v>
      </c>
      <c r="JE88" s="32">
        <f>35</f>
        <v>35</v>
      </c>
      <c r="JF88" s="33">
        <f t="shared" ref="JF88:JF94" si="323">(2/JD88)*(JB88)*COS(2*3.1415926*(JA88)/(JE88))</f>
        <v>0.50309999999999999</v>
      </c>
      <c r="JG88" s="34">
        <f t="shared" ref="JG88:JG94" si="324">(2/JD88)*(JB88)*SIN(2*3.1415926*(JA88)/(JE88))</f>
        <v>-0.63080000000000003</v>
      </c>
      <c r="JH88" s="24"/>
      <c r="JI88" s="25">
        <v>65</v>
      </c>
      <c r="JJ88" s="23">
        <v>28.24</v>
      </c>
      <c r="JK88" s="22">
        <f t="shared" si="286"/>
        <v>72</v>
      </c>
      <c r="JL88" s="22">
        <f t="shared" si="286"/>
        <v>72</v>
      </c>
      <c r="JM88" s="37">
        <f>36</f>
        <v>36</v>
      </c>
      <c r="JN88" s="33">
        <f t="shared" ref="JN88:JN94" si="325">(2/JL88)*(JJ88)*COS(2*3.1415926*(JI88)/(JM88))</f>
        <v>0.26829999999999998</v>
      </c>
      <c r="JO88" s="34">
        <f t="shared" ref="JO88:JO94" si="326">(2/JL88)*(JJ88)*SIN(2*3.1415926*(JI88)/(JM88))</f>
        <v>-0.73709999999999998</v>
      </c>
    </row>
    <row r="89" spans="1:275">
      <c r="A89" s="22">
        <v>1905</v>
      </c>
      <c r="B89" s="23">
        <v>42.81</v>
      </c>
      <c r="C89" s="20"/>
      <c r="D89" s="24"/>
      <c r="E89" s="25">
        <v>66</v>
      </c>
      <c r="F89" s="23">
        <v>42.81</v>
      </c>
      <c r="G89" s="22">
        <f>72</f>
        <v>72</v>
      </c>
      <c r="H89" s="22">
        <f t="shared" si="250"/>
        <v>72</v>
      </c>
      <c r="I89" s="32">
        <f>3</f>
        <v>3</v>
      </c>
      <c r="J89" s="33">
        <f t="shared" si="287"/>
        <v>1.1892</v>
      </c>
      <c r="K89" s="34">
        <f t="shared" si="288"/>
        <v>0</v>
      </c>
      <c r="L89" s="24"/>
      <c r="M89" s="25">
        <v>66</v>
      </c>
      <c r="N89" s="23">
        <v>42.81</v>
      </c>
      <c r="O89" s="22">
        <f t="shared" si="251"/>
        <v>72</v>
      </c>
      <c r="P89" s="22">
        <f t="shared" si="252"/>
        <v>72</v>
      </c>
      <c r="Q89" s="37">
        <f t="shared" si="232"/>
        <v>4</v>
      </c>
      <c r="R89" s="33">
        <f t="shared" si="289"/>
        <v>-1.1892</v>
      </c>
      <c r="S89" s="34">
        <f t="shared" si="290"/>
        <v>0</v>
      </c>
      <c r="T89" s="24"/>
      <c r="U89" s="25">
        <v>66</v>
      </c>
      <c r="V89" s="23">
        <v>42.81</v>
      </c>
      <c r="W89" s="22">
        <f t="shared" si="253"/>
        <v>72</v>
      </c>
      <c r="X89" s="22">
        <v>70</v>
      </c>
      <c r="Y89" s="32">
        <f>5</f>
        <v>5</v>
      </c>
      <c r="Z89" s="33">
        <f t="shared" si="291"/>
        <v>0.378</v>
      </c>
      <c r="AA89" s="34">
        <f t="shared" si="292"/>
        <v>1.1633</v>
      </c>
      <c r="AB89" s="24"/>
      <c r="AC89" s="25">
        <v>66</v>
      </c>
      <c r="AD89" s="23">
        <v>42.81</v>
      </c>
      <c r="AE89" s="22">
        <f t="shared" si="233"/>
        <v>72</v>
      </c>
      <c r="AF89" s="22">
        <f t="shared" si="254"/>
        <v>72</v>
      </c>
      <c r="AG89" s="37">
        <f t="shared" si="234"/>
        <v>6</v>
      </c>
      <c r="AH89" s="33">
        <f t="shared" si="293"/>
        <v>1.1892</v>
      </c>
      <c r="AI89" s="34">
        <f t="shared" si="294"/>
        <v>0</v>
      </c>
      <c r="AJ89" s="24"/>
      <c r="AK89" s="25">
        <v>66</v>
      </c>
      <c r="AL89" s="23">
        <v>42.81</v>
      </c>
      <c r="AM89" s="22">
        <f t="shared" si="255"/>
        <v>72</v>
      </c>
      <c r="AN89" s="22">
        <f t="shared" si="235"/>
        <v>70</v>
      </c>
      <c r="AO89" s="32">
        <f t="shared" si="236"/>
        <v>7</v>
      </c>
      <c r="AP89" s="33">
        <f t="shared" si="295"/>
        <v>-1.1020000000000001</v>
      </c>
      <c r="AQ89" s="34">
        <f t="shared" si="296"/>
        <v>0.53069999999999995</v>
      </c>
      <c r="AR89" s="24"/>
      <c r="AS89" s="25">
        <v>66</v>
      </c>
      <c r="AT89" s="23">
        <v>42.81</v>
      </c>
      <c r="AU89" s="22">
        <f t="shared" si="256"/>
        <v>72</v>
      </c>
      <c r="AV89" s="22">
        <f t="shared" si="237"/>
        <v>72</v>
      </c>
      <c r="AW89" s="37">
        <f t="shared" si="238"/>
        <v>8</v>
      </c>
      <c r="AX89" s="33">
        <f t="shared" si="297"/>
        <v>0</v>
      </c>
      <c r="AY89" s="34">
        <f t="shared" si="298"/>
        <v>1.1892</v>
      </c>
      <c r="AZ89" s="24"/>
      <c r="BA89" s="25">
        <v>66</v>
      </c>
      <c r="BB89" s="23">
        <v>42.81</v>
      </c>
      <c r="BC89" s="22">
        <f t="shared" si="257"/>
        <v>72</v>
      </c>
      <c r="BD89" s="22">
        <f t="shared" si="258"/>
        <v>72</v>
      </c>
      <c r="BE89" s="37">
        <f t="shared" si="239"/>
        <v>9</v>
      </c>
      <c r="BF89" s="33">
        <f t="shared" si="299"/>
        <v>-0.59460000000000002</v>
      </c>
      <c r="BG89" s="34">
        <f t="shared" si="300"/>
        <v>1.0298</v>
      </c>
      <c r="BH89" s="24"/>
      <c r="BI89" s="25">
        <v>66</v>
      </c>
      <c r="BJ89" s="23">
        <v>42.81</v>
      </c>
      <c r="BK89" s="22">
        <f t="shared" si="259"/>
        <v>72</v>
      </c>
      <c r="BL89" s="22">
        <f>70</f>
        <v>70</v>
      </c>
      <c r="BM89" s="32">
        <f>10</f>
        <v>10</v>
      </c>
      <c r="BN89" s="33">
        <f t="shared" si="301"/>
        <v>-0.98950000000000005</v>
      </c>
      <c r="BO89" s="34">
        <f t="shared" si="302"/>
        <v>-0.71889999999999998</v>
      </c>
      <c r="BP89" s="24"/>
      <c r="BQ89" s="25">
        <v>66</v>
      </c>
      <c r="BR89" s="23">
        <v>42.81</v>
      </c>
      <c r="BS89" s="22">
        <f t="shared" si="260"/>
        <v>72</v>
      </c>
      <c r="BT89" s="22">
        <f t="shared" si="240"/>
        <v>66</v>
      </c>
      <c r="BU89" s="37"/>
      <c r="BV89" s="33"/>
      <c r="BW89" s="34"/>
      <c r="BX89" s="24"/>
      <c r="BY89" s="25">
        <v>66</v>
      </c>
      <c r="BZ89" s="23">
        <v>42.81</v>
      </c>
      <c r="CA89" s="22">
        <f t="shared" si="261"/>
        <v>72</v>
      </c>
      <c r="CB89" s="22">
        <f t="shared" si="262"/>
        <v>72</v>
      </c>
      <c r="CC89" s="37">
        <f t="shared" si="242"/>
        <v>12</v>
      </c>
      <c r="CD89" s="33">
        <f t="shared" si="305"/>
        <v>-1.1892</v>
      </c>
      <c r="CE89" s="34">
        <f t="shared" si="306"/>
        <v>0</v>
      </c>
      <c r="CF89" s="24"/>
      <c r="CG89" s="25">
        <v>66</v>
      </c>
      <c r="CH89" s="23">
        <v>42.81</v>
      </c>
      <c r="CI89" s="22">
        <f t="shared" si="263"/>
        <v>72</v>
      </c>
      <c r="CJ89" s="22">
        <f>65</f>
        <v>65</v>
      </c>
      <c r="CK89" s="32">
        <f>13</f>
        <v>13</v>
      </c>
      <c r="CL89" s="33"/>
      <c r="CM89" s="34"/>
      <c r="CN89" s="24"/>
      <c r="CO89" s="25">
        <v>66</v>
      </c>
      <c r="CP89" s="23">
        <v>42.81</v>
      </c>
      <c r="CQ89" s="22">
        <f t="shared" si="264"/>
        <v>72</v>
      </c>
      <c r="CR89" s="22">
        <f t="shared" si="243"/>
        <v>70</v>
      </c>
      <c r="CS89" s="32">
        <f t="shared" si="244"/>
        <v>14</v>
      </c>
      <c r="CT89" s="33">
        <f t="shared" si="307"/>
        <v>-0.2722</v>
      </c>
      <c r="CU89" s="34">
        <f t="shared" si="308"/>
        <v>-1.1924999999999999</v>
      </c>
      <c r="CV89" s="24"/>
      <c r="CW89" s="25">
        <v>66</v>
      </c>
      <c r="CX89" s="23">
        <v>42.81</v>
      </c>
      <c r="CY89" s="22">
        <f t="shared" si="265"/>
        <v>72</v>
      </c>
      <c r="CZ89" s="22">
        <f t="shared" si="224"/>
        <v>60</v>
      </c>
      <c r="DA89" s="32">
        <f t="shared" si="225"/>
        <v>15</v>
      </c>
      <c r="DB89" s="33"/>
      <c r="DC89" s="34"/>
      <c r="DD89" s="24"/>
      <c r="DE89" s="25">
        <v>66</v>
      </c>
      <c r="DF89" s="23">
        <v>42.81</v>
      </c>
      <c r="DG89" s="22">
        <f t="shared" si="266"/>
        <v>72</v>
      </c>
      <c r="DH89" s="22">
        <f t="shared" si="245"/>
        <v>64</v>
      </c>
      <c r="DI89" s="32">
        <f t="shared" si="246"/>
        <v>16</v>
      </c>
      <c r="DJ89" s="33"/>
      <c r="DK89" s="34"/>
      <c r="DL89" s="24"/>
      <c r="DM89" s="25">
        <v>66</v>
      </c>
      <c r="DN89" s="23">
        <v>42.81</v>
      </c>
      <c r="DO89" s="22">
        <f t="shared" si="267"/>
        <v>72</v>
      </c>
      <c r="DP89" s="22">
        <f>68</f>
        <v>68</v>
      </c>
      <c r="DQ89" s="32">
        <f>17</f>
        <v>17</v>
      </c>
      <c r="DR89" s="33">
        <f t="shared" si="309"/>
        <v>0.93049999999999999</v>
      </c>
      <c r="DS89" s="34">
        <f t="shared" si="310"/>
        <v>-0.84830000000000005</v>
      </c>
      <c r="DT89" s="24"/>
      <c r="DU89" s="25">
        <v>66</v>
      </c>
      <c r="DV89" s="23">
        <v>42.81</v>
      </c>
      <c r="DW89" s="22">
        <f t="shared" si="268"/>
        <v>72</v>
      </c>
      <c r="DX89" s="22">
        <f t="shared" si="247"/>
        <v>72</v>
      </c>
      <c r="DY89" s="37">
        <f t="shared" si="248"/>
        <v>18</v>
      </c>
      <c r="DZ89" s="33">
        <f t="shared" si="311"/>
        <v>-0.59460000000000002</v>
      </c>
      <c r="EA89" s="34">
        <f t="shared" si="312"/>
        <v>-1.0298</v>
      </c>
      <c r="EB89" s="24"/>
      <c r="EC89" s="25">
        <v>66</v>
      </c>
      <c r="ED89" s="23">
        <v>42.81</v>
      </c>
      <c r="EE89" s="22">
        <f t="shared" si="269"/>
        <v>72</v>
      </c>
      <c r="EF89" s="22">
        <f>57</f>
        <v>57</v>
      </c>
      <c r="EG89" s="32">
        <f>19</f>
        <v>19</v>
      </c>
      <c r="EH89" s="33"/>
      <c r="EI89" s="34"/>
      <c r="EJ89" s="24"/>
      <c r="EK89" s="25">
        <v>66</v>
      </c>
      <c r="EL89" s="23">
        <v>42.81</v>
      </c>
      <c r="EM89" s="22">
        <f t="shared" si="270"/>
        <v>72</v>
      </c>
      <c r="EN89" s="22">
        <f>60</f>
        <v>60</v>
      </c>
      <c r="EO89" s="32">
        <f>20</f>
        <v>20</v>
      </c>
      <c r="EP89" s="33"/>
      <c r="EQ89" s="34"/>
      <c r="ER89" s="24"/>
      <c r="ES89" s="25">
        <v>66</v>
      </c>
      <c r="ET89" s="23">
        <v>42.81</v>
      </c>
      <c r="EU89" s="22">
        <f t="shared" si="271"/>
        <v>72</v>
      </c>
      <c r="EV89" s="22">
        <f>63</f>
        <v>63</v>
      </c>
      <c r="EW89" s="37">
        <f>21</f>
        <v>21</v>
      </c>
      <c r="EX89" s="33"/>
      <c r="EY89" s="34"/>
      <c r="EZ89" s="24"/>
      <c r="FA89" s="25">
        <v>66</v>
      </c>
      <c r="FB89" s="23">
        <v>42.81</v>
      </c>
      <c r="FC89" s="22">
        <f t="shared" si="272"/>
        <v>72</v>
      </c>
      <c r="FD89" s="22">
        <f>66</f>
        <v>66</v>
      </c>
      <c r="FE89" s="37">
        <f>22</f>
        <v>22</v>
      </c>
      <c r="FF89" s="33"/>
      <c r="FG89" s="34"/>
      <c r="FH89" s="24"/>
      <c r="FI89" s="25">
        <v>66</v>
      </c>
      <c r="FJ89" s="23">
        <v>42.81</v>
      </c>
      <c r="FK89" s="22">
        <f t="shared" si="273"/>
        <v>72</v>
      </c>
      <c r="FL89" s="22">
        <f t="shared" si="249"/>
        <v>69</v>
      </c>
      <c r="FM89" s="37">
        <f t="shared" ref="FM89:FM94" si="327">23</f>
        <v>23</v>
      </c>
      <c r="FN89" s="33">
        <f t="shared" si="315"/>
        <v>0.84699999999999998</v>
      </c>
      <c r="FO89" s="34">
        <f t="shared" si="316"/>
        <v>-0.90690000000000004</v>
      </c>
      <c r="FP89" s="24"/>
      <c r="FQ89" s="25">
        <v>66</v>
      </c>
      <c r="FR89" s="23">
        <v>42.81</v>
      </c>
      <c r="FS89" s="22">
        <f t="shared" si="274"/>
        <v>72</v>
      </c>
      <c r="FT89" s="22">
        <f t="shared" si="274"/>
        <v>72</v>
      </c>
      <c r="FU89" s="37">
        <f>24</f>
        <v>24</v>
      </c>
      <c r="FV89" s="33">
        <f t="shared" si="317"/>
        <v>0</v>
      </c>
      <c r="FW89" s="34">
        <f t="shared" si="318"/>
        <v>-1.1892</v>
      </c>
      <c r="FX89" s="24"/>
      <c r="FY89" s="25">
        <v>66</v>
      </c>
      <c r="FZ89" s="23">
        <v>42.81</v>
      </c>
      <c r="GA89" s="22">
        <f t="shared" si="275"/>
        <v>72</v>
      </c>
      <c r="GB89" s="22">
        <f>50</f>
        <v>50</v>
      </c>
      <c r="GC89" s="32">
        <f>25</f>
        <v>25</v>
      </c>
      <c r="GD89" s="33"/>
      <c r="GE89" s="34"/>
      <c r="GF89" s="24"/>
      <c r="GG89" s="25">
        <v>66</v>
      </c>
      <c r="GH89" s="23">
        <v>42.81</v>
      </c>
      <c r="GI89" s="22">
        <f t="shared" si="276"/>
        <v>72</v>
      </c>
      <c r="GJ89" s="22">
        <f>52</f>
        <v>52</v>
      </c>
      <c r="GK89" s="32">
        <f>26</f>
        <v>26</v>
      </c>
      <c r="GL89" s="33"/>
      <c r="GM89" s="34"/>
      <c r="GN89" s="24"/>
      <c r="GO89" s="25">
        <v>66</v>
      </c>
      <c r="GP89" s="23">
        <v>42.81</v>
      </c>
      <c r="GQ89" s="22">
        <f t="shared" si="277"/>
        <v>72</v>
      </c>
      <c r="GR89" s="22">
        <f>54</f>
        <v>54</v>
      </c>
      <c r="GS89" s="37">
        <f>27</f>
        <v>27</v>
      </c>
      <c r="GT89" s="33"/>
      <c r="GU89" s="34"/>
      <c r="GV89" s="24"/>
      <c r="GW89" s="25">
        <v>66</v>
      </c>
      <c r="GX89" s="23">
        <v>42.81</v>
      </c>
      <c r="GY89" s="22">
        <f t="shared" si="278"/>
        <v>72</v>
      </c>
      <c r="GZ89" s="22">
        <f>56</f>
        <v>56</v>
      </c>
      <c r="HA89" s="32">
        <f>28</f>
        <v>28</v>
      </c>
      <c r="HB89" s="33"/>
      <c r="HC89" s="34"/>
      <c r="HD89" s="24"/>
      <c r="HE89" s="25">
        <v>66</v>
      </c>
      <c r="HF89" s="23">
        <v>42.81</v>
      </c>
      <c r="HG89" s="22">
        <f t="shared" si="279"/>
        <v>72</v>
      </c>
      <c r="HH89" s="22">
        <f>58</f>
        <v>58</v>
      </c>
      <c r="HI89" s="32">
        <f>29</f>
        <v>29</v>
      </c>
      <c r="HJ89" s="33"/>
      <c r="HK89" s="34"/>
      <c r="HL89" s="24"/>
      <c r="HM89" s="25">
        <v>66</v>
      </c>
      <c r="HN89" s="23">
        <v>42.81</v>
      </c>
      <c r="HO89" s="22">
        <f t="shared" si="280"/>
        <v>72</v>
      </c>
      <c r="HP89" s="22">
        <f>60</f>
        <v>60</v>
      </c>
      <c r="HQ89" s="32">
        <f>30</f>
        <v>30</v>
      </c>
      <c r="HR89" s="33"/>
      <c r="HS89" s="34"/>
      <c r="HT89" s="24"/>
      <c r="HU89" s="25">
        <v>66</v>
      </c>
      <c r="HV89" s="23">
        <v>42.81</v>
      </c>
      <c r="HW89" s="22">
        <f t="shared" si="281"/>
        <v>72</v>
      </c>
      <c r="HX89" s="22">
        <f>62</f>
        <v>62</v>
      </c>
      <c r="HY89" s="32">
        <f>31</f>
        <v>31</v>
      </c>
      <c r="HZ89" s="33"/>
      <c r="IA89" s="34"/>
      <c r="IB89" s="24"/>
      <c r="IC89" s="25">
        <v>66</v>
      </c>
      <c r="ID89" s="23">
        <v>42.81</v>
      </c>
      <c r="IE89" s="22">
        <f t="shared" si="282"/>
        <v>72</v>
      </c>
      <c r="IF89" s="22">
        <f>64</f>
        <v>64</v>
      </c>
      <c r="IG89" s="32">
        <f>32</f>
        <v>32</v>
      </c>
      <c r="IH89" s="33"/>
      <c r="II89" s="34"/>
      <c r="IJ89" s="24"/>
      <c r="IK89" s="25">
        <v>66</v>
      </c>
      <c r="IL89" s="23">
        <v>42.81</v>
      </c>
      <c r="IM89" s="22">
        <f t="shared" si="283"/>
        <v>72</v>
      </c>
      <c r="IN89" s="22">
        <f>66</f>
        <v>66</v>
      </c>
      <c r="IO89" s="37">
        <f>33</f>
        <v>33</v>
      </c>
      <c r="IP89" s="33"/>
      <c r="IQ89" s="34"/>
      <c r="IR89" s="24"/>
      <c r="IS89" s="25">
        <v>66</v>
      </c>
      <c r="IT89" s="23">
        <v>42.81</v>
      </c>
      <c r="IU89" s="22">
        <f t="shared" si="284"/>
        <v>72</v>
      </c>
      <c r="IV89" s="22">
        <f>68</f>
        <v>68</v>
      </c>
      <c r="IW89" s="32">
        <f>34</f>
        <v>34</v>
      </c>
      <c r="IX89" s="33">
        <f t="shared" si="321"/>
        <v>1.1740999999999999</v>
      </c>
      <c r="IY89" s="34">
        <f t="shared" si="322"/>
        <v>-0.45479999999999998</v>
      </c>
      <c r="IZ89" s="24"/>
      <c r="JA89" s="25">
        <v>66</v>
      </c>
      <c r="JB89" s="23">
        <v>42.81</v>
      </c>
      <c r="JC89" s="22">
        <f t="shared" si="285"/>
        <v>72</v>
      </c>
      <c r="JD89" s="22">
        <f>70</f>
        <v>70</v>
      </c>
      <c r="JE89" s="32">
        <f>35</f>
        <v>35</v>
      </c>
      <c r="JF89" s="33">
        <f t="shared" si="323"/>
        <v>0.92110000000000003</v>
      </c>
      <c r="JG89" s="34">
        <f t="shared" si="324"/>
        <v>-0.80479999999999996</v>
      </c>
      <c r="JH89" s="24"/>
      <c r="JI89" s="25">
        <v>66</v>
      </c>
      <c r="JJ89" s="23">
        <v>42.81</v>
      </c>
      <c r="JK89" s="22">
        <f t="shared" si="286"/>
        <v>72</v>
      </c>
      <c r="JL89" s="22">
        <f t="shared" si="286"/>
        <v>72</v>
      </c>
      <c r="JM89" s="37">
        <f>36</f>
        <v>36</v>
      </c>
      <c r="JN89" s="33">
        <f t="shared" si="325"/>
        <v>0.59460000000000002</v>
      </c>
      <c r="JO89" s="34">
        <f t="shared" si="326"/>
        <v>-1.0298</v>
      </c>
    </row>
    <row r="90" spans="1:275">
      <c r="A90" s="22">
        <v>1906</v>
      </c>
      <c r="B90" s="23">
        <v>41.95</v>
      </c>
      <c r="C90" s="20"/>
      <c r="D90" s="24"/>
      <c r="E90" s="25">
        <v>67</v>
      </c>
      <c r="F90" s="23">
        <v>41.95</v>
      </c>
      <c r="G90" s="22">
        <f t="shared" si="250"/>
        <v>72</v>
      </c>
      <c r="H90" s="22">
        <f t="shared" si="250"/>
        <v>72</v>
      </c>
      <c r="I90" s="32">
        <f>3</f>
        <v>3</v>
      </c>
      <c r="J90" s="33">
        <f t="shared" si="287"/>
        <v>-0.58260000000000001</v>
      </c>
      <c r="K90" s="34">
        <f t="shared" si="288"/>
        <v>1.0092000000000001</v>
      </c>
      <c r="L90" s="24"/>
      <c r="M90" s="25">
        <v>67</v>
      </c>
      <c r="N90" s="23">
        <v>41.95</v>
      </c>
      <c r="O90" s="22">
        <f t="shared" si="251"/>
        <v>72</v>
      </c>
      <c r="P90" s="22">
        <f t="shared" si="252"/>
        <v>72</v>
      </c>
      <c r="Q90" s="37">
        <f t="shared" si="232"/>
        <v>4</v>
      </c>
      <c r="R90" s="33">
        <f t="shared" si="289"/>
        <v>0</v>
      </c>
      <c r="S90" s="34">
        <f t="shared" si="290"/>
        <v>-1.1653</v>
      </c>
      <c r="T90" s="24"/>
      <c r="U90" s="25">
        <v>67</v>
      </c>
      <c r="V90" s="23">
        <v>41.95</v>
      </c>
      <c r="W90" s="22">
        <f t="shared" si="253"/>
        <v>72</v>
      </c>
      <c r="X90" s="22">
        <v>70</v>
      </c>
      <c r="Y90" s="32">
        <f>5</f>
        <v>5</v>
      </c>
      <c r="Z90" s="33">
        <f t="shared" si="291"/>
        <v>-0.96970000000000001</v>
      </c>
      <c r="AA90" s="34">
        <f t="shared" si="292"/>
        <v>0.70450000000000002</v>
      </c>
      <c r="AB90" s="24"/>
      <c r="AC90" s="25">
        <v>67</v>
      </c>
      <c r="AD90" s="23">
        <v>41.95</v>
      </c>
      <c r="AE90" s="22">
        <f t="shared" si="233"/>
        <v>72</v>
      </c>
      <c r="AF90" s="22">
        <f t="shared" si="254"/>
        <v>72</v>
      </c>
      <c r="AG90" s="37">
        <f t="shared" si="234"/>
        <v>6</v>
      </c>
      <c r="AH90" s="33">
        <f t="shared" si="293"/>
        <v>0.58260000000000001</v>
      </c>
      <c r="AI90" s="34">
        <f t="shared" si="294"/>
        <v>1.0092000000000001</v>
      </c>
      <c r="AJ90" s="24"/>
      <c r="AK90" s="25">
        <v>67</v>
      </c>
      <c r="AL90" s="23">
        <v>41.95</v>
      </c>
      <c r="AM90" s="22">
        <f t="shared" si="255"/>
        <v>72</v>
      </c>
      <c r="AN90" s="22">
        <f t="shared" si="235"/>
        <v>70</v>
      </c>
      <c r="AO90" s="32">
        <f t="shared" si="236"/>
        <v>7</v>
      </c>
      <c r="AP90" s="33">
        <f t="shared" si="295"/>
        <v>-1.0799000000000001</v>
      </c>
      <c r="AQ90" s="34">
        <f t="shared" si="296"/>
        <v>-0.52</v>
      </c>
      <c r="AR90" s="24"/>
      <c r="AS90" s="25">
        <v>67</v>
      </c>
      <c r="AT90" s="23">
        <v>41.95</v>
      </c>
      <c r="AU90" s="22">
        <f t="shared" si="256"/>
        <v>72</v>
      </c>
      <c r="AV90" s="22">
        <f t="shared" si="237"/>
        <v>72</v>
      </c>
      <c r="AW90" s="37">
        <f t="shared" si="238"/>
        <v>8</v>
      </c>
      <c r="AX90" s="33">
        <f t="shared" si="297"/>
        <v>-0.82399999999999995</v>
      </c>
      <c r="AY90" s="34">
        <f t="shared" si="298"/>
        <v>0.82399999999999995</v>
      </c>
      <c r="AZ90" s="24"/>
      <c r="BA90" s="25">
        <v>67</v>
      </c>
      <c r="BB90" s="23">
        <v>41.95</v>
      </c>
      <c r="BC90" s="22">
        <f t="shared" si="257"/>
        <v>72</v>
      </c>
      <c r="BD90" s="22">
        <f t="shared" si="258"/>
        <v>72</v>
      </c>
      <c r="BE90" s="37">
        <f t="shared" si="239"/>
        <v>9</v>
      </c>
      <c r="BF90" s="33">
        <f t="shared" si="299"/>
        <v>-1.095</v>
      </c>
      <c r="BG90" s="34">
        <f t="shared" si="300"/>
        <v>0.39850000000000002</v>
      </c>
      <c r="BH90" s="24"/>
      <c r="BI90" s="25">
        <v>67</v>
      </c>
      <c r="BJ90" s="23">
        <v>41.95</v>
      </c>
      <c r="BK90" s="22">
        <f t="shared" si="259"/>
        <v>72</v>
      </c>
      <c r="BL90" s="22">
        <f>70</f>
        <v>70</v>
      </c>
      <c r="BM90" s="32">
        <f>10</f>
        <v>10</v>
      </c>
      <c r="BN90" s="33">
        <f t="shared" si="301"/>
        <v>-0.37040000000000001</v>
      </c>
      <c r="BO90" s="34">
        <f t="shared" si="302"/>
        <v>-1.1398999999999999</v>
      </c>
      <c r="BP90" s="24"/>
      <c r="BQ90" s="25">
        <v>67</v>
      </c>
      <c r="BR90" s="23">
        <v>41.95</v>
      </c>
      <c r="BS90" s="22">
        <f t="shared" si="260"/>
        <v>72</v>
      </c>
      <c r="BT90" s="22">
        <f t="shared" si="240"/>
        <v>66</v>
      </c>
      <c r="BU90" s="37"/>
      <c r="BV90" s="33"/>
      <c r="BW90" s="34"/>
      <c r="BX90" s="24"/>
      <c r="BY90" s="25">
        <v>67</v>
      </c>
      <c r="BZ90" s="23">
        <v>41.95</v>
      </c>
      <c r="CA90" s="22">
        <f t="shared" si="261"/>
        <v>72</v>
      </c>
      <c r="CB90" s="22">
        <f t="shared" si="262"/>
        <v>72</v>
      </c>
      <c r="CC90" s="37">
        <f t="shared" si="242"/>
        <v>12</v>
      </c>
      <c r="CD90" s="33">
        <f t="shared" si="305"/>
        <v>-1.0092000000000001</v>
      </c>
      <c r="CE90" s="34">
        <f t="shared" si="306"/>
        <v>-0.58260000000000001</v>
      </c>
      <c r="CF90" s="24"/>
      <c r="CG90" s="25">
        <v>67</v>
      </c>
      <c r="CH90" s="23">
        <v>41.95</v>
      </c>
      <c r="CI90" s="22">
        <f t="shared" si="263"/>
        <v>72</v>
      </c>
      <c r="CJ90" s="22">
        <f>65</f>
        <v>65</v>
      </c>
      <c r="CK90" s="32">
        <f>13</f>
        <v>13</v>
      </c>
      <c r="CL90" s="33"/>
      <c r="CM90" s="34"/>
      <c r="CN90" s="24"/>
      <c r="CO90" s="25">
        <v>67</v>
      </c>
      <c r="CP90" s="23">
        <v>41.95</v>
      </c>
      <c r="CQ90" s="22">
        <f t="shared" si="264"/>
        <v>72</v>
      </c>
      <c r="CR90" s="22">
        <f t="shared" si="243"/>
        <v>70</v>
      </c>
      <c r="CS90" s="32">
        <f t="shared" si="244"/>
        <v>14</v>
      </c>
      <c r="CT90" s="33">
        <f t="shared" si="307"/>
        <v>0.26669999999999999</v>
      </c>
      <c r="CU90" s="34">
        <f t="shared" si="308"/>
        <v>-1.1685000000000001</v>
      </c>
      <c r="CV90" s="24"/>
      <c r="CW90" s="25">
        <v>67</v>
      </c>
      <c r="CX90" s="23">
        <v>41.95</v>
      </c>
      <c r="CY90" s="22">
        <f t="shared" si="265"/>
        <v>72</v>
      </c>
      <c r="CZ90" s="22">
        <f t="shared" si="224"/>
        <v>60</v>
      </c>
      <c r="DA90" s="32">
        <f t="shared" si="225"/>
        <v>15</v>
      </c>
      <c r="DB90" s="33"/>
      <c r="DC90" s="34"/>
      <c r="DD90" s="24"/>
      <c r="DE90" s="25">
        <v>67</v>
      </c>
      <c r="DF90" s="23">
        <v>41.95</v>
      </c>
      <c r="DG90" s="22">
        <f t="shared" si="266"/>
        <v>72</v>
      </c>
      <c r="DH90" s="22">
        <f t="shared" si="245"/>
        <v>64</v>
      </c>
      <c r="DI90" s="32">
        <f t="shared" si="246"/>
        <v>16</v>
      </c>
      <c r="DJ90" s="33"/>
      <c r="DK90" s="34"/>
      <c r="DL90" s="24"/>
      <c r="DM90" s="25">
        <v>67</v>
      </c>
      <c r="DN90" s="23">
        <v>41.95</v>
      </c>
      <c r="DO90" s="22">
        <f t="shared" si="267"/>
        <v>72</v>
      </c>
      <c r="DP90" s="22">
        <f>68</f>
        <v>68</v>
      </c>
      <c r="DQ90" s="32">
        <f>17</f>
        <v>17</v>
      </c>
      <c r="DR90" s="33">
        <f t="shared" si="309"/>
        <v>1.1505000000000001</v>
      </c>
      <c r="DS90" s="34">
        <f t="shared" si="310"/>
        <v>-0.44569999999999999</v>
      </c>
      <c r="DT90" s="24"/>
      <c r="DU90" s="25">
        <v>67</v>
      </c>
      <c r="DV90" s="23">
        <v>41.95</v>
      </c>
      <c r="DW90" s="22">
        <f t="shared" si="268"/>
        <v>72</v>
      </c>
      <c r="DX90" s="22">
        <f t="shared" si="247"/>
        <v>72</v>
      </c>
      <c r="DY90" s="37">
        <f t="shared" si="248"/>
        <v>18</v>
      </c>
      <c r="DZ90" s="33">
        <f t="shared" si="311"/>
        <v>-0.20230000000000001</v>
      </c>
      <c r="EA90" s="34">
        <f t="shared" si="312"/>
        <v>-1.1476</v>
      </c>
      <c r="EB90" s="24"/>
      <c r="EC90" s="25">
        <v>67</v>
      </c>
      <c r="ED90" s="23">
        <v>41.95</v>
      </c>
      <c r="EE90" s="22">
        <f t="shared" si="269"/>
        <v>72</v>
      </c>
      <c r="EF90" s="22">
        <f>57</f>
        <v>57</v>
      </c>
      <c r="EG90" s="32">
        <f>19</f>
        <v>19</v>
      </c>
      <c r="EH90" s="33"/>
      <c r="EI90" s="34"/>
      <c r="EJ90" s="24"/>
      <c r="EK90" s="25">
        <v>67</v>
      </c>
      <c r="EL90" s="23">
        <v>41.95</v>
      </c>
      <c r="EM90" s="22">
        <f t="shared" si="270"/>
        <v>72</v>
      </c>
      <c r="EN90" s="22">
        <f>60</f>
        <v>60</v>
      </c>
      <c r="EO90" s="32">
        <f>20</f>
        <v>20</v>
      </c>
      <c r="EP90" s="33"/>
      <c r="EQ90" s="34"/>
      <c r="ER90" s="24"/>
      <c r="ES90" s="25">
        <v>67</v>
      </c>
      <c r="ET90" s="23">
        <v>41.95</v>
      </c>
      <c r="EU90" s="22">
        <f t="shared" si="271"/>
        <v>72</v>
      </c>
      <c r="EV90" s="22">
        <f>63</f>
        <v>63</v>
      </c>
      <c r="EW90" s="37">
        <f>21</f>
        <v>21</v>
      </c>
      <c r="EX90" s="33"/>
      <c r="EY90" s="34"/>
      <c r="EZ90" s="24"/>
      <c r="FA90" s="25">
        <v>67</v>
      </c>
      <c r="FB90" s="23">
        <v>41.95</v>
      </c>
      <c r="FC90" s="22">
        <f t="shared" si="272"/>
        <v>72</v>
      </c>
      <c r="FD90" s="22">
        <f>66</f>
        <v>66</v>
      </c>
      <c r="FE90" s="37">
        <f>22</f>
        <v>22</v>
      </c>
      <c r="FF90" s="33"/>
      <c r="FG90" s="34"/>
      <c r="FH90" s="24"/>
      <c r="FI90" s="25">
        <v>67</v>
      </c>
      <c r="FJ90" s="23">
        <v>41.95</v>
      </c>
      <c r="FK90" s="22">
        <f t="shared" si="273"/>
        <v>72</v>
      </c>
      <c r="FL90" s="22">
        <f t="shared" si="249"/>
        <v>69</v>
      </c>
      <c r="FM90" s="37">
        <f t="shared" si="327"/>
        <v>23</v>
      </c>
      <c r="FN90" s="33">
        <f t="shared" si="315"/>
        <v>1.0388999999999999</v>
      </c>
      <c r="FO90" s="34">
        <f t="shared" si="316"/>
        <v>-0.63180000000000003</v>
      </c>
      <c r="FP90" s="24"/>
      <c r="FQ90" s="25">
        <v>67</v>
      </c>
      <c r="FR90" s="23">
        <v>41.95</v>
      </c>
      <c r="FS90" s="22">
        <f t="shared" si="274"/>
        <v>72</v>
      </c>
      <c r="FT90" s="22">
        <f t="shared" si="274"/>
        <v>72</v>
      </c>
      <c r="FU90" s="37">
        <f>24</f>
        <v>24</v>
      </c>
      <c r="FV90" s="33">
        <f t="shared" si="317"/>
        <v>0.30159999999999998</v>
      </c>
      <c r="FW90" s="34">
        <f t="shared" si="318"/>
        <v>-1.1255999999999999</v>
      </c>
      <c r="FX90" s="24"/>
      <c r="FY90" s="25">
        <v>67</v>
      </c>
      <c r="FZ90" s="23">
        <v>41.95</v>
      </c>
      <c r="GA90" s="22">
        <f t="shared" si="275"/>
        <v>72</v>
      </c>
      <c r="GB90" s="22">
        <f>50</f>
        <v>50</v>
      </c>
      <c r="GC90" s="32">
        <f>25</f>
        <v>25</v>
      </c>
      <c r="GD90" s="33"/>
      <c r="GE90" s="34"/>
      <c r="GF90" s="24"/>
      <c r="GG90" s="25">
        <v>67</v>
      </c>
      <c r="GH90" s="23">
        <v>41.95</v>
      </c>
      <c r="GI90" s="22">
        <f t="shared" si="276"/>
        <v>72</v>
      </c>
      <c r="GJ90" s="22">
        <f>52</f>
        <v>52</v>
      </c>
      <c r="GK90" s="32">
        <f>26</f>
        <v>26</v>
      </c>
      <c r="GL90" s="33"/>
      <c r="GM90" s="34"/>
      <c r="GN90" s="24"/>
      <c r="GO90" s="25">
        <v>67</v>
      </c>
      <c r="GP90" s="23">
        <v>41.95</v>
      </c>
      <c r="GQ90" s="22">
        <f t="shared" si="277"/>
        <v>72</v>
      </c>
      <c r="GR90" s="22">
        <f>54</f>
        <v>54</v>
      </c>
      <c r="GS90" s="37">
        <f>27</f>
        <v>27</v>
      </c>
      <c r="GT90" s="33"/>
      <c r="GU90" s="34"/>
      <c r="GV90" s="24"/>
      <c r="GW90" s="25">
        <v>67</v>
      </c>
      <c r="GX90" s="23">
        <v>41.95</v>
      </c>
      <c r="GY90" s="22">
        <f t="shared" si="278"/>
        <v>72</v>
      </c>
      <c r="GZ90" s="22">
        <f>56</f>
        <v>56</v>
      </c>
      <c r="HA90" s="32">
        <f>28</f>
        <v>28</v>
      </c>
      <c r="HB90" s="33"/>
      <c r="HC90" s="34"/>
      <c r="HD90" s="24"/>
      <c r="HE90" s="25">
        <v>67</v>
      </c>
      <c r="HF90" s="23">
        <v>41.95</v>
      </c>
      <c r="HG90" s="22">
        <f t="shared" si="279"/>
        <v>72</v>
      </c>
      <c r="HH90" s="22">
        <f>58</f>
        <v>58</v>
      </c>
      <c r="HI90" s="32">
        <f>29</f>
        <v>29</v>
      </c>
      <c r="HJ90" s="33"/>
      <c r="HK90" s="34"/>
      <c r="HL90" s="24"/>
      <c r="HM90" s="25">
        <v>67</v>
      </c>
      <c r="HN90" s="23">
        <v>41.95</v>
      </c>
      <c r="HO90" s="22">
        <f t="shared" si="280"/>
        <v>72</v>
      </c>
      <c r="HP90" s="22">
        <f>60</f>
        <v>60</v>
      </c>
      <c r="HQ90" s="32">
        <f>30</f>
        <v>30</v>
      </c>
      <c r="HR90" s="33"/>
      <c r="HS90" s="34"/>
      <c r="HT90" s="24"/>
      <c r="HU90" s="25">
        <v>67</v>
      </c>
      <c r="HV90" s="23">
        <v>41.95</v>
      </c>
      <c r="HW90" s="22">
        <f t="shared" si="281"/>
        <v>72</v>
      </c>
      <c r="HX90" s="22">
        <f>62</f>
        <v>62</v>
      </c>
      <c r="HY90" s="32">
        <f>31</f>
        <v>31</v>
      </c>
      <c r="HZ90" s="33"/>
      <c r="IA90" s="34"/>
      <c r="IB90" s="24"/>
      <c r="IC90" s="25">
        <v>67</v>
      </c>
      <c r="ID90" s="23">
        <v>41.95</v>
      </c>
      <c r="IE90" s="22">
        <f t="shared" si="282"/>
        <v>72</v>
      </c>
      <c r="IF90" s="22">
        <f>64</f>
        <v>64</v>
      </c>
      <c r="IG90" s="32">
        <f>32</f>
        <v>32</v>
      </c>
      <c r="IH90" s="33"/>
      <c r="II90" s="34"/>
      <c r="IJ90" s="24"/>
      <c r="IK90" s="25">
        <v>67</v>
      </c>
      <c r="IL90" s="23">
        <v>41.95</v>
      </c>
      <c r="IM90" s="22">
        <f t="shared" si="283"/>
        <v>72</v>
      </c>
      <c r="IN90" s="22">
        <f>66</f>
        <v>66</v>
      </c>
      <c r="IO90" s="37">
        <f>33</f>
        <v>33</v>
      </c>
      <c r="IP90" s="33"/>
      <c r="IQ90" s="34"/>
      <c r="IR90" s="24"/>
      <c r="IS90" s="25">
        <v>67</v>
      </c>
      <c r="IT90" s="23">
        <v>41.95</v>
      </c>
      <c r="IU90" s="22">
        <f t="shared" si="284"/>
        <v>72</v>
      </c>
      <c r="IV90" s="22">
        <f>68</f>
        <v>68</v>
      </c>
      <c r="IW90" s="32">
        <f>34</f>
        <v>34</v>
      </c>
      <c r="IX90" s="33">
        <f t="shared" si="321"/>
        <v>1.2128000000000001</v>
      </c>
      <c r="IY90" s="34">
        <f t="shared" si="322"/>
        <v>-0.22670000000000001</v>
      </c>
      <c r="IZ90" s="24"/>
      <c r="JA90" s="25">
        <v>67</v>
      </c>
      <c r="JB90" s="23">
        <v>41.95</v>
      </c>
      <c r="JC90" s="22">
        <f t="shared" si="285"/>
        <v>72</v>
      </c>
      <c r="JD90" s="22">
        <f>70</f>
        <v>70</v>
      </c>
      <c r="JE90" s="32">
        <f>35</f>
        <v>35</v>
      </c>
      <c r="JF90" s="33">
        <f t="shared" si="323"/>
        <v>1.0288999999999999</v>
      </c>
      <c r="JG90" s="34">
        <f t="shared" si="324"/>
        <v>-0.61470000000000002</v>
      </c>
      <c r="JH90" s="24"/>
      <c r="JI90" s="25">
        <v>67</v>
      </c>
      <c r="JJ90" s="23">
        <v>41.95</v>
      </c>
      <c r="JK90" s="22">
        <f t="shared" si="286"/>
        <v>72</v>
      </c>
      <c r="JL90" s="22">
        <f t="shared" si="286"/>
        <v>72</v>
      </c>
      <c r="JM90" s="37">
        <f>36</f>
        <v>36</v>
      </c>
      <c r="JN90" s="33">
        <f t="shared" si="325"/>
        <v>0.749</v>
      </c>
      <c r="JO90" s="34">
        <f t="shared" si="326"/>
        <v>-0.89270000000000005</v>
      </c>
    </row>
    <row r="91" spans="1:275">
      <c r="A91" s="22">
        <v>1907</v>
      </c>
      <c r="B91" s="23">
        <v>46.68</v>
      </c>
      <c r="C91" s="20"/>
      <c r="D91" s="24"/>
      <c r="E91" s="25">
        <v>68</v>
      </c>
      <c r="F91" s="23">
        <v>46.68</v>
      </c>
      <c r="G91" s="22">
        <f t="shared" si="250"/>
        <v>72</v>
      </c>
      <c r="H91" s="22">
        <f t="shared" si="250"/>
        <v>72</v>
      </c>
      <c r="I91" s="32">
        <f>3</f>
        <v>3</v>
      </c>
      <c r="J91" s="33">
        <f t="shared" si="287"/>
        <v>-0.64829999999999999</v>
      </c>
      <c r="K91" s="34">
        <f t="shared" si="288"/>
        <v>-1.1229</v>
      </c>
      <c r="L91" s="24"/>
      <c r="M91" s="25">
        <v>68</v>
      </c>
      <c r="N91" s="23">
        <v>46.68</v>
      </c>
      <c r="O91" s="22">
        <f t="shared" si="251"/>
        <v>72</v>
      </c>
      <c r="P91" s="22">
        <f t="shared" si="252"/>
        <v>72</v>
      </c>
      <c r="Q91" s="37">
        <f t="shared" si="232"/>
        <v>4</v>
      </c>
      <c r="R91" s="33">
        <f t="shared" si="289"/>
        <v>1.2967</v>
      </c>
      <c r="S91" s="34">
        <f t="shared" si="290"/>
        <v>0</v>
      </c>
      <c r="T91" s="24"/>
      <c r="U91" s="25">
        <v>68</v>
      </c>
      <c r="V91" s="23">
        <v>46.68</v>
      </c>
      <c r="W91" s="22">
        <f t="shared" si="253"/>
        <v>72</v>
      </c>
      <c r="X91" s="22">
        <v>70</v>
      </c>
      <c r="Y91" s="32">
        <f>5</f>
        <v>5</v>
      </c>
      <c r="Z91" s="33">
        <f t="shared" si="291"/>
        <v>-1.079</v>
      </c>
      <c r="AA91" s="34">
        <f t="shared" si="292"/>
        <v>-0.78390000000000004</v>
      </c>
      <c r="AB91" s="24"/>
      <c r="AC91" s="25">
        <v>68</v>
      </c>
      <c r="AD91" s="23">
        <v>46.68</v>
      </c>
      <c r="AE91" s="22">
        <f t="shared" si="233"/>
        <v>72</v>
      </c>
      <c r="AF91" s="22">
        <f t="shared" si="254"/>
        <v>72</v>
      </c>
      <c r="AG91" s="37">
        <f t="shared" si="234"/>
        <v>6</v>
      </c>
      <c r="AH91" s="33">
        <f t="shared" si="293"/>
        <v>-0.64829999999999999</v>
      </c>
      <c r="AI91" s="34">
        <f t="shared" si="294"/>
        <v>1.1229</v>
      </c>
      <c r="AJ91" s="24"/>
      <c r="AK91" s="25">
        <v>68</v>
      </c>
      <c r="AL91" s="23">
        <v>46.68</v>
      </c>
      <c r="AM91" s="22">
        <f t="shared" si="255"/>
        <v>72</v>
      </c>
      <c r="AN91" s="22">
        <f t="shared" si="235"/>
        <v>70</v>
      </c>
      <c r="AO91" s="32">
        <f t="shared" si="236"/>
        <v>7</v>
      </c>
      <c r="AP91" s="33">
        <f t="shared" si="295"/>
        <v>-0.29680000000000001</v>
      </c>
      <c r="AQ91" s="34">
        <f t="shared" si="296"/>
        <v>-1.3003</v>
      </c>
      <c r="AR91" s="24"/>
      <c r="AS91" s="25">
        <v>68</v>
      </c>
      <c r="AT91" s="23">
        <v>46.68</v>
      </c>
      <c r="AU91" s="22">
        <f t="shared" si="256"/>
        <v>72</v>
      </c>
      <c r="AV91" s="22">
        <f t="shared" si="237"/>
        <v>72</v>
      </c>
      <c r="AW91" s="37">
        <f t="shared" si="238"/>
        <v>8</v>
      </c>
      <c r="AX91" s="33">
        <f t="shared" si="297"/>
        <v>-1.2967</v>
      </c>
      <c r="AY91" s="34">
        <f t="shared" si="298"/>
        <v>0</v>
      </c>
      <c r="AZ91" s="24"/>
      <c r="BA91" s="25">
        <v>68</v>
      </c>
      <c r="BB91" s="23">
        <v>46.68</v>
      </c>
      <c r="BC91" s="22">
        <f t="shared" si="257"/>
        <v>72</v>
      </c>
      <c r="BD91" s="22">
        <f t="shared" si="258"/>
        <v>72</v>
      </c>
      <c r="BE91" s="37">
        <f t="shared" si="239"/>
        <v>9</v>
      </c>
      <c r="BF91" s="33">
        <f t="shared" si="299"/>
        <v>-1.2184999999999999</v>
      </c>
      <c r="BG91" s="34">
        <f t="shared" si="300"/>
        <v>-0.44350000000000001</v>
      </c>
      <c r="BH91" s="24"/>
      <c r="BI91" s="25">
        <v>68</v>
      </c>
      <c r="BJ91" s="23">
        <v>46.68</v>
      </c>
      <c r="BK91" s="22">
        <f t="shared" si="259"/>
        <v>72</v>
      </c>
      <c r="BL91" s="22">
        <f>70</f>
        <v>70</v>
      </c>
      <c r="BM91" s="32">
        <f>10</f>
        <v>10</v>
      </c>
      <c r="BN91" s="33">
        <f t="shared" si="301"/>
        <v>0.41210000000000002</v>
      </c>
      <c r="BO91" s="34">
        <f t="shared" si="302"/>
        <v>-1.2684</v>
      </c>
      <c r="BP91" s="24"/>
      <c r="BQ91" s="25">
        <v>68</v>
      </c>
      <c r="BR91" s="23">
        <v>46.68</v>
      </c>
      <c r="BS91" s="22">
        <f t="shared" si="260"/>
        <v>72</v>
      </c>
      <c r="BT91" s="22">
        <f t="shared" si="240"/>
        <v>66</v>
      </c>
      <c r="BU91" s="37"/>
      <c r="BV91" s="33"/>
      <c r="BW91" s="34"/>
      <c r="BX91" s="24"/>
      <c r="BY91" s="25">
        <v>68</v>
      </c>
      <c r="BZ91" s="23">
        <v>46.68</v>
      </c>
      <c r="CA91" s="22">
        <f t="shared" si="261"/>
        <v>72</v>
      </c>
      <c r="CB91" s="22">
        <f t="shared" si="262"/>
        <v>72</v>
      </c>
      <c r="CC91" s="37">
        <f t="shared" si="242"/>
        <v>12</v>
      </c>
      <c r="CD91" s="33">
        <f t="shared" si="305"/>
        <v>-0.64829999999999999</v>
      </c>
      <c r="CE91" s="34">
        <f t="shared" si="306"/>
        <v>-1.1229</v>
      </c>
      <c r="CF91" s="24"/>
      <c r="CG91" s="25">
        <v>68</v>
      </c>
      <c r="CH91" s="23">
        <v>46.68</v>
      </c>
      <c r="CI91" s="22">
        <f t="shared" si="263"/>
        <v>72</v>
      </c>
      <c r="CJ91" s="22">
        <f>65</f>
        <v>65</v>
      </c>
      <c r="CK91" s="32">
        <f>13</f>
        <v>13</v>
      </c>
      <c r="CL91" s="33"/>
      <c r="CM91" s="34"/>
      <c r="CN91" s="24"/>
      <c r="CO91" s="25">
        <v>68</v>
      </c>
      <c r="CP91" s="23">
        <v>46.68</v>
      </c>
      <c r="CQ91" s="22">
        <f t="shared" si="264"/>
        <v>72</v>
      </c>
      <c r="CR91" s="22">
        <f t="shared" si="243"/>
        <v>70</v>
      </c>
      <c r="CS91" s="32">
        <f t="shared" si="244"/>
        <v>14</v>
      </c>
      <c r="CT91" s="33">
        <f t="shared" si="307"/>
        <v>0.83160000000000001</v>
      </c>
      <c r="CU91" s="34">
        <f t="shared" si="308"/>
        <v>-1.0427</v>
      </c>
      <c r="CV91" s="24"/>
      <c r="CW91" s="25">
        <v>68</v>
      </c>
      <c r="CX91" s="23">
        <v>46.68</v>
      </c>
      <c r="CY91" s="22">
        <f t="shared" si="265"/>
        <v>72</v>
      </c>
      <c r="CZ91" s="22">
        <f t="shared" si="224"/>
        <v>60</v>
      </c>
      <c r="DA91" s="32">
        <f t="shared" si="225"/>
        <v>15</v>
      </c>
      <c r="DB91" s="33"/>
      <c r="DC91" s="34"/>
      <c r="DD91" s="24"/>
      <c r="DE91" s="25">
        <v>68</v>
      </c>
      <c r="DF91" s="23">
        <v>46.68</v>
      </c>
      <c r="DG91" s="22">
        <f t="shared" si="266"/>
        <v>72</v>
      </c>
      <c r="DH91" s="22">
        <f t="shared" si="245"/>
        <v>64</v>
      </c>
      <c r="DI91" s="32">
        <f t="shared" si="246"/>
        <v>16</v>
      </c>
      <c r="DJ91" s="33"/>
      <c r="DK91" s="34"/>
      <c r="DL91" s="24"/>
      <c r="DM91" s="25">
        <v>68</v>
      </c>
      <c r="DN91" s="23">
        <v>46.68</v>
      </c>
      <c r="DO91" s="22">
        <f t="shared" si="267"/>
        <v>72</v>
      </c>
      <c r="DP91" s="22">
        <f>68</f>
        <v>68</v>
      </c>
      <c r="DQ91" s="32">
        <f>17</f>
        <v>17</v>
      </c>
      <c r="DR91" s="33"/>
      <c r="DS91" s="34"/>
      <c r="DT91" s="24"/>
      <c r="DU91" s="25">
        <v>68</v>
      </c>
      <c r="DV91" s="23">
        <v>46.68</v>
      </c>
      <c r="DW91" s="22">
        <f t="shared" si="268"/>
        <v>72</v>
      </c>
      <c r="DX91" s="22">
        <f t="shared" si="247"/>
        <v>72</v>
      </c>
      <c r="DY91" s="37">
        <f t="shared" si="248"/>
        <v>18</v>
      </c>
      <c r="DZ91" s="33">
        <f t="shared" si="311"/>
        <v>0.22520000000000001</v>
      </c>
      <c r="EA91" s="34">
        <f t="shared" si="312"/>
        <v>-1.2769999999999999</v>
      </c>
      <c r="EB91" s="24"/>
      <c r="EC91" s="25">
        <v>68</v>
      </c>
      <c r="ED91" s="23">
        <v>46.68</v>
      </c>
      <c r="EE91" s="22">
        <f t="shared" si="269"/>
        <v>72</v>
      </c>
      <c r="EF91" s="22">
        <f>57</f>
        <v>57</v>
      </c>
      <c r="EG91" s="32">
        <f>19</f>
        <v>19</v>
      </c>
      <c r="EH91" s="33"/>
      <c r="EI91" s="34"/>
      <c r="EJ91" s="24"/>
      <c r="EK91" s="25">
        <v>68</v>
      </c>
      <c r="EL91" s="23">
        <v>46.68</v>
      </c>
      <c r="EM91" s="22">
        <f t="shared" si="270"/>
        <v>72</v>
      </c>
      <c r="EN91" s="22">
        <f>60</f>
        <v>60</v>
      </c>
      <c r="EO91" s="32">
        <f>20</f>
        <v>20</v>
      </c>
      <c r="EP91" s="33"/>
      <c r="EQ91" s="34"/>
      <c r="ER91" s="24"/>
      <c r="ES91" s="25">
        <v>68</v>
      </c>
      <c r="ET91" s="23">
        <v>46.68</v>
      </c>
      <c r="EU91" s="22">
        <f t="shared" si="271"/>
        <v>72</v>
      </c>
      <c r="EV91" s="22">
        <f>63</f>
        <v>63</v>
      </c>
      <c r="EW91" s="37">
        <f>21</f>
        <v>21</v>
      </c>
      <c r="EX91" s="33"/>
      <c r="EY91" s="34"/>
      <c r="EZ91" s="24"/>
      <c r="FA91" s="25">
        <v>68</v>
      </c>
      <c r="FB91" s="23">
        <v>46.68</v>
      </c>
      <c r="FC91" s="22">
        <f t="shared" si="272"/>
        <v>72</v>
      </c>
      <c r="FD91" s="22">
        <f>66</f>
        <v>66</v>
      </c>
      <c r="FE91" s="37">
        <f>22</f>
        <v>22</v>
      </c>
      <c r="FF91" s="33"/>
      <c r="FG91" s="34"/>
      <c r="FH91" s="24"/>
      <c r="FI91" s="25">
        <v>68</v>
      </c>
      <c r="FJ91" s="23">
        <v>46.68</v>
      </c>
      <c r="FK91" s="22">
        <f t="shared" si="273"/>
        <v>72</v>
      </c>
      <c r="FL91" s="22">
        <f t="shared" si="249"/>
        <v>69</v>
      </c>
      <c r="FM91" s="37">
        <f t="shared" si="327"/>
        <v>23</v>
      </c>
      <c r="FN91" s="33">
        <f t="shared" si="315"/>
        <v>1.3028999999999999</v>
      </c>
      <c r="FO91" s="34">
        <f t="shared" si="316"/>
        <v>-0.36499999999999999</v>
      </c>
      <c r="FP91" s="24"/>
      <c r="FQ91" s="25">
        <v>68</v>
      </c>
      <c r="FR91" s="23">
        <v>46.68</v>
      </c>
      <c r="FS91" s="22">
        <f t="shared" si="274"/>
        <v>72</v>
      </c>
      <c r="FT91" s="22">
        <f t="shared" si="274"/>
        <v>72</v>
      </c>
      <c r="FU91" s="37">
        <f>24</f>
        <v>24</v>
      </c>
      <c r="FV91" s="33">
        <f t="shared" si="317"/>
        <v>0.64829999999999999</v>
      </c>
      <c r="FW91" s="34">
        <f t="shared" si="318"/>
        <v>-1.1229</v>
      </c>
      <c r="FX91" s="24"/>
      <c r="FY91" s="25">
        <v>68</v>
      </c>
      <c r="FZ91" s="23">
        <v>46.68</v>
      </c>
      <c r="GA91" s="22">
        <f t="shared" si="275"/>
        <v>72</v>
      </c>
      <c r="GB91" s="22">
        <f>50</f>
        <v>50</v>
      </c>
      <c r="GC91" s="32">
        <f>25</f>
        <v>25</v>
      </c>
      <c r="GD91" s="33"/>
      <c r="GE91" s="34"/>
      <c r="GF91" s="24"/>
      <c r="GG91" s="25">
        <v>68</v>
      </c>
      <c r="GH91" s="23">
        <v>46.68</v>
      </c>
      <c r="GI91" s="22">
        <f t="shared" si="276"/>
        <v>72</v>
      </c>
      <c r="GJ91" s="22">
        <f>52</f>
        <v>52</v>
      </c>
      <c r="GK91" s="32">
        <f>26</f>
        <v>26</v>
      </c>
      <c r="GL91" s="33"/>
      <c r="GM91" s="34"/>
      <c r="GN91" s="24"/>
      <c r="GO91" s="25">
        <v>68</v>
      </c>
      <c r="GP91" s="23">
        <v>46.68</v>
      </c>
      <c r="GQ91" s="22">
        <f t="shared" si="277"/>
        <v>72</v>
      </c>
      <c r="GR91" s="22">
        <f>54</f>
        <v>54</v>
      </c>
      <c r="GS91" s="37">
        <f>27</f>
        <v>27</v>
      </c>
      <c r="GT91" s="33"/>
      <c r="GU91" s="34"/>
      <c r="GV91" s="24"/>
      <c r="GW91" s="25">
        <v>68</v>
      </c>
      <c r="GX91" s="23">
        <v>46.68</v>
      </c>
      <c r="GY91" s="22">
        <f t="shared" si="278"/>
        <v>72</v>
      </c>
      <c r="GZ91" s="22">
        <f>56</f>
        <v>56</v>
      </c>
      <c r="HA91" s="32">
        <f>28</f>
        <v>28</v>
      </c>
      <c r="HB91" s="33"/>
      <c r="HC91" s="34"/>
      <c r="HD91" s="24"/>
      <c r="HE91" s="25">
        <v>68</v>
      </c>
      <c r="HF91" s="23">
        <v>46.68</v>
      </c>
      <c r="HG91" s="22">
        <f t="shared" si="279"/>
        <v>72</v>
      </c>
      <c r="HH91" s="22">
        <f>58</f>
        <v>58</v>
      </c>
      <c r="HI91" s="32">
        <f>29</f>
        <v>29</v>
      </c>
      <c r="HJ91" s="33"/>
      <c r="HK91" s="34"/>
      <c r="HL91" s="24"/>
      <c r="HM91" s="25">
        <v>68</v>
      </c>
      <c r="HN91" s="23">
        <v>46.68</v>
      </c>
      <c r="HO91" s="22">
        <f t="shared" si="280"/>
        <v>72</v>
      </c>
      <c r="HP91" s="22">
        <f>60</f>
        <v>60</v>
      </c>
      <c r="HQ91" s="32">
        <f>30</f>
        <v>30</v>
      </c>
      <c r="HR91" s="33"/>
      <c r="HS91" s="34"/>
      <c r="HT91" s="24"/>
      <c r="HU91" s="25">
        <v>68</v>
      </c>
      <c r="HV91" s="23">
        <v>46.68</v>
      </c>
      <c r="HW91" s="22">
        <f t="shared" si="281"/>
        <v>72</v>
      </c>
      <c r="HX91" s="22">
        <f>62</f>
        <v>62</v>
      </c>
      <c r="HY91" s="32">
        <f>31</f>
        <v>31</v>
      </c>
      <c r="HZ91" s="33"/>
      <c r="IA91" s="34"/>
      <c r="IB91" s="24"/>
      <c r="IC91" s="25">
        <v>68</v>
      </c>
      <c r="ID91" s="23">
        <v>46.68</v>
      </c>
      <c r="IE91" s="22">
        <f t="shared" si="282"/>
        <v>72</v>
      </c>
      <c r="IF91" s="22">
        <f>64</f>
        <v>64</v>
      </c>
      <c r="IG91" s="32">
        <f>32</f>
        <v>32</v>
      </c>
      <c r="IH91" s="33"/>
      <c r="II91" s="34"/>
      <c r="IJ91" s="24"/>
      <c r="IK91" s="25">
        <v>68</v>
      </c>
      <c r="IL91" s="23">
        <v>46.68</v>
      </c>
      <c r="IM91" s="22">
        <f t="shared" si="283"/>
        <v>72</v>
      </c>
      <c r="IN91" s="22">
        <f>66</f>
        <v>66</v>
      </c>
      <c r="IO91" s="37">
        <f>33</f>
        <v>33</v>
      </c>
      <c r="IP91" s="33"/>
      <c r="IQ91" s="34"/>
      <c r="IR91" s="24"/>
      <c r="IS91" s="25">
        <v>68</v>
      </c>
      <c r="IT91" s="23">
        <v>46.68</v>
      </c>
      <c r="IU91" s="22">
        <f t="shared" si="284"/>
        <v>72</v>
      </c>
      <c r="IV91" s="22">
        <f>68</f>
        <v>68</v>
      </c>
      <c r="IW91" s="32">
        <f>34</f>
        <v>34</v>
      </c>
      <c r="IX91" s="33"/>
      <c r="IY91" s="34"/>
      <c r="IZ91" s="24"/>
      <c r="JA91" s="25">
        <v>68</v>
      </c>
      <c r="JB91" s="23">
        <v>46.68</v>
      </c>
      <c r="JC91" s="22">
        <f t="shared" si="285"/>
        <v>72</v>
      </c>
      <c r="JD91" s="22">
        <f>70</f>
        <v>70</v>
      </c>
      <c r="JE91" s="32">
        <f>35</f>
        <v>35</v>
      </c>
      <c r="JF91" s="33">
        <f t="shared" si="323"/>
        <v>1.2486999999999999</v>
      </c>
      <c r="JG91" s="34">
        <f t="shared" si="324"/>
        <v>-0.46860000000000002</v>
      </c>
      <c r="JH91" s="24"/>
      <c r="JI91" s="25">
        <v>68</v>
      </c>
      <c r="JJ91" s="23">
        <v>46.68</v>
      </c>
      <c r="JK91" s="22">
        <f t="shared" si="286"/>
        <v>72</v>
      </c>
      <c r="JL91" s="22">
        <f t="shared" si="286"/>
        <v>72</v>
      </c>
      <c r="JM91" s="37">
        <f>36</f>
        <v>36</v>
      </c>
      <c r="JN91" s="33">
        <f t="shared" si="325"/>
        <v>0.99329999999999996</v>
      </c>
      <c r="JO91" s="34">
        <f t="shared" si="326"/>
        <v>-0.83350000000000002</v>
      </c>
    </row>
    <row r="92" spans="1:275">
      <c r="A92" s="22">
        <v>1908</v>
      </c>
      <c r="B92" s="23">
        <v>33.29</v>
      </c>
      <c r="C92" s="20"/>
      <c r="D92" s="24"/>
      <c r="E92" s="25">
        <v>69</v>
      </c>
      <c r="F92" s="23">
        <v>33.29</v>
      </c>
      <c r="G92" s="22">
        <f t="shared" si="250"/>
        <v>72</v>
      </c>
      <c r="H92" s="22">
        <f t="shared" si="250"/>
        <v>72</v>
      </c>
      <c r="I92" s="32">
        <f>3</f>
        <v>3</v>
      </c>
      <c r="J92" s="33">
        <f t="shared" si="287"/>
        <v>0.92469999999999997</v>
      </c>
      <c r="K92" s="34">
        <f t="shared" si="288"/>
        <v>0</v>
      </c>
      <c r="L92" s="24"/>
      <c r="M92" s="25">
        <v>69</v>
      </c>
      <c r="N92" s="23">
        <v>33.29</v>
      </c>
      <c r="O92" s="22">
        <f t="shared" si="251"/>
        <v>72</v>
      </c>
      <c r="P92" s="22">
        <f t="shared" si="252"/>
        <v>72</v>
      </c>
      <c r="Q92" s="37">
        <f t="shared" si="232"/>
        <v>4</v>
      </c>
      <c r="R92" s="33">
        <f t="shared" si="289"/>
        <v>0</v>
      </c>
      <c r="S92" s="34">
        <f t="shared" si="290"/>
        <v>0.92469999999999997</v>
      </c>
      <c r="T92" s="24"/>
      <c r="U92" s="25">
        <v>69</v>
      </c>
      <c r="V92" s="23">
        <v>33.29</v>
      </c>
      <c r="W92" s="22">
        <f t="shared" si="253"/>
        <v>72</v>
      </c>
      <c r="X92" s="22">
        <v>70</v>
      </c>
      <c r="Y92" s="32">
        <f>5</f>
        <v>5</v>
      </c>
      <c r="Z92" s="33">
        <f t="shared" si="291"/>
        <v>0.29389999999999999</v>
      </c>
      <c r="AA92" s="34">
        <f t="shared" si="292"/>
        <v>-0.90459999999999996</v>
      </c>
      <c r="AB92" s="24"/>
      <c r="AC92" s="25">
        <v>69</v>
      </c>
      <c r="AD92" s="23">
        <v>33.29</v>
      </c>
      <c r="AE92" s="22">
        <f t="shared" si="233"/>
        <v>72</v>
      </c>
      <c r="AF92" s="22">
        <f t="shared" si="254"/>
        <v>72</v>
      </c>
      <c r="AG92" s="37">
        <f t="shared" si="234"/>
        <v>6</v>
      </c>
      <c r="AH92" s="33">
        <f t="shared" si="293"/>
        <v>-0.92469999999999997</v>
      </c>
      <c r="AI92" s="34">
        <f t="shared" si="294"/>
        <v>0</v>
      </c>
      <c r="AJ92" s="24"/>
      <c r="AK92" s="25">
        <v>69</v>
      </c>
      <c r="AL92" s="23">
        <v>33.29</v>
      </c>
      <c r="AM92" s="22">
        <f t="shared" si="255"/>
        <v>72</v>
      </c>
      <c r="AN92" s="22">
        <f t="shared" si="235"/>
        <v>70</v>
      </c>
      <c r="AO92" s="32">
        <f t="shared" si="236"/>
        <v>7</v>
      </c>
      <c r="AP92" s="33">
        <f t="shared" si="295"/>
        <v>0.59299999999999997</v>
      </c>
      <c r="AQ92" s="34">
        <f t="shared" si="296"/>
        <v>-0.74360000000000004</v>
      </c>
      <c r="AR92" s="24"/>
      <c r="AS92" s="25">
        <v>69</v>
      </c>
      <c r="AT92" s="23">
        <v>33.29</v>
      </c>
      <c r="AU92" s="22">
        <f t="shared" si="256"/>
        <v>72</v>
      </c>
      <c r="AV92" s="22">
        <f t="shared" si="237"/>
        <v>72</v>
      </c>
      <c r="AW92" s="37">
        <f t="shared" si="238"/>
        <v>8</v>
      </c>
      <c r="AX92" s="33">
        <f t="shared" si="297"/>
        <v>-0.65390000000000004</v>
      </c>
      <c r="AY92" s="34">
        <f t="shared" si="298"/>
        <v>-0.65390000000000004</v>
      </c>
      <c r="AZ92" s="24"/>
      <c r="BA92" s="25">
        <v>69</v>
      </c>
      <c r="BB92" s="23">
        <v>33.29</v>
      </c>
      <c r="BC92" s="22">
        <f t="shared" si="257"/>
        <v>72</v>
      </c>
      <c r="BD92" s="22">
        <f t="shared" si="258"/>
        <v>72</v>
      </c>
      <c r="BE92" s="37">
        <f t="shared" si="239"/>
        <v>9</v>
      </c>
      <c r="BF92" s="33">
        <f t="shared" si="299"/>
        <v>-0.46239999999999998</v>
      </c>
      <c r="BG92" s="34">
        <f t="shared" si="300"/>
        <v>-0.80079999999999996</v>
      </c>
      <c r="BH92" s="24"/>
      <c r="BI92" s="25">
        <v>69</v>
      </c>
      <c r="BJ92" s="23">
        <v>33.29</v>
      </c>
      <c r="BK92" s="22">
        <f t="shared" si="259"/>
        <v>72</v>
      </c>
      <c r="BL92" s="22">
        <f>70</f>
        <v>70</v>
      </c>
      <c r="BM92" s="32">
        <f>10</f>
        <v>10</v>
      </c>
      <c r="BN92" s="33">
        <f t="shared" si="301"/>
        <v>0.76949999999999996</v>
      </c>
      <c r="BO92" s="34">
        <f t="shared" si="302"/>
        <v>-0.55910000000000004</v>
      </c>
      <c r="BP92" s="24"/>
      <c r="BQ92" s="25">
        <v>69</v>
      </c>
      <c r="BR92" s="23">
        <v>33.29</v>
      </c>
      <c r="BS92" s="22">
        <f t="shared" si="260"/>
        <v>72</v>
      </c>
      <c r="BT92" s="22">
        <f t="shared" si="240"/>
        <v>66</v>
      </c>
      <c r="BU92" s="37"/>
      <c r="BV92" s="33"/>
      <c r="BW92" s="34"/>
      <c r="BX92" s="24"/>
      <c r="BY92" s="25">
        <v>69</v>
      </c>
      <c r="BZ92" s="23">
        <v>33.29</v>
      </c>
      <c r="CA92" s="22">
        <f t="shared" si="261"/>
        <v>72</v>
      </c>
      <c r="CB92" s="22">
        <f t="shared" si="262"/>
        <v>72</v>
      </c>
      <c r="CC92" s="37">
        <f t="shared" si="242"/>
        <v>12</v>
      </c>
      <c r="CD92" s="33">
        <f t="shared" si="305"/>
        <v>0</v>
      </c>
      <c r="CE92" s="34">
        <f t="shared" si="306"/>
        <v>-0.92469999999999997</v>
      </c>
      <c r="CF92" s="24"/>
      <c r="CG92" s="25">
        <v>69</v>
      </c>
      <c r="CH92" s="23">
        <v>33.29</v>
      </c>
      <c r="CI92" s="22">
        <f t="shared" si="263"/>
        <v>72</v>
      </c>
      <c r="CJ92" s="22">
        <f>65</f>
        <v>65</v>
      </c>
      <c r="CK92" s="32">
        <f>13</f>
        <v>13</v>
      </c>
      <c r="CL92" s="33"/>
      <c r="CM92" s="34"/>
      <c r="CN92" s="24"/>
      <c r="CO92" s="25">
        <v>69</v>
      </c>
      <c r="CP92" s="23">
        <v>33.29</v>
      </c>
      <c r="CQ92" s="22">
        <f t="shared" si="264"/>
        <v>72</v>
      </c>
      <c r="CR92" s="22">
        <f t="shared" si="243"/>
        <v>70</v>
      </c>
      <c r="CS92" s="32">
        <f t="shared" si="244"/>
        <v>14</v>
      </c>
      <c r="CT92" s="33">
        <f t="shared" si="307"/>
        <v>0.8569</v>
      </c>
      <c r="CU92" s="34">
        <f t="shared" si="308"/>
        <v>-0.41270000000000001</v>
      </c>
      <c r="CV92" s="24"/>
      <c r="CW92" s="25">
        <v>69</v>
      </c>
      <c r="CX92" s="23">
        <v>33.29</v>
      </c>
      <c r="CY92" s="22">
        <f t="shared" si="265"/>
        <v>72</v>
      </c>
      <c r="CZ92" s="22">
        <f t="shared" si="224"/>
        <v>60</v>
      </c>
      <c r="DA92" s="32">
        <f t="shared" si="225"/>
        <v>15</v>
      </c>
      <c r="DB92" s="33"/>
      <c r="DC92" s="34"/>
      <c r="DD92" s="24"/>
      <c r="DE92" s="25">
        <v>69</v>
      </c>
      <c r="DF92" s="23">
        <v>33.29</v>
      </c>
      <c r="DG92" s="22">
        <f t="shared" si="266"/>
        <v>72</v>
      </c>
      <c r="DH92" s="22">
        <f t="shared" si="245"/>
        <v>64</v>
      </c>
      <c r="DI92" s="32">
        <f t="shared" si="246"/>
        <v>16</v>
      </c>
      <c r="DJ92" s="33"/>
      <c r="DK92" s="34"/>
      <c r="DL92" s="24"/>
      <c r="DM92" s="25">
        <v>69</v>
      </c>
      <c r="DN92" s="23">
        <v>33.29</v>
      </c>
      <c r="DO92" s="22">
        <f t="shared" si="267"/>
        <v>72</v>
      </c>
      <c r="DP92" s="22">
        <f>68</f>
        <v>68</v>
      </c>
      <c r="DQ92" s="32">
        <f>17</f>
        <v>17</v>
      </c>
      <c r="DR92" s="33"/>
      <c r="DS92" s="34"/>
      <c r="DT92" s="24"/>
      <c r="DU92" s="25">
        <v>69</v>
      </c>
      <c r="DV92" s="23">
        <v>33.29</v>
      </c>
      <c r="DW92" s="22">
        <f t="shared" si="268"/>
        <v>72</v>
      </c>
      <c r="DX92" s="22">
        <f t="shared" si="247"/>
        <v>72</v>
      </c>
      <c r="DY92" s="37">
        <f t="shared" si="248"/>
        <v>18</v>
      </c>
      <c r="DZ92" s="33">
        <f t="shared" si="311"/>
        <v>0.46239999999999998</v>
      </c>
      <c r="EA92" s="34">
        <f t="shared" si="312"/>
        <v>-0.80079999999999996</v>
      </c>
      <c r="EB92" s="24"/>
      <c r="EC92" s="25">
        <v>69</v>
      </c>
      <c r="ED92" s="23">
        <v>33.29</v>
      </c>
      <c r="EE92" s="22">
        <f t="shared" si="269"/>
        <v>72</v>
      </c>
      <c r="EF92" s="22">
        <f>57</f>
        <v>57</v>
      </c>
      <c r="EG92" s="32">
        <f>19</f>
        <v>19</v>
      </c>
      <c r="EH92" s="33"/>
      <c r="EI92" s="34"/>
      <c r="EJ92" s="24"/>
      <c r="EK92" s="25">
        <v>69</v>
      </c>
      <c r="EL92" s="23">
        <v>33.29</v>
      </c>
      <c r="EM92" s="22">
        <f t="shared" si="270"/>
        <v>72</v>
      </c>
      <c r="EN92" s="22">
        <f>60</f>
        <v>60</v>
      </c>
      <c r="EO92" s="32">
        <f>20</f>
        <v>20</v>
      </c>
      <c r="EP92" s="33"/>
      <c r="EQ92" s="34"/>
      <c r="ER92" s="24"/>
      <c r="ES92" s="25">
        <v>69</v>
      </c>
      <c r="ET92" s="23">
        <v>33.29</v>
      </c>
      <c r="EU92" s="22">
        <f t="shared" si="271"/>
        <v>72</v>
      </c>
      <c r="EV92" s="22">
        <f>63</f>
        <v>63</v>
      </c>
      <c r="EW92" s="37">
        <f>21</f>
        <v>21</v>
      </c>
      <c r="EX92" s="33"/>
      <c r="EY92" s="34"/>
      <c r="EZ92" s="24"/>
      <c r="FA92" s="25">
        <v>69</v>
      </c>
      <c r="FB92" s="23">
        <v>33.29</v>
      </c>
      <c r="FC92" s="22">
        <f t="shared" si="272"/>
        <v>72</v>
      </c>
      <c r="FD92" s="22">
        <f>66</f>
        <v>66</v>
      </c>
      <c r="FE92" s="37">
        <f>22</f>
        <v>22</v>
      </c>
      <c r="FF92" s="33"/>
      <c r="FG92" s="34"/>
      <c r="FH92" s="24"/>
      <c r="FI92" s="25">
        <v>69</v>
      </c>
      <c r="FJ92" s="23">
        <v>33.29</v>
      </c>
      <c r="FK92" s="22">
        <f t="shared" si="273"/>
        <v>72</v>
      </c>
      <c r="FL92" s="22">
        <f t="shared" si="249"/>
        <v>69</v>
      </c>
      <c r="FM92" s="37">
        <f t="shared" si="327"/>
        <v>23</v>
      </c>
      <c r="FN92" s="33"/>
      <c r="FO92" s="34"/>
      <c r="FP92" s="24"/>
      <c r="FQ92" s="25">
        <v>69</v>
      </c>
      <c r="FR92" s="23">
        <v>33.29</v>
      </c>
      <c r="FS92" s="22">
        <f t="shared" si="274"/>
        <v>72</v>
      </c>
      <c r="FT92" s="22">
        <f t="shared" si="274"/>
        <v>72</v>
      </c>
      <c r="FU92" s="37">
        <f>24</f>
        <v>24</v>
      </c>
      <c r="FV92" s="33">
        <f t="shared" si="317"/>
        <v>0.65390000000000004</v>
      </c>
      <c r="FW92" s="34">
        <f t="shared" si="318"/>
        <v>-0.65390000000000004</v>
      </c>
      <c r="FX92" s="24"/>
      <c r="FY92" s="25">
        <v>69</v>
      </c>
      <c r="FZ92" s="23">
        <v>33.29</v>
      </c>
      <c r="GA92" s="22">
        <f t="shared" si="275"/>
        <v>72</v>
      </c>
      <c r="GB92" s="22">
        <f>50</f>
        <v>50</v>
      </c>
      <c r="GC92" s="32">
        <f>25</f>
        <v>25</v>
      </c>
      <c r="GD92" s="33"/>
      <c r="GE92" s="34"/>
      <c r="GF92" s="24"/>
      <c r="GG92" s="25">
        <v>69</v>
      </c>
      <c r="GH92" s="23">
        <v>33.29</v>
      </c>
      <c r="GI92" s="22">
        <f t="shared" si="276"/>
        <v>72</v>
      </c>
      <c r="GJ92" s="22">
        <f>52</f>
        <v>52</v>
      </c>
      <c r="GK92" s="32">
        <f>26</f>
        <v>26</v>
      </c>
      <c r="GL92" s="33"/>
      <c r="GM92" s="34"/>
      <c r="GN92" s="24"/>
      <c r="GO92" s="25">
        <v>69</v>
      </c>
      <c r="GP92" s="23">
        <v>33.29</v>
      </c>
      <c r="GQ92" s="22">
        <f t="shared" si="277"/>
        <v>72</v>
      </c>
      <c r="GR92" s="22">
        <f>54</f>
        <v>54</v>
      </c>
      <c r="GS92" s="37">
        <f>27</f>
        <v>27</v>
      </c>
      <c r="GT92" s="33"/>
      <c r="GU92" s="34"/>
      <c r="GV92" s="24"/>
      <c r="GW92" s="25">
        <v>69</v>
      </c>
      <c r="GX92" s="23">
        <v>33.29</v>
      </c>
      <c r="GY92" s="22">
        <f t="shared" si="278"/>
        <v>72</v>
      </c>
      <c r="GZ92" s="22">
        <f>56</f>
        <v>56</v>
      </c>
      <c r="HA92" s="32">
        <f>28</f>
        <v>28</v>
      </c>
      <c r="HB92" s="33"/>
      <c r="HC92" s="34"/>
      <c r="HD92" s="24"/>
      <c r="HE92" s="25">
        <v>69</v>
      </c>
      <c r="HF92" s="23">
        <v>33.29</v>
      </c>
      <c r="HG92" s="22">
        <f t="shared" si="279"/>
        <v>72</v>
      </c>
      <c r="HH92" s="22">
        <f>58</f>
        <v>58</v>
      </c>
      <c r="HI92" s="32">
        <f>29</f>
        <v>29</v>
      </c>
      <c r="HJ92" s="33"/>
      <c r="HK92" s="34"/>
      <c r="HL92" s="24"/>
      <c r="HM92" s="25">
        <v>69</v>
      </c>
      <c r="HN92" s="23">
        <v>33.29</v>
      </c>
      <c r="HO92" s="22">
        <f t="shared" si="280"/>
        <v>72</v>
      </c>
      <c r="HP92" s="22">
        <f>60</f>
        <v>60</v>
      </c>
      <c r="HQ92" s="32">
        <f>30</f>
        <v>30</v>
      </c>
      <c r="HR92" s="33"/>
      <c r="HS92" s="34"/>
      <c r="HT92" s="24"/>
      <c r="HU92" s="25">
        <v>69</v>
      </c>
      <c r="HV92" s="23">
        <v>33.29</v>
      </c>
      <c r="HW92" s="22">
        <f t="shared" si="281"/>
        <v>72</v>
      </c>
      <c r="HX92" s="22">
        <f>62</f>
        <v>62</v>
      </c>
      <c r="HY92" s="32">
        <f>31</f>
        <v>31</v>
      </c>
      <c r="HZ92" s="33"/>
      <c r="IA92" s="34"/>
      <c r="IB92" s="24"/>
      <c r="IC92" s="25">
        <v>69</v>
      </c>
      <c r="ID92" s="23">
        <v>33.29</v>
      </c>
      <c r="IE92" s="22">
        <f t="shared" si="282"/>
        <v>72</v>
      </c>
      <c r="IF92" s="22">
        <f>64</f>
        <v>64</v>
      </c>
      <c r="IG92" s="32">
        <f>32</f>
        <v>32</v>
      </c>
      <c r="IH92" s="33"/>
      <c r="II92" s="34"/>
      <c r="IJ92" s="24"/>
      <c r="IK92" s="25">
        <v>69</v>
      </c>
      <c r="IL92" s="23">
        <v>33.29</v>
      </c>
      <c r="IM92" s="22">
        <f t="shared" si="283"/>
        <v>72</v>
      </c>
      <c r="IN92" s="22">
        <f>66</f>
        <v>66</v>
      </c>
      <c r="IO92" s="37">
        <f>33</f>
        <v>33</v>
      </c>
      <c r="IP92" s="33"/>
      <c r="IQ92" s="34"/>
      <c r="IR92" s="24"/>
      <c r="IS92" s="25">
        <v>69</v>
      </c>
      <c r="IT92" s="23">
        <v>33.29</v>
      </c>
      <c r="IU92" s="22">
        <f t="shared" si="284"/>
        <v>72</v>
      </c>
      <c r="IV92" s="22">
        <f>68</f>
        <v>68</v>
      </c>
      <c r="IW92" s="32">
        <f>34</f>
        <v>34</v>
      </c>
      <c r="IX92" s="33"/>
      <c r="IY92" s="34"/>
      <c r="IZ92" s="24"/>
      <c r="JA92" s="25">
        <v>69</v>
      </c>
      <c r="JB92" s="23">
        <v>33.29</v>
      </c>
      <c r="JC92" s="22">
        <f t="shared" si="285"/>
        <v>72</v>
      </c>
      <c r="JD92" s="22">
        <f>70</f>
        <v>70</v>
      </c>
      <c r="JE92" s="32">
        <f>35</f>
        <v>35</v>
      </c>
      <c r="JF92" s="33">
        <f t="shared" si="323"/>
        <v>0.93589999999999995</v>
      </c>
      <c r="JG92" s="34">
        <f t="shared" si="324"/>
        <v>-0.16980000000000001</v>
      </c>
      <c r="JH92" s="24"/>
      <c r="JI92" s="25">
        <v>69</v>
      </c>
      <c r="JJ92" s="23">
        <v>33.29</v>
      </c>
      <c r="JK92" s="22">
        <f t="shared" si="286"/>
        <v>72</v>
      </c>
      <c r="JL92" s="22">
        <f t="shared" si="286"/>
        <v>72</v>
      </c>
      <c r="JM92" s="37">
        <f>36</f>
        <v>36</v>
      </c>
      <c r="JN92" s="33">
        <f t="shared" si="325"/>
        <v>0.80079999999999996</v>
      </c>
      <c r="JO92" s="34">
        <f t="shared" si="326"/>
        <v>-0.46239999999999998</v>
      </c>
    </row>
    <row r="93" spans="1:275">
      <c r="A93" s="22">
        <v>1909</v>
      </c>
      <c r="B93" s="23">
        <v>41.4</v>
      </c>
      <c r="C93" s="20"/>
      <c r="D93" s="24"/>
      <c r="E93" s="25">
        <v>70</v>
      </c>
      <c r="F93" s="23">
        <v>41.4</v>
      </c>
      <c r="G93" s="22">
        <f t="shared" si="250"/>
        <v>72</v>
      </c>
      <c r="H93" s="22">
        <f t="shared" si="250"/>
        <v>72</v>
      </c>
      <c r="I93" s="32">
        <f>3</f>
        <v>3</v>
      </c>
      <c r="J93" s="33">
        <f t="shared" si="287"/>
        <v>-0.57499999999999996</v>
      </c>
      <c r="K93" s="34">
        <f t="shared" si="288"/>
        <v>0.99590000000000001</v>
      </c>
      <c r="L93" s="24"/>
      <c r="M93" s="25">
        <v>70</v>
      </c>
      <c r="N93" s="23">
        <v>41.4</v>
      </c>
      <c r="O93" s="22">
        <f t="shared" si="251"/>
        <v>72</v>
      </c>
      <c r="P93" s="22">
        <f t="shared" si="252"/>
        <v>72</v>
      </c>
      <c r="Q93" s="37">
        <f t="shared" si="232"/>
        <v>4</v>
      </c>
      <c r="R93" s="33">
        <f t="shared" si="289"/>
        <v>-1.1499999999999999</v>
      </c>
      <c r="S93" s="34">
        <f t="shared" si="290"/>
        <v>0</v>
      </c>
      <c r="T93" s="24"/>
      <c r="U93" s="25">
        <v>70</v>
      </c>
      <c r="V93" s="23">
        <v>41.4</v>
      </c>
      <c r="W93" s="22">
        <f t="shared" si="253"/>
        <v>72</v>
      </c>
      <c r="X93" s="22">
        <v>70</v>
      </c>
      <c r="Y93" s="32">
        <f>5</f>
        <v>5</v>
      </c>
      <c r="Z93" s="33"/>
      <c r="AA93" s="34"/>
      <c r="AB93" s="24"/>
      <c r="AC93" s="25">
        <v>70</v>
      </c>
      <c r="AD93" s="23">
        <v>41.4</v>
      </c>
      <c r="AE93" s="22">
        <f t="shared" si="233"/>
        <v>72</v>
      </c>
      <c r="AF93" s="22">
        <f t="shared" si="254"/>
        <v>72</v>
      </c>
      <c r="AG93" s="37">
        <f t="shared" si="234"/>
        <v>6</v>
      </c>
      <c r="AH93" s="33">
        <f t="shared" si="293"/>
        <v>-0.57499999999999996</v>
      </c>
      <c r="AI93" s="34">
        <f t="shared" si="294"/>
        <v>-0.99590000000000001</v>
      </c>
      <c r="AJ93" s="24"/>
      <c r="AK93" s="25">
        <v>70</v>
      </c>
      <c r="AL93" s="23">
        <v>41.4</v>
      </c>
      <c r="AM93" s="22">
        <f t="shared" si="255"/>
        <v>72</v>
      </c>
      <c r="AN93" s="22">
        <f t="shared" si="235"/>
        <v>70</v>
      </c>
      <c r="AO93" s="32">
        <f t="shared" si="236"/>
        <v>7</v>
      </c>
      <c r="AP93" s="33"/>
      <c r="AQ93" s="34"/>
      <c r="AR93" s="24"/>
      <c r="AS93" s="25">
        <v>70</v>
      </c>
      <c r="AT93" s="23">
        <v>41.4</v>
      </c>
      <c r="AU93" s="22">
        <f t="shared" si="256"/>
        <v>72</v>
      </c>
      <c r="AV93" s="22">
        <f t="shared" si="237"/>
        <v>72</v>
      </c>
      <c r="AW93" s="37">
        <f t="shared" si="238"/>
        <v>8</v>
      </c>
      <c r="AX93" s="33">
        <f t="shared" si="297"/>
        <v>0</v>
      </c>
      <c r="AY93" s="34">
        <f t="shared" si="298"/>
        <v>-1.1499999999999999</v>
      </c>
      <c r="AZ93" s="24"/>
      <c r="BA93" s="25">
        <v>70</v>
      </c>
      <c r="BB93" s="23">
        <v>41.4</v>
      </c>
      <c r="BC93" s="22">
        <f t="shared" si="257"/>
        <v>72</v>
      </c>
      <c r="BD93" s="22">
        <f t="shared" si="258"/>
        <v>72</v>
      </c>
      <c r="BE93" s="37">
        <f t="shared" si="239"/>
        <v>9</v>
      </c>
      <c r="BF93" s="33">
        <f t="shared" si="299"/>
        <v>0.19969999999999999</v>
      </c>
      <c r="BG93" s="34">
        <f t="shared" si="300"/>
        <v>-1.1325000000000001</v>
      </c>
      <c r="BH93" s="24"/>
      <c r="BI93" s="25">
        <v>70</v>
      </c>
      <c r="BJ93" s="23">
        <v>41.4</v>
      </c>
      <c r="BK93" s="22">
        <f t="shared" si="259"/>
        <v>72</v>
      </c>
      <c r="BL93" s="22">
        <f>70</f>
        <v>70</v>
      </c>
      <c r="BM93" s="32">
        <f>10</f>
        <v>10</v>
      </c>
      <c r="BN93" s="33"/>
      <c r="BO93" s="34"/>
      <c r="BP93" s="24"/>
      <c r="BQ93" s="25">
        <v>70</v>
      </c>
      <c r="BR93" s="23">
        <v>41.4</v>
      </c>
      <c r="BS93" s="22">
        <f t="shared" si="260"/>
        <v>72</v>
      </c>
      <c r="BT93" s="22">
        <f t="shared" si="240"/>
        <v>66</v>
      </c>
      <c r="BU93" s="37"/>
      <c r="BV93" s="33"/>
      <c r="BW93" s="34"/>
      <c r="BX93" s="24"/>
      <c r="BY93" s="25">
        <v>70</v>
      </c>
      <c r="BZ93" s="23">
        <v>41.4</v>
      </c>
      <c r="CA93" s="22">
        <f t="shared" si="261"/>
        <v>72</v>
      </c>
      <c r="CB93" s="22">
        <f t="shared" si="262"/>
        <v>72</v>
      </c>
      <c r="CC93" s="37">
        <f t="shared" si="242"/>
        <v>12</v>
      </c>
      <c r="CD93" s="33">
        <f t="shared" si="305"/>
        <v>0.57499999999999996</v>
      </c>
      <c r="CE93" s="34">
        <f t="shared" si="306"/>
        <v>-0.99590000000000001</v>
      </c>
      <c r="CF93" s="24"/>
      <c r="CG93" s="25">
        <v>70</v>
      </c>
      <c r="CH93" s="23">
        <v>41.4</v>
      </c>
      <c r="CI93" s="22">
        <f t="shared" si="263"/>
        <v>72</v>
      </c>
      <c r="CJ93" s="22">
        <f>65</f>
        <v>65</v>
      </c>
      <c r="CK93" s="32">
        <f>13</f>
        <v>13</v>
      </c>
      <c r="CL93" s="33"/>
      <c r="CM93" s="34"/>
      <c r="CN93" s="24"/>
      <c r="CO93" s="25">
        <v>70</v>
      </c>
      <c r="CP93" s="23">
        <v>41.4</v>
      </c>
      <c r="CQ93" s="22">
        <f t="shared" si="264"/>
        <v>72</v>
      </c>
      <c r="CR93" s="22">
        <f t="shared" si="243"/>
        <v>70</v>
      </c>
      <c r="CS93" s="32">
        <f t="shared" si="244"/>
        <v>14</v>
      </c>
      <c r="CT93" s="33"/>
      <c r="CU93" s="34"/>
      <c r="CV93" s="24"/>
      <c r="CW93" s="25">
        <v>70</v>
      </c>
      <c r="CX93" s="23">
        <v>41.4</v>
      </c>
      <c r="CY93" s="22">
        <f t="shared" si="265"/>
        <v>72</v>
      </c>
      <c r="CZ93" s="22">
        <f t="shared" si="224"/>
        <v>60</v>
      </c>
      <c r="DA93" s="32">
        <f t="shared" si="225"/>
        <v>15</v>
      </c>
      <c r="DB93" s="33"/>
      <c r="DC93" s="34"/>
      <c r="DD93" s="24"/>
      <c r="DE93" s="25">
        <v>70</v>
      </c>
      <c r="DF93" s="23">
        <v>41.4</v>
      </c>
      <c r="DG93" s="22">
        <f t="shared" si="266"/>
        <v>72</v>
      </c>
      <c r="DH93" s="22">
        <f t="shared" si="245"/>
        <v>64</v>
      </c>
      <c r="DI93" s="32">
        <f t="shared" si="246"/>
        <v>16</v>
      </c>
      <c r="DJ93" s="33"/>
      <c r="DK93" s="34"/>
      <c r="DL93" s="24"/>
      <c r="DM93" s="25">
        <v>70</v>
      </c>
      <c r="DN93" s="23">
        <v>41.4</v>
      </c>
      <c r="DO93" s="22">
        <f t="shared" si="267"/>
        <v>72</v>
      </c>
      <c r="DP93" s="22">
        <f>68</f>
        <v>68</v>
      </c>
      <c r="DQ93" s="32">
        <f>17</f>
        <v>17</v>
      </c>
      <c r="DR93" s="33"/>
      <c r="DS93" s="34"/>
      <c r="DT93" s="24"/>
      <c r="DU93" s="25">
        <v>70</v>
      </c>
      <c r="DV93" s="23">
        <v>41.4</v>
      </c>
      <c r="DW93" s="22">
        <f t="shared" si="268"/>
        <v>72</v>
      </c>
      <c r="DX93" s="22">
        <f t="shared" si="247"/>
        <v>72</v>
      </c>
      <c r="DY93" s="37">
        <f t="shared" si="248"/>
        <v>18</v>
      </c>
      <c r="DZ93" s="33">
        <f t="shared" si="311"/>
        <v>0.88100000000000001</v>
      </c>
      <c r="EA93" s="34">
        <f t="shared" si="312"/>
        <v>-0.73919999999999997</v>
      </c>
      <c r="EB93" s="24"/>
      <c r="EC93" s="25">
        <v>70</v>
      </c>
      <c r="ED93" s="23">
        <v>41.4</v>
      </c>
      <c r="EE93" s="22">
        <f t="shared" si="269"/>
        <v>72</v>
      </c>
      <c r="EF93" s="22">
        <f>57</f>
        <v>57</v>
      </c>
      <c r="EG93" s="32">
        <f>19</f>
        <v>19</v>
      </c>
      <c r="EH93" s="33"/>
      <c r="EI93" s="34"/>
      <c r="EJ93" s="24"/>
      <c r="EK93" s="25">
        <v>70</v>
      </c>
      <c r="EL93" s="23">
        <v>41.4</v>
      </c>
      <c r="EM93" s="22">
        <f t="shared" si="270"/>
        <v>72</v>
      </c>
      <c r="EN93" s="22">
        <f>60</f>
        <v>60</v>
      </c>
      <c r="EO93" s="32">
        <f>20</f>
        <v>20</v>
      </c>
      <c r="EP93" s="33"/>
      <c r="EQ93" s="34"/>
      <c r="ER93" s="24"/>
      <c r="ES93" s="25">
        <v>70</v>
      </c>
      <c r="ET93" s="23">
        <v>41.4</v>
      </c>
      <c r="EU93" s="22">
        <f t="shared" si="271"/>
        <v>72</v>
      </c>
      <c r="EV93" s="22">
        <f>63</f>
        <v>63</v>
      </c>
      <c r="EW93" s="37">
        <f>21</f>
        <v>21</v>
      </c>
      <c r="EX93" s="33"/>
      <c r="EY93" s="34"/>
      <c r="EZ93" s="24"/>
      <c r="FA93" s="25">
        <v>70</v>
      </c>
      <c r="FB93" s="23">
        <v>41.4</v>
      </c>
      <c r="FC93" s="22">
        <f t="shared" si="272"/>
        <v>72</v>
      </c>
      <c r="FD93" s="22">
        <f>66</f>
        <v>66</v>
      </c>
      <c r="FE93" s="37">
        <f>22</f>
        <v>22</v>
      </c>
      <c r="FF93" s="33"/>
      <c r="FG93" s="34"/>
      <c r="FH93" s="24"/>
      <c r="FI93" s="25">
        <v>70</v>
      </c>
      <c r="FJ93" s="23">
        <v>41.4</v>
      </c>
      <c r="FK93" s="22">
        <f t="shared" si="273"/>
        <v>72</v>
      </c>
      <c r="FL93" s="22">
        <f t="shared" si="249"/>
        <v>69</v>
      </c>
      <c r="FM93" s="37">
        <f t="shared" si="327"/>
        <v>23</v>
      </c>
      <c r="FN93" s="33"/>
      <c r="FO93" s="34"/>
      <c r="FP93" s="24"/>
      <c r="FQ93" s="25">
        <v>70</v>
      </c>
      <c r="FR93" s="23">
        <v>41.4</v>
      </c>
      <c r="FS93" s="22">
        <f t="shared" si="274"/>
        <v>72</v>
      </c>
      <c r="FT93" s="22">
        <f t="shared" si="274"/>
        <v>72</v>
      </c>
      <c r="FU93" s="37">
        <f>24</f>
        <v>24</v>
      </c>
      <c r="FV93" s="33">
        <f t="shared" si="317"/>
        <v>0.99590000000000001</v>
      </c>
      <c r="FW93" s="34">
        <f t="shared" si="318"/>
        <v>-0.57499999999999996</v>
      </c>
      <c r="FX93" s="24"/>
      <c r="FY93" s="25">
        <v>70</v>
      </c>
      <c r="FZ93" s="23">
        <v>41.4</v>
      </c>
      <c r="GA93" s="22">
        <f t="shared" si="275"/>
        <v>72</v>
      </c>
      <c r="GB93" s="22">
        <f>50</f>
        <v>50</v>
      </c>
      <c r="GC93" s="32">
        <f>25</f>
        <v>25</v>
      </c>
      <c r="GD93" s="33"/>
      <c r="GE93" s="34"/>
      <c r="GF93" s="24"/>
      <c r="GG93" s="25">
        <v>70</v>
      </c>
      <c r="GH93" s="23">
        <v>41.4</v>
      </c>
      <c r="GI93" s="22">
        <f t="shared" si="276"/>
        <v>72</v>
      </c>
      <c r="GJ93" s="22">
        <f>52</f>
        <v>52</v>
      </c>
      <c r="GK93" s="32">
        <f>26</f>
        <v>26</v>
      </c>
      <c r="GL93" s="33"/>
      <c r="GM93" s="34"/>
      <c r="GN93" s="24"/>
      <c r="GO93" s="25">
        <v>70</v>
      </c>
      <c r="GP93" s="23">
        <v>41.4</v>
      </c>
      <c r="GQ93" s="22">
        <f t="shared" si="277"/>
        <v>72</v>
      </c>
      <c r="GR93" s="22">
        <f>54</f>
        <v>54</v>
      </c>
      <c r="GS93" s="37">
        <f>27</f>
        <v>27</v>
      </c>
      <c r="GT93" s="33"/>
      <c r="GU93" s="34"/>
      <c r="GV93" s="24"/>
      <c r="GW93" s="25">
        <v>70</v>
      </c>
      <c r="GX93" s="23">
        <v>41.4</v>
      </c>
      <c r="GY93" s="22">
        <f t="shared" si="278"/>
        <v>72</v>
      </c>
      <c r="GZ93" s="22">
        <f>56</f>
        <v>56</v>
      </c>
      <c r="HA93" s="32">
        <f>28</f>
        <v>28</v>
      </c>
      <c r="HB93" s="33"/>
      <c r="HC93" s="34"/>
      <c r="HD93" s="24"/>
      <c r="HE93" s="25">
        <v>70</v>
      </c>
      <c r="HF93" s="23">
        <v>41.4</v>
      </c>
      <c r="HG93" s="22">
        <f t="shared" si="279"/>
        <v>72</v>
      </c>
      <c r="HH93" s="22">
        <f>58</f>
        <v>58</v>
      </c>
      <c r="HI93" s="32">
        <f>29</f>
        <v>29</v>
      </c>
      <c r="HJ93" s="33"/>
      <c r="HK93" s="34"/>
      <c r="HL93" s="24"/>
      <c r="HM93" s="25">
        <v>70</v>
      </c>
      <c r="HN93" s="23">
        <v>41.4</v>
      </c>
      <c r="HO93" s="22">
        <f t="shared" si="280"/>
        <v>72</v>
      </c>
      <c r="HP93" s="22">
        <f>60</f>
        <v>60</v>
      </c>
      <c r="HQ93" s="32">
        <f>30</f>
        <v>30</v>
      </c>
      <c r="HR93" s="33"/>
      <c r="HS93" s="34"/>
      <c r="HT93" s="24"/>
      <c r="HU93" s="25">
        <v>70</v>
      </c>
      <c r="HV93" s="23">
        <v>41.4</v>
      </c>
      <c r="HW93" s="22">
        <f t="shared" si="281"/>
        <v>72</v>
      </c>
      <c r="HX93" s="22">
        <f>62</f>
        <v>62</v>
      </c>
      <c r="HY93" s="32">
        <f>31</f>
        <v>31</v>
      </c>
      <c r="HZ93" s="33"/>
      <c r="IA93" s="34"/>
      <c r="IB93" s="24"/>
      <c r="IC93" s="25">
        <v>70</v>
      </c>
      <c r="ID93" s="23">
        <v>41.4</v>
      </c>
      <c r="IE93" s="22">
        <f t="shared" si="282"/>
        <v>72</v>
      </c>
      <c r="IF93" s="22">
        <f>64</f>
        <v>64</v>
      </c>
      <c r="IG93" s="32">
        <f>32</f>
        <v>32</v>
      </c>
      <c r="IH93" s="33"/>
      <c r="II93" s="34"/>
      <c r="IJ93" s="24"/>
      <c r="IK93" s="25">
        <v>70</v>
      </c>
      <c r="IL93" s="23">
        <v>41.4</v>
      </c>
      <c r="IM93" s="22">
        <f t="shared" si="283"/>
        <v>72</v>
      </c>
      <c r="IN93" s="22">
        <f>66</f>
        <v>66</v>
      </c>
      <c r="IO93" s="37">
        <f>33</f>
        <v>33</v>
      </c>
      <c r="IP93" s="33"/>
      <c r="IQ93" s="34"/>
      <c r="IR93" s="24"/>
      <c r="IS93" s="25">
        <v>70</v>
      </c>
      <c r="IT93" s="23">
        <v>41.4</v>
      </c>
      <c r="IU93" s="22">
        <f t="shared" si="284"/>
        <v>72</v>
      </c>
      <c r="IV93" s="22">
        <f>68</f>
        <v>68</v>
      </c>
      <c r="IW93" s="32">
        <f>34</f>
        <v>34</v>
      </c>
      <c r="IX93" s="33"/>
      <c r="IY93" s="34"/>
      <c r="IZ93" s="24"/>
      <c r="JA93" s="25">
        <v>70</v>
      </c>
      <c r="JB93" s="23">
        <v>41.4</v>
      </c>
      <c r="JC93" s="22">
        <f t="shared" si="285"/>
        <v>72</v>
      </c>
      <c r="JD93" s="22">
        <f>70</f>
        <v>70</v>
      </c>
      <c r="JE93" s="32">
        <f>35</f>
        <v>35</v>
      </c>
      <c r="JF93" s="33"/>
      <c r="JG93" s="34"/>
      <c r="JH93" s="24"/>
      <c r="JI93" s="25">
        <v>70</v>
      </c>
      <c r="JJ93" s="23">
        <v>41.4</v>
      </c>
      <c r="JK93" s="22">
        <f t="shared" si="286"/>
        <v>72</v>
      </c>
      <c r="JL93" s="22">
        <f t="shared" si="286"/>
        <v>72</v>
      </c>
      <c r="JM93" s="37">
        <f>36</f>
        <v>36</v>
      </c>
      <c r="JN93" s="33">
        <f t="shared" si="325"/>
        <v>1.0806</v>
      </c>
      <c r="JO93" s="34">
        <f t="shared" si="326"/>
        <v>-0.39329999999999998</v>
      </c>
    </row>
    <row r="94" spans="1:275">
      <c r="A94" s="22">
        <v>1910</v>
      </c>
      <c r="B94" s="23">
        <v>36.200000000000003</v>
      </c>
      <c r="C94" s="20"/>
      <c r="D94" s="24"/>
      <c r="E94" s="25">
        <v>71</v>
      </c>
      <c r="F94" s="23">
        <v>36.200000000000003</v>
      </c>
      <c r="G94" s="22">
        <f t="shared" si="250"/>
        <v>72</v>
      </c>
      <c r="H94" s="22">
        <f t="shared" si="250"/>
        <v>72</v>
      </c>
      <c r="I94" s="32">
        <f>3</f>
        <v>3</v>
      </c>
      <c r="J94" s="33">
        <f t="shared" si="287"/>
        <v>-0.50280000000000002</v>
      </c>
      <c r="K94" s="34">
        <f t="shared" si="288"/>
        <v>-0.87080000000000002</v>
      </c>
      <c r="L94" s="24"/>
      <c r="M94" s="25">
        <v>71</v>
      </c>
      <c r="N94" s="23">
        <v>36.200000000000003</v>
      </c>
      <c r="O94" s="22">
        <f t="shared" si="251"/>
        <v>72</v>
      </c>
      <c r="P94" s="22">
        <f t="shared" si="252"/>
        <v>72</v>
      </c>
      <c r="Q94" s="37">
        <f t="shared" si="232"/>
        <v>4</v>
      </c>
      <c r="R94" s="33">
        <f t="shared" si="289"/>
        <v>0</v>
      </c>
      <c r="S94" s="34">
        <f t="shared" si="290"/>
        <v>-1.0056</v>
      </c>
      <c r="T94" s="24"/>
      <c r="U94" s="25">
        <v>71</v>
      </c>
      <c r="V94" s="23">
        <v>36.200000000000003</v>
      </c>
      <c r="W94" s="22">
        <f t="shared" si="253"/>
        <v>72</v>
      </c>
      <c r="X94" s="22">
        <v>70</v>
      </c>
      <c r="Y94" s="32">
        <f>5</f>
        <v>5</v>
      </c>
      <c r="Z94" s="33"/>
      <c r="AA94" s="34"/>
      <c r="AB94" s="24"/>
      <c r="AC94" s="25">
        <v>71</v>
      </c>
      <c r="AD94" s="23">
        <v>36.200000000000003</v>
      </c>
      <c r="AE94" s="22">
        <f t="shared" si="233"/>
        <v>72</v>
      </c>
      <c r="AF94" s="22">
        <f t="shared" si="254"/>
        <v>72</v>
      </c>
      <c r="AG94" s="37">
        <f t="shared" si="234"/>
        <v>6</v>
      </c>
      <c r="AH94" s="33">
        <f t="shared" si="293"/>
        <v>0.50280000000000002</v>
      </c>
      <c r="AI94" s="34">
        <f t="shared" si="294"/>
        <v>-0.87080000000000002</v>
      </c>
      <c r="AJ94" s="24"/>
      <c r="AK94" s="25">
        <v>71</v>
      </c>
      <c r="AL94" s="23">
        <v>36.200000000000003</v>
      </c>
      <c r="AM94" s="22">
        <f t="shared" si="255"/>
        <v>72</v>
      </c>
      <c r="AN94" s="22">
        <f t="shared" si="235"/>
        <v>70</v>
      </c>
      <c r="AO94" s="32">
        <f t="shared" si="236"/>
        <v>7</v>
      </c>
      <c r="AP94" s="33"/>
      <c r="AQ94" s="34"/>
      <c r="AR94" s="24"/>
      <c r="AS94" s="25">
        <v>71</v>
      </c>
      <c r="AT94" s="23">
        <v>36.200000000000003</v>
      </c>
      <c r="AU94" s="22">
        <f t="shared" si="256"/>
        <v>72</v>
      </c>
      <c r="AV94" s="22">
        <f t="shared" si="237"/>
        <v>72</v>
      </c>
      <c r="AW94" s="37">
        <f t="shared" si="238"/>
        <v>8</v>
      </c>
      <c r="AX94" s="33">
        <f t="shared" si="297"/>
        <v>0.71099999999999997</v>
      </c>
      <c r="AY94" s="34">
        <f t="shared" si="298"/>
        <v>-0.71099999999999997</v>
      </c>
      <c r="AZ94" s="24"/>
      <c r="BA94" s="25">
        <v>71</v>
      </c>
      <c r="BB94" s="23">
        <v>36.200000000000003</v>
      </c>
      <c r="BC94" s="22">
        <f t="shared" si="257"/>
        <v>72</v>
      </c>
      <c r="BD94" s="22">
        <f t="shared" si="258"/>
        <v>72</v>
      </c>
      <c r="BE94" s="37">
        <f t="shared" si="239"/>
        <v>9</v>
      </c>
      <c r="BF94" s="33">
        <f t="shared" si="299"/>
        <v>0.77029999999999998</v>
      </c>
      <c r="BG94" s="34">
        <f t="shared" si="300"/>
        <v>-0.64639999999999997</v>
      </c>
      <c r="BH94" s="24"/>
      <c r="BI94" s="25">
        <v>71</v>
      </c>
      <c r="BJ94" s="23">
        <v>36.200000000000003</v>
      </c>
      <c r="BK94" s="22">
        <f t="shared" si="259"/>
        <v>72</v>
      </c>
      <c r="BL94" s="22">
        <f>70</f>
        <v>70</v>
      </c>
      <c r="BM94" s="32">
        <f>10</f>
        <v>10</v>
      </c>
      <c r="BN94" s="33"/>
      <c r="BO94" s="34"/>
      <c r="BP94" s="24"/>
      <c r="BQ94" s="25">
        <v>71</v>
      </c>
      <c r="BR94" s="23">
        <v>36.200000000000003</v>
      </c>
      <c r="BS94" s="22">
        <f t="shared" si="260"/>
        <v>72</v>
      </c>
      <c r="BT94" s="22">
        <f t="shared" si="240"/>
        <v>66</v>
      </c>
      <c r="BU94" s="37"/>
      <c r="BV94" s="33"/>
      <c r="BW94" s="34"/>
      <c r="BX94" s="24"/>
      <c r="BY94" s="25">
        <v>71</v>
      </c>
      <c r="BZ94" s="23">
        <v>36.200000000000003</v>
      </c>
      <c r="CA94" s="22">
        <f t="shared" si="261"/>
        <v>72</v>
      </c>
      <c r="CB94" s="22">
        <f t="shared" si="262"/>
        <v>72</v>
      </c>
      <c r="CC94" s="37">
        <f t="shared" si="242"/>
        <v>12</v>
      </c>
      <c r="CD94" s="33">
        <f t="shared" si="305"/>
        <v>0.87080000000000002</v>
      </c>
      <c r="CE94" s="34">
        <f t="shared" si="306"/>
        <v>-0.50280000000000002</v>
      </c>
      <c r="CF94" s="24"/>
      <c r="CG94" s="25">
        <v>71</v>
      </c>
      <c r="CH94" s="23">
        <v>36.200000000000003</v>
      </c>
      <c r="CI94" s="22">
        <f t="shared" si="263"/>
        <v>72</v>
      </c>
      <c r="CJ94" s="22">
        <f>65</f>
        <v>65</v>
      </c>
      <c r="CK94" s="32">
        <f>13</f>
        <v>13</v>
      </c>
      <c r="CL94" s="33"/>
      <c r="CM94" s="34"/>
      <c r="CN94" s="24"/>
      <c r="CO94" s="25">
        <v>71</v>
      </c>
      <c r="CP94" s="23">
        <v>36.200000000000003</v>
      </c>
      <c r="CQ94" s="22">
        <f t="shared" si="264"/>
        <v>72</v>
      </c>
      <c r="CR94" s="22">
        <f t="shared" si="243"/>
        <v>70</v>
      </c>
      <c r="CS94" s="32">
        <f t="shared" si="244"/>
        <v>14</v>
      </c>
      <c r="CT94" s="33"/>
      <c r="CU94" s="34"/>
      <c r="CV94" s="24"/>
      <c r="CW94" s="25">
        <v>71</v>
      </c>
      <c r="CX94" s="23">
        <v>36.200000000000003</v>
      </c>
      <c r="CY94" s="22">
        <f t="shared" si="265"/>
        <v>72</v>
      </c>
      <c r="CZ94" s="22">
        <f t="shared" si="224"/>
        <v>60</v>
      </c>
      <c r="DA94" s="32">
        <f t="shared" si="225"/>
        <v>15</v>
      </c>
      <c r="DB94" s="33"/>
      <c r="DC94" s="34"/>
      <c r="DD94" s="24"/>
      <c r="DE94" s="25">
        <v>71</v>
      </c>
      <c r="DF94" s="23">
        <v>36.200000000000003</v>
      </c>
      <c r="DG94" s="22">
        <f t="shared" si="266"/>
        <v>72</v>
      </c>
      <c r="DH94" s="22">
        <f t="shared" si="245"/>
        <v>64</v>
      </c>
      <c r="DI94" s="32">
        <f t="shared" si="246"/>
        <v>16</v>
      </c>
      <c r="DJ94" s="33"/>
      <c r="DK94" s="34"/>
      <c r="DL94" s="24"/>
      <c r="DM94" s="25">
        <v>71</v>
      </c>
      <c r="DN94" s="23">
        <v>36.200000000000003</v>
      </c>
      <c r="DO94" s="22">
        <f t="shared" si="267"/>
        <v>72</v>
      </c>
      <c r="DP94" s="22">
        <f>68</f>
        <v>68</v>
      </c>
      <c r="DQ94" s="32">
        <f>17</f>
        <v>17</v>
      </c>
      <c r="DR94" s="33"/>
      <c r="DS94" s="34"/>
      <c r="DT94" s="24"/>
      <c r="DU94" s="25">
        <v>71</v>
      </c>
      <c r="DV94" s="23">
        <v>36.200000000000003</v>
      </c>
      <c r="DW94" s="22">
        <f t="shared" si="268"/>
        <v>72</v>
      </c>
      <c r="DX94" s="22">
        <f t="shared" si="247"/>
        <v>72</v>
      </c>
      <c r="DY94" s="37">
        <f t="shared" si="248"/>
        <v>18</v>
      </c>
      <c r="DZ94" s="33">
        <f t="shared" si="311"/>
        <v>0.94489999999999996</v>
      </c>
      <c r="EA94" s="34">
        <f t="shared" si="312"/>
        <v>-0.34389999999999998</v>
      </c>
      <c r="EB94" s="24"/>
      <c r="EC94" s="25">
        <v>71</v>
      </c>
      <c r="ED94" s="23">
        <v>36.200000000000003</v>
      </c>
      <c r="EE94" s="22">
        <f t="shared" si="269"/>
        <v>72</v>
      </c>
      <c r="EF94" s="22">
        <f>57</f>
        <v>57</v>
      </c>
      <c r="EG94" s="32">
        <f>19</f>
        <v>19</v>
      </c>
      <c r="EH94" s="33"/>
      <c r="EI94" s="34"/>
      <c r="EJ94" s="24"/>
      <c r="EK94" s="25">
        <v>71</v>
      </c>
      <c r="EL94" s="23">
        <v>36.200000000000003</v>
      </c>
      <c r="EM94" s="22">
        <f t="shared" si="270"/>
        <v>72</v>
      </c>
      <c r="EN94" s="22">
        <f>60</f>
        <v>60</v>
      </c>
      <c r="EO94" s="32">
        <f>20</f>
        <v>20</v>
      </c>
      <c r="EP94" s="33"/>
      <c r="EQ94" s="34"/>
      <c r="ER94" s="24"/>
      <c r="ES94" s="25">
        <v>71</v>
      </c>
      <c r="ET94" s="23">
        <v>36.200000000000003</v>
      </c>
      <c r="EU94" s="22">
        <f t="shared" si="271"/>
        <v>72</v>
      </c>
      <c r="EV94" s="22">
        <f>63</f>
        <v>63</v>
      </c>
      <c r="EW94" s="37">
        <f>21</f>
        <v>21</v>
      </c>
      <c r="EX94" s="33"/>
      <c r="EY94" s="34"/>
      <c r="EZ94" s="24"/>
      <c r="FA94" s="25">
        <v>71</v>
      </c>
      <c r="FB94" s="23">
        <v>36.200000000000003</v>
      </c>
      <c r="FC94" s="22">
        <f t="shared" si="272"/>
        <v>72</v>
      </c>
      <c r="FD94" s="22">
        <f>66</f>
        <v>66</v>
      </c>
      <c r="FE94" s="37">
        <f>22</f>
        <v>22</v>
      </c>
      <c r="FF94" s="33"/>
      <c r="FG94" s="34"/>
      <c r="FH94" s="24"/>
      <c r="FI94" s="25">
        <v>71</v>
      </c>
      <c r="FJ94" s="23">
        <v>36.200000000000003</v>
      </c>
      <c r="FK94" s="22">
        <f t="shared" si="273"/>
        <v>72</v>
      </c>
      <c r="FL94" s="22">
        <f t="shared" si="249"/>
        <v>69</v>
      </c>
      <c r="FM94" s="37">
        <f t="shared" si="327"/>
        <v>23</v>
      </c>
      <c r="FN94" s="33"/>
      <c r="FO94" s="34"/>
      <c r="FP94" s="24"/>
      <c r="FQ94" s="25">
        <v>71</v>
      </c>
      <c r="FR94" s="23">
        <v>36.200000000000003</v>
      </c>
      <c r="FS94" s="22">
        <f t="shared" si="274"/>
        <v>72</v>
      </c>
      <c r="FT94" s="22">
        <f t="shared" si="274"/>
        <v>72</v>
      </c>
      <c r="FU94" s="37">
        <f>24</f>
        <v>24</v>
      </c>
      <c r="FV94" s="33">
        <f t="shared" si="317"/>
        <v>0.97130000000000005</v>
      </c>
      <c r="FW94" s="34">
        <f t="shared" si="318"/>
        <v>-0.26029999999999998</v>
      </c>
      <c r="FX94" s="24"/>
      <c r="FY94" s="25">
        <v>71</v>
      </c>
      <c r="FZ94" s="23">
        <v>36.200000000000003</v>
      </c>
      <c r="GA94" s="22">
        <f t="shared" si="275"/>
        <v>72</v>
      </c>
      <c r="GB94" s="22">
        <f>50</f>
        <v>50</v>
      </c>
      <c r="GC94" s="32">
        <f>25</f>
        <v>25</v>
      </c>
      <c r="GD94" s="33"/>
      <c r="GE94" s="34"/>
      <c r="GF94" s="24"/>
      <c r="GG94" s="25">
        <v>71</v>
      </c>
      <c r="GH94" s="23">
        <v>36.200000000000003</v>
      </c>
      <c r="GI94" s="22">
        <f t="shared" si="276"/>
        <v>72</v>
      </c>
      <c r="GJ94" s="22">
        <f>52</f>
        <v>52</v>
      </c>
      <c r="GK94" s="32">
        <f>26</f>
        <v>26</v>
      </c>
      <c r="GL94" s="33"/>
      <c r="GM94" s="34"/>
      <c r="GN94" s="24"/>
      <c r="GO94" s="25">
        <v>71</v>
      </c>
      <c r="GP94" s="23">
        <v>36.200000000000003</v>
      </c>
      <c r="GQ94" s="22">
        <f t="shared" si="277"/>
        <v>72</v>
      </c>
      <c r="GR94" s="22">
        <f>54</f>
        <v>54</v>
      </c>
      <c r="GS94" s="37">
        <f>27</f>
        <v>27</v>
      </c>
      <c r="GT94" s="33"/>
      <c r="GU94" s="34"/>
      <c r="GV94" s="24"/>
      <c r="GW94" s="25">
        <v>71</v>
      </c>
      <c r="GX94" s="23">
        <v>36.200000000000003</v>
      </c>
      <c r="GY94" s="22">
        <f t="shared" si="278"/>
        <v>72</v>
      </c>
      <c r="GZ94" s="22">
        <f>56</f>
        <v>56</v>
      </c>
      <c r="HA94" s="32">
        <f>28</f>
        <v>28</v>
      </c>
      <c r="HB94" s="33"/>
      <c r="HC94" s="34"/>
      <c r="HD94" s="24"/>
      <c r="HE94" s="25">
        <v>71</v>
      </c>
      <c r="HF94" s="23">
        <v>36.200000000000003</v>
      </c>
      <c r="HG94" s="22">
        <f t="shared" si="279"/>
        <v>72</v>
      </c>
      <c r="HH94" s="22">
        <f>58</f>
        <v>58</v>
      </c>
      <c r="HI94" s="32">
        <f>29</f>
        <v>29</v>
      </c>
      <c r="HJ94" s="33"/>
      <c r="HK94" s="34"/>
      <c r="HL94" s="24"/>
      <c r="HM94" s="25">
        <v>71</v>
      </c>
      <c r="HN94" s="23">
        <v>36.200000000000003</v>
      </c>
      <c r="HO94" s="22">
        <f t="shared" si="280"/>
        <v>72</v>
      </c>
      <c r="HP94" s="22">
        <f>60</f>
        <v>60</v>
      </c>
      <c r="HQ94" s="32">
        <f>30</f>
        <v>30</v>
      </c>
      <c r="HR94" s="33"/>
      <c r="HS94" s="34"/>
      <c r="HT94" s="24"/>
      <c r="HU94" s="25">
        <v>71</v>
      </c>
      <c r="HV94" s="23">
        <v>36.200000000000003</v>
      </c>
      <c r="HW94" s="22">
        <f t="shared" si="281"/>
        <v>72</v>
      </c>
      <c r="HX94" s="22">
        <f>62</f>
        <v>62</v>
      </c>
      <c r="HY94" s="32">
        <f>31</f>
        <v>31</v>
      </c>
      <c r="HZ94" s="33"/>
      <c r="IA94" s="34"/>
      <c r="IB94" s="24"/>
      <c r="IC94" s="25">
        <v>71</v>
      </c>
      <c r="ID94" s="23">
        <v>36.200000000000003</v>
      </c>
      <c r="IE94" s="22">
        <f t="shared" si="282"/>
        <v>72</v>
      </c>
      <c r="IF94" s="22">
        <f>64</f>
        <v>64</v>
      </c>
      <c r="IG94" s="32">
        <f>32</f>
        <v>32</v>
      </c>
      <c r="IH94" s="33"/>
      <c r="II94" s="34"/>
      <c r="IJ94" s="24"/>
      <c r="IK94" s="25">
        <v>71</v>
      </c>
      <c r="IL94" s="23">
        <v>36.200000000000003</v>
      </c>
      <c r="IM94" s="22">
        <f t="shared" si="283"/>
        <v>72</v>
      </c>
      <c r="IN94" s="22">
        <f>66</f>
        <v>66</v>
      </c>
      <c r="IO94" s="37">
        <f>33</f>
        <v>33</v>
      </c>
      <c r="IP94" s="33"/>
      <c r="IQ94" s="34"/>
      <c r="IR94" s="24"/>
      <c r="IS94" s="25">
        <v>71</v>
      </c>
      <c r="IT94" s="23">
        <v>36.200000000000003</v>
      </c>
      <c r="IU94" s="22">
        <f t="shared" si="284"/>
        <v>72</v>
      </c>
      <c r="IV94" s="22">
        <f>68</f>
        <v>68</v>
      </c>
      <c r="IW94" s="32">
        <f>34</f>
        <v>34</v>
      </c>
      <c r="IX94" s="33"/>
      <c r="IY94" s="34"/>
      <c r="IZ94" s="24"/>
      <c r="JA94" s="25">
        <v>71</v>
      </c>
      <c r="JB94" s="23">
        <v>36.200000000000003</v>
      </c>
      <c r="JC94" s="22">
        <f t="shared" si="285"/>
        <v>72</v>
      </c>
      <c r="JD94" s="22">
        <f>70</f>
        <v>70</v>
      </c>
      <c r="JE94" s="32">
        <f>35</f>
        <v>35</v>
      </c>
      <c r="JF94" s="33"/>
      <c r="JG94" s="34"/>
      <c r="JH94" s="24"/>
      <c r="JI94" s="25">
        <v>71</v>
      </c>
      <c r="JJ94" s="23">
        <v>36.200000000000003</v>
      </c>
      <c r="JK94" s="22">
        <f t="shared" si="286"/>
        <v>72</v>
      </c>
      <c r="JL94" s="22">
        <f t="shared" si="286"/>
        <v>72</v>
      </c>
      <c r="JM94" s="37">
        <f>36</f>
        <v>36</v>
      </c>
      <c r="JN94" s="33">
        <f t="shared" si="325"/>
        <v>0.99029999999999996</v>
      </c>
      <c r="JO94" s="34">
        <f t="shared" si="326"/>
        <v>-0.17460000000000001</v>
      </c>
    </row>
    <row r="95" spans="1:275">
      <c r="A95" s="40"/>
      <c r="B95" s="58">
        <f>SUM(B23:B94)/72</f>
        <v>41.186500000000002</v>
      </c>
      <c r="C95" s="20"/>
      <c r="D95" s="20"/>
      <c r="E95" s="24"/>
      <c r="F95" s="24"/>
      <c r="G95" s="24"/>
      <c r="H95" s="41"/>
      <c r="I95" s="46" t="s">
        <v>16</v>
      </c>
      <c r="J95" s="43">
        <f>SUM(J23:J94)</f>
        <v>-1.3733</v>
      </c>
      <c r="K95" s="43">
        <f>SUM(K23:K94)</f>
        <v>1.5759000000000001</v>
      </c>
      <c r="L95" s="20"/>
      <c r="M95" s="24"/>
      <c r="N95" s="24"/>
      <c r="O95" s="24"/>
      <c r="P95" s="41"/>
      <c r="Q95" s="42" t="s">
        <v>16</v>
      </c>
      <c r="R95" s="43">
        <f>SUM(R23:R94)</f>
        <v>-1.77E-2</v>
      </c>
      <c r="S95" s="43">
        <f>SUM(S23:S94)</f>
        <v>-2.137</v>
      </c>
      <c r="T95" s="20"/>
      <c r="U95" s="24"/>
      <c r="V95" s="24"/>
      <c r="W95" s="24"/>
      <c r="X95" s="41"/>
      <c r="Y95" s="49" t="s">
        <v>16</v>
      </c>
      <c r="Z95" s="43">
        <f>SUM(Z23:Z94)</f>
        <v>-0.68799999999999994</v>
      </c>
      <c r="AA95" s="43">
        <f>SUM(AA23:AA94)</f>
        <v>-0.64729999999999999</v>
      </c>
      <c r="AB95" s="20"/>
      <c r="AC95" s="24"/>
      <c r="AD95" s="24"/>
      <c r="AE95" s="24"/>
      <c r="AF95" s="41"/>
      <c r="AG95" s="42" t="s">
        <v>16</v>
      </c>
      <c r="AH95" s="43">
        <f>SUM(AH23:AH94)</f>
        <v>-0.46949999999999997</v>
      </c>
      <c r="AI95" s="43">
        <f>SUM(AI23:AI94)</f>
        <v>0.37409999999999999</v>
      </c>
      <c r="AJ95" s="20"/>
      <c r="AK95" s="24"/>
      <c r="AL95" s="24"/>
      <c r="AM95" s="24"/>
      <c r="AN95" s="41"/>
      <c r="AO95" s="42" t="s">
        <v>16</v>
      </c>
      <c r="AP95" s="43">
        <f>SUM(AP23:AP94)</f>
        <v>0.31359999999999999</v>
      </c>
      <c r="AQ95" s="43">
        <f>SUM(AQ23:AQ94)</f>
        <v>1.6942999999999999</v>
      </c>
      <c r="AR95" s="20"/>
      <c r="AS95" s="24"/>
      <c r="AT95" s="24"/>
      <c r="AU95" s="24"/>
      <c r="AV95" s="41"/>
      <c r="AW95" s="42" t="s">
        <v>16</v>
      </c>
      <c r="AX95" s="43">
        <f>SUM(AX23:AX94)</f>
        <v>-3.1334</v>
      </c>
      <c r="AY95" s="43">
        <f>SUM(AY23:AY94)</f>
        <v>2.6939000000000002</v>
      </c>
      <c r="AZ95" s="20"/>
      <c r="BA95" s="24"/>
      <c r="BB95" s="24"/>
      <c r="BC95" s="24"/>
      <c r="BD95" s="41"/>
      <c r="BE95" s="42" t="s">
        <v>16</v>
      </c>
      <c r="BF95" s="43">
        <f>SUM(BF23:BF94)</f>
        <v>0.18079999999999999</v>
      </c>
      <c r="BG95" s="43">
        <f>SUM(BG23:BG94)</f>
        <v>-0.56010000000000004</v>
      </c>
      <c r="BH95" s="20"/>
      <c r="BI95" s="24"/>
      <c r="BJ95" s="24"/>
      <c r="BK95" s="24"/>
      <c r="BL95" s="41"/>
      <c r="BM95" s="49" t="s">
        <v>16</v>
      </c>
      <c r="BN95" s="43">
        <f>SUM(BN23:BN94)</f>
        <v>1.3268</v>
      </c>
      <c r="BO95" s="43">
        <f>SUM(BO23:BO94)</f>
        <v>-0.78320000000000001</v>
      </c>
      <c r="BP95" s="20"/>
      <c r="BQ95" s="24"/>
      <c r="BR95" s="24"/>
      <c r="BS95" s="24"/>
      <c r="BT95" s="41"/>
      <c r="BU95" s="42" t="s">
        <v>16</v>
      </c>
      <c r="BV95" s="43">
        <f>SUM(BV23:BV94)</f>
        <v>-1.0368999999999999</v>
      </c>
      <c r="BW95" s="43">
        <f>SUM(BW23:BW94)</f>
        <v>-0.82220000000000004</v>
      </c>
      <c r="BX95" s="20"/>
      <c r="BY95" s="24"/>
      <c r="BZ95" s="24"/>
      <c r="CA95" s="24"/>
      <c r="CB95" s="41"/>
      <c r="CC95" s="42" t="s">
        <v>16</v>
      </c>
      <c r="CD95" s="43">
        <f>SUM(CD23:CD94)</f>
        <v>-0.66120000000000001</v>
      </c>
      <c r="CE95" s="43">
        <f>SUM(CE23:CE94)</f>
        <v>-0.33760000000000001</v>
      </c>
      <c r="CF95" s="20"/>
      <c r="CG95" s="24"/>
      <c r="CH95" s="24"/>
      <c r="CI95" s="24"/>
      <c r="CJ95" s="41"/>
      <c r="CK95" s="49" t="s">
        <v>16</v>
      </c>
      <c r="CL95" s="43">
        <f>SUM(CL23:CL94)</f>
        <v>-0.37869999999999998</v>
      </c>
      <c r="CM95" s="43">
        <f>SUM(CM23:CM94)</f>
        <v>-0.1227</v>
      </c>
      <c r="CN95" s="20"/>
      <c r="CO95" s="24"/>
      <c r="CP95" s="24"/>
      <c r="CQ95" s="24"/>
      <c r="CR95" s="41"/>
      <c r="CS95" s="42" t="s">
        <v>16</v>
      </c>
      <c r="CT95" s="43">
        <f>SUM(CT23:CT94)</f>
        <v>-0.19589999999999999</v>
      </c>
      <c r="CU95" s="43">
        <f>SUM(CU23:CU94)</f>
        <v>-0.55379999999999996</v>
      </c>
      <c r="CV95" s="20"/>
      <c r="CW95" s="24"/>
      <c r="CX95" s="24"/>
      <c r="CY95" s="24"/>
      <c r="CZ95" s="41"/>
      <c r="DA95" s="42" t="s">
        <v>16</v>
      </c>
      <c r="DB95" s="43">
        <f>SUM(DB23:DB94)</f>
        <v>-0.86709999999999998</v>
      </c>
      <c r="DC95" s="43">
        <f>SUM(DC23:DC94)</f>
        <v>-0.58779999999999999</v>
      </c>
      <c r="DD95" s="20"/>
      <c r="DE95" s="24"/>
      <c r="DF95" s="24"/>
      <c r="DG95" s="24"/>
      <c r="DH95" s="41"/>
      <c r="DI95" s="42" t="s">
        <v>16</v>
      </c>
      <c r="DJ95" s="43">
        <f>SUM(DJ23:DJ94)</f>
        <v>-0.56840000000000002</v>
      </c>
      <c r="DK95" s="43">
        <f>SUM(DK23:DK94)</f>
        <v>-0.41139999999999999</v>
      </c>
      <c r="DL95" s="20"/>
      <c r="DM95" s="24"/>
      <c r="DN95" s="24"/>
      <c r="DO95" s="24"/>
      <c r="DP95" s="41"/>
      <c r="DQ95" s="49" t="s">
        <v>16</v>
      </c>
      <c r="DR95" s="43">
        <f>SUM(DR23:DR94)</f>
        <v>-1.9798</v>
      </c>
      <c r="DS95" s="43">
        <f>SUM(DS23:DS94)</f>
        <v>0.50070000000000003</v>
      </c>
      <c r="DT95" s="20"/>
      <c r="DU95" s="24"/>
      <c r="DV95" s="24"/>
      <c r="DW95" s="24"/>
      <c r="DX95" s="41"/>
      <c r="DY95" s="42" t="s">
        <v>16</v>
      </c>
      <c r="DZ95" s="43">
        <f>SUM(DZ23:DZ94)</f>
        <v>-1.7132000000000001</v>
      </c>
      <c r="EA95" s="43">
        <f>SUM(EA23:EA94)</f>
        <v>0.96279999999999999</v>
      </c>
      <c r="EB95" s="20"/>
      <c r="EC95" s="24"/>
      <c r="ED95" s="24"/>
      <c r="EE95" s="24"/>
      <c r="EF95" s="41"/>
      <c r="EG95" s="49" t="s">
        <v>16</v>
      </c>
      <c r="EH95" s="43">
        <f>SUM(EH23:EH94)</f>
        <v>-2.1360999999999999</v>
      </c>
      <c r="EI95" s="43">
        <f>SUM(EI23:EI94)</f>
        <v>2.2645</v>
      </c>
      <c r="EJ95" s="20"/>
      <c r="EK95" s="24"/>
      <c r="EL95" s="24"/>
      <c r="EM95" s="24"/>
      <c r="EN95" s="41"/>
      <c r="EO95" s="49" t="s">
        <v>16</v>
      </c>
      <c r="EP95" s="43">
        <f>SUM(EP23:EP94)</f>
        <v>-0.54459999999999997</v>
      </c>
      <c r="EQ95" s="43">
        <f>SUM(EQ23:EQ94)</f>
        <v>2.5276000000000001</v>
      </c>
      <c r="ER95" s="20"/>
      <c r="ES95" s="24"/>
      <c r="ET95" s="24"/>
      <c r="EU95" s="24"/>
      <c r="EV95" s="41"/>
      <c r="EW95" s="49" t="s">
        <v>16</v>
      </c>
      <c r="EX95" s="43">
        <f>SUM(EX23:EX94)</f>
        <v>-6.7000000000000002E-3</v>
      </c>
      <c r="EY95" s="43">
        <f>SUM(EY23:EY94)</f>
        <v>2.1032999999999999</v>
      </c>
      <c r="EZ95" s="20"/>
      <c r="FA95" s="24"/>
      <c r="FB95" s="24"/>
      <c r="FC95" s="24"/>
      <c r="FD95" s="41"/>
      <c r="FE95" s="49" t="s">
        <v>16</v>
      </c>
      <c r="FF95" s="43">
        <f>SUM(FF23:FF94)</f>
        <v>0.2225</v>
      </c>
      <c r="FG95" s="43">
        <f>SUM(FG23:FG94)</f>
        <v>1.6211</v>
      </c>
      <c r="FH95" s="20"/>
      <c r="FI95" s="24"/>
      <c r="FJ95" s="24"/>
      <c r="FK95" s="24"/>
      <c r="FL95" s="41"/>
      <c r="FM95" s="42" t="s">
        <v>16</v>
      </c>
      <c r="FN95" s="43">
        <f>SUM(FN23:FN94)</f>
        <v>0.92159999999999997</v>
      </c>
      <c r="FO95" s="43">
        <f>SUM(FO23:FO94)</f>
        <v>0.93410000000000004</v>
      </c>
      <c r="FP95" s="20"/>
      <c r="FQ95" s="24"/>
      <c r="FR95" s="24"/>
      <c r="FS95" s="24"/>
      <c r="FT95" s="41"/>
      <c r="FU95" s="51" t="s">
        <v>16</v>
      </c>
      <c r="FV95" s="43">
        <f>SUM(FV23:FV94)</f>
        <v>0.5968</v>
      </c>
      <c r="FW95" s="43">
        <f>SUM(FW23:FW94)</f>
        <v>0.26229999999999998</v>
      </c>
      <c r="FX95" s="20"/>
      <c r="FY95" s="24"/>
      <c r="FZ95" s="24"/>
      <c r="GA95" s="24"/>
      <c r="GB95" s="41"/>
      <c r="GC95" s="51" t="s">
        <v>16</v>
      </c>
      <c r="GD95" s="43">
        <f>SUM(GD23:GD94)</f>
        <v>-0.49990000000000001</v>
      </c>
      <c r="GE95" s="43">
        <f>SUM(GE23:GE94)</f>
        <v>-3.6400000000000002E-2</v>
      </c>
      <c r="GF95" s="20"/>
      <c r="GG95" s="24"/>
      <c r="GH95" s="24"/>
      <c r="GI95" s="24"/>
      <c r="GJ95" s="41"/>
      <c r="GK95" s="51" t="s">
        <v>16</v>
      </c>
      <c r="GL95" s="43">
        <f>SUM(GL23:GL94)</f>
        <v>-0.47389999999999999</v>
      </c>
      <c r="GM95" s="43">
        <f>SUM(GM23:GM94)</f>
        <v>-3.0700000000000002E-2</v>
      </c>
      <c r="GN95" s="20"/>
      <c r="GO95" s="24"/>
      <c r="GP95" s="24"/>
      <c r="GQ95" s="24"/>
      <c r="GR95" s="41"/>
      <c r="GS95" s="51" t="s">
        <v>16</v>
      </c>
      <c r="GT95" s="43">
        <f>SUM(GT23:GT94)</f>
        <v>-0.98340000000000005</v>
      </c>
      <c r="GU95" s="43">
        <f>SUM(GU23:GU94)</f>
        <v>4.5699999999999998E-2</v>
      </c>
      <c r="GV95" s="20"/>
      <c r="GW95" s="24"/>
      <c r="GX95" s="24"/>
      <c r="GY95" s="24"/>
      <c r="GZ95" s="41"/>
      <c r="HA95" s="51" t="s">
        <v>16</v>
      </c>
      <c r="HB95" s="43">
        <f>SUM(HB23:HB94)</f>
        <v>-1.5779000000000001</v>
      </c>
      <c r="HC95" s="43">
        <f>SUM(HC23:HC94)</f>
        <v>0.35339999999999999</v>
      </c>
      <c r="HD95" s="20"/>
      <c r="HE95" s="24"/>
      <c r="HF95" s="24"/>
      <c r="HG95" s="24"/>
      <c r="HH95" s="41"/>
      <c r="HI95" s="51" t="s">
        <v>16</v>
      </c>
      <c r="HJ95" s="43">
        <f>SUM(HJ23:HJ94)</f>
        <v>-2.0638000000000001</v>
      </c>
      <c r="HK95" s="43">
        <f>SUM(HK23:HK94)</f>
        <v>0.94989999999999997</v>
      </c>
      <c r="HL95" s="20"/>
      <c r="HM95" s="24"/>
      <c r="HN95" s="24"/>
      <c r="HO95" s="24"/>
      <c r="HP95" s="41"/>
      <c r="HQ95" s="51" t="s">
        <v>16</v>
      </c>
      <c r="HR95" s="43">
        <f>SUM(HR23:HR94)</f>
        <v>-1.6082000000000001</v>
      </c>
      <c r="HS95" s="43">
        <f>SUM(HS23:HS94)</f>
        <v>1.3843000000000001</v>
      </c>
      <c r="HT95" s="20"/>
      <c r="HU95" s="24"/>
      <c r="HV95" s="24"/>
      <c r="HW95" s="24"/>
      <c r="HX95" s="41"/>
      <c r="HY95" s="51" t="s">
        <v>16</v>
      </c>
      <c r="HZ95" s="43">
        <f>SUM(HZ23:HZ94)</f>
        <v>-1.5772999999999999</v>
      </c>
      <c r="IA95" s="43">
        <f>SUM(IA23:IA94)</f>
        <v>1.7302999999999999</v>
      </c>
      <c r="IB95" s="20"/>
      <c r="IC95" s="24"/>
      <c r="ID95" s="24"/>
      <c r="IE95" s="24"/>
      <c r="IF95" s="41"/>
      <c r="IG95" s="51" t="s">
        <v>16</v>
      </c>
      <c r="IH95" s="43">
        <f>SUM(IH23:IH94)</f>
        <v>-1.5216000000000001</v>
      </c>
      <c r="II95" s="43">
        <f>SUM(II23:II94)</f>
        <v>2.1126</v>
      </c>
      <c r="IJ95" s="20"/>
      <c r="IK95" s="24"/>
      <c r="IL95" s="24"/>
      <c r="IM95" s="24"/>
      <c r="IN95" s="41"/>
      <c r="IO95" s="51" t="s">
        <v>16</v>
      </c>
      <c r="IP95" s="43">
        <f>SUM(IP23:IP94)</f>
        <v>-1.5232000000000001</v>
      </c>
      <c r="IQ95" s="43">
        <f>SUM(IQ23:IQ94)</f>
        <v>2.4497</v>
      </c>
      <c r="IR95" s="20"/>
      <c r="IS95" s="24"/>
      <c r="IT95" s="24"/>
      <c r="IU95" s="24"/>
      <c r="IV95" s="41"/>
      <c r="IW95" s="51" t="s">
        <v>16</v>
      </c>
      <c r="IX95" s="43">
        <f>SUM(IX23:IX94)</f>
        <v>-0.89790000000000003</v>
      </c>
      <c r="IY95" s="43">
        <f>SUM(IY23:IY94)</f>
        <v>2.6572</v>
      </c>
      <c r="IZ95" s="20"/>
      <c r="JA95" s="24"/>
      <c r="JB95" s="24"/>
      <c r="JC95" s="24"/>
      <c r="JD95" s="41"/>
      <c r="JE95" s="51" t="s">
        <v>16</v>
      </c>
      <c r="JF95" s="43">
        <f>SUM(JF23:JF94)</f>
        <v>-0.42680000000000001</v>
      </c>
      <c r="JG95" s="43">
        <f>SUM(JG23:JG94)</f>
        <v>2.6760000000000002</v>
      </c>
      <c r="JH95" s="20"/>
      <c r="JI95" s="24"/>
      <c r="JJ95" s="24"/>
      <c r="JK95" s="24"/>
      <c r="JL95" s="41"/>
      <c r="JM95" s="51" t="s">
        <v>16</v>
      </c>
      <c r="JN95" s="43">
        <f>SUM(JN23:JN94)</f>
        <v>-6.1400000000000003E-2</v>
      </c>
      <c r="JO95" s="43">
        <f>SUM(JO23:JO94)</f>
        <v>2.6198000000000001</v>
      </c>
    </row>
    <row r="96" spans="1:275">
      <c r="C96" s="20"/>
      <c r="D96" s="20"/>
      <c r="E96" s="24"/>
      <c r="F96" s="24"/>
      <c r="G96" s="24"/>
      <c r="H96" s="41"/>
      <c r="I96" s="46" t="s">
        <v>17</v>
      </c>
      <c r="J96" s="44">
        <f>(J95)*(J95)</f>
        <v>1.8859999999999999</v>
      </c>
      <c r="K96" s="45">
        <f>K95*K95</f>
        <v>2.4834999999999998</v>
      </c>
      <c r="L96" s="20"/>
      <c r="M96" s="24"/>
      <c r="N96" s="24"/>
      <c r="O96" s="24"/>
      <c r="P96" s="41"/>
      <c r="Q96" s="42" t="s">
        <v>17</v>
      </c>
      <c r="R96" s="44">
        <f>(R95)*(R95)</f>
        <v>2.9999999999999997E-4</v>
      </c>
      <c r="S96" s="45">
        <f>S95*S95</f>
        <v>4.5667999999999997</v>
      </c>
      <c r="T96" s="20"/>
      <c r="U96" s="24"/>
      <c r="V96" s="24"/>
      <c r="W96" s="24"/>
      <c r="X96" s="41"/>
      <c r="Y96" s="49" t="s">
        <v>17</v>
      </c>
      <c r="Z96" s="44">
        <f>(Z95)*(Z95)</f>
        <v>0.4733</v>
      </c>
      <c r="AA96" s="45">
        <f>AA95*AA95</f>
        <v>0.41899999999999998</v>
      </c>
      <c r="AB96" s="20"/>
      <c r="AC96" s="24"/>
      <c r="AD96" s="24"/>
      <c r="AE96" s="24"/>
      <c r="AF96" s="41"/>
      <c r="AG96" s="42" t="s">
        <v>17</v>
      </c>
      <c r="AH96" s="44">
        <f>(AH95)*(AH95)</f>
        <v>0.22040000000000001</v>
      </c>
      <c r="AI96" s="45">
        <f>AI95*AI95</f>
        <v>0.14000000000000001</v>
      </c>
      <c r="AJ96" s="20"/>
      <c r="AK96" s="24"/>
      <c r="AL96" s="24"/>
      <c r="AM96" s="24"/>
      <c r="AN96" s="41"/>
      <c r="AO96" s="42" t="s">
        <v>17</v>
      </c>
      <c r="AP96" s="44">
        <f>(AP95)*(AP95)</f>
        <v>9.8299999999999998E-2</v>
      </c>
      <c r="AQ96" s="45">
        <f>AQ95*AQ95</f>
        <v>2.8706999999999998</v>
      </c>
      <c r="AR96" s="20"/>
      <c r="AS96" s="24"/>
      <c r="AT96" s="24"/>
      <c r="AU96" s="24"/>
      <c r="AV96" s="41"/>
      <c r="AW96" s="42" t="s">
        <v>17</v>
      </c>
      <c r="AX96" s="44">
        <f>(AX95)*(AX95)</f>
        <v>9.8181999999999992</v>
      </c>
      <c r="AY96" s="45">
        <f>AY95*AY95</f>
        <v>7.2571000000000003</v>
      </c>
      <c r="AZ96" s="20"/>
      <c r="BA96" s="24"/>
      <c r="BB96" s="24"/>
      <c r="BC96" s="24"/>
      <c r="BD96" s="41"/>
      <c r="BE96" s="42" t="s">
        <v>17</v>
      </c>
      <c r="BF96" s="44">
        <f>(BF95)*(BF95)</f>
        <v>3.27E-2</v>
      </c>
      <c r="BG96" s="45">
        <f>BG95*BG95</f>
        <v>0.31369999999999998</v>
      </c>
      <c r="BH96" s="20"/>
      <c r="BI96" s="24"/>
      <c r="BJ96" s="24"/>
      <c r="BK96" s="24"/>
      <c r="BL96" s="41"/>
      <c r="BM96" s="49" t="s">
        <v>17</v>
      </c>
      <c r="BN96" s="44">
        <f>(BN95)*(BN95)</f>
        <v>1.7604</v>
      </c>
      <c r="BO96" s="45">
        <f>BO95*BO95</f>
        <v>0.61339999999999995</v>
      </c>
      <c r="BP96" s="20"/>
      <c r="BQ96" s="24"/>
      <c r="BR96" s="24"/>
      <c r="BS96" s="24"/>
      <c r="BT96" s="41"/>
      <c r="BU96" s="42" t="s">
        <v>17</v>
      </c>
      <c r="BV96" s="44">
        <f>(BV95)*(BV95)</f>
        <v>1.0751999999999999</v>
      </c>
      <c r="BW96" s="45">
        <f>BW95*BW95</f>
        <v>0.67600000000000005</v>
      </c>
      <c r="BX96" s="20"/>
      <c r="BY96" s="24"/>
      <c r="BZ96" s="24"/>
      <c r="CA96" s="24"/>
      <c r="CB96" s="41"/>
      <c r="CC96" s="42" t="s">
        <v>17</v>
      </c>
      <c r="CD96" s="44">
        <f>(CD95)*(CD95)</f>
        <v>0.43719999999999998</v>
      </c>
      <c r="CE96" s="45">
        <f>CE95*CE95</f>
        <v>0.114</v>
      </c>
      <c r="CF96" s="20"/>
      <c r="CG96" s="24"/>
      <c r="CH96" s="24"/>
      <c r="CI96" s="24"/>
      <c r="CJ96" s="41"/>
      <c r="CK96" s="49" t="s">
        <v>17</v>
      </c>
      <c r="CL96" s="44">
        <f>(CL95)*(CL95)</f>
        <v>0.1434</v>
      </c>
      <c r="CM96" s="45">
        <f>CM95*CM95</f>
        <v>1.5100000000000001E-2</v>
      </c>
      <c r="CN96" s="20"/>
      <c r="CO96" s="24"/>
      <c r="CP96" s="24"/>
      <c r="CQ96" s="24"/>
      <c r="CR96" s="41"/>
      <c r="CS96" s="42" t="s">
        <v>17</v>
      </c>
      <c r="CT96" s="44">
        <f>(CT95)*(CT95)</f>
        <v>3.8399999999999997E-2</v>
      </c>
      <c r="CU96" s="45">
        <f>CU95*CU95</f>
        <v>0.30669999999999997</v>
      </c>
      <c r="CV96" s="20"/>
      <c r="CW96" s="24"/>
      <c r="CX96" s="24"/>
      <c r="CY96" s="24"/>
      <c r="CZ96" s="41"/>
      <c r="DA96" s="42" t="s">
        <v>17</v>
      </c>
      <c r="DB96" s="44">
        <f>(DB95)*(DB95)</f>
        <v>0.75190000000000001</v>
      </c>
      <c r="DC96" s="45">
        <f>DC95*DC95</f>
        <v>0.34549999999999997</v>
      </c>
      <c r="DD96" s="20"/>
      <c r="DE96" s="24"/>
      <c r="DF96" s="24"/>
      <c r="DG96" s="24"/>
      <c r="DH96" s="41"/>
      <c r="DI96" s="42" t="s">
        <v>17</v>
      </c>
      <c r="DJ96" s="44">
        <f>(DJ95)*(DJ95)</f>
        <v>0.3231</v>
      </c>
      <c r="DK96" s="45">
        <f>DK95*DK95</f>
        <v>0.16919999999999999</v>
      </c>
      <c r="DL96" s="20"/>
      <c r="DM96" s="24"/>
      <c r="DN96" s="24"/>
      <c r="DO96" s="24"/>
      <c r="DP96" s="41"/>
      <c r="DQ96" s="49" t="s">
        <v>17</v>
      </c>
      <c r="DR96" s="44">
        <f>(DR95)*(DR95)</f>
        <v>3.9196</v>
      </c>
      <c r="DS96" s="45">
        <f>DS95*DS95</f>
        <v>0.25069999999999998</v>
      </c>
      <c r="DT96" s="20"/>
      <c r="DU96" s="24"/>
      <c r="DV96" s="24"/>
      <c r="DW96" s="24"/>
      <c r="DX96" s="41"/>
      <c r="DY96" s="42" t="s">
        <v>17</v>
      </c>
      <c r="DZ96" s="44">
        <f>(DZ95)*(DZ95)</f>
        <v>2.9350999999999998</v>
      </c>
      <c r="EA96" s="45">
        <f>EA95*EA95</f>
        <v>0.92700000000000005</v>
      </c>
      <c r="EB96" s="20"/>
      <c r="EC96" s="24"/>
      <c r="ED96" s="24"/>
      <c r="EE96" s="24"/>
      <c r="EF96" s="41"/>
      <c r="EG96" s="49" t="s">
        <v>17</v>
      </c>
      <c r="EH96" s="44">
        <f>(EH95)*(EH95)</f>
        <v>4.5629</v>
      </c>
      <c r="EI96" s="45">
        <f>EI95*EI95</f>
        <v>5.1280000000000001</v>
      </c>
      <c r="EJ96" s="20"/>
      <c r="EK96" s="24"/>
      <c r="EL96" s="24"/>
      <c r="EM96" s="24"/>
      <c r="EN96" s="41"/>
      <c r="EO96" s="49" t="s">
        <v>17</v>
      </c>
      <c r="EP96" s="44">
        <f>(EP95)*(EP95)</f>
        <v>0.29659999999999997</v>
      </c>
      <c r="EQ96" s="45">
        <f>EQ95*EQ95</f>
        <v>6.3887999999999998</v>
      </c>
      <c r="ER96" s="20"/>
      <c r="ES96" s="24"/>
      <c r="ET96" s="24"/>
      <c r="EU96" s="24"/>
      <c r="EV96" s="41"/>
      <c r="EW96" s="49" t="s">
        <v>17</v>
      </c>
      <c r="EX96" s="44">
        <f>(EX95)*(EX95)</f>
        <v>0</v>
      </c>
      <c r="EY96" s="45">
        <f>EY95*EY95</f>
        <v>4.4238999999999997</v>
      </c>
      <c r="EZ96" s="20"/>
      <c r="FA96" s="24"/>
      <c r="FB96" s="24"/>
      <c r="FC96" s="24"/>
      <c r="FD96" s="41"/>
      <c r="FE96" s="49" t="s">
        <v>17</v>
      </c>
      <c r="FF96" s="44">
        <f>(FF95)*(FF95)</f>
        <v>4.9500000000000002E-2</v>
      </c>
      <c r="FG96" s="45">
        <f>FG95*FG95</f>
        <v>2.6280000000000001</v>
      </c>
      <c r="FH96" s="20"/>
      <c r="FI96" s="24"/>
      <c r="FJ96" s="24"/>
      <c r="FK96" s="24"/>
      <c r="FL96" s="41"/>
      <c r="FM96" s="42" t="s">
        <v>17</v>
      </c>
      <c r="FN96" s="44">
        <f>(FN95)*(FN95)</f>
        <v>0.84930000000000005</v>
      </c>
      <c r="FO96" s="45">
        <f>FO95*FO95</f>
        <v>0.87250000000000005</v>
      </c>
      <c r="FP96" s="20"/>
      <c r="FQ96" s="24"/>
      <c r="FR96" s="24"/>
      <c r="FS96" s="24"/>
      <c r="FT96" s="41"/>
      <c r="FU96" s="51" t="s">
        <v>17</v>
      </c>
      <c r="FV96" s="44">
        <f>(FV95)*(FV95)</f>
        <v>0.35620000000000002</v>
      </c>
      <c r="FW96" s="45">
        <f>FW95*FW95</f>
        <v>6.88E-2</v>
      </c>
      <c r="FX96" s="20"/>
      <c r="FY96" s="24"/>
      <c r="FZ96" s="24"/>
      <c r="GA96" s="24"/>
      <c r="GB96" s="41"/>
      <c r="GC96" s="51" t="s">
        <v>17</v>
      </c>
      <c r="GD96" s="44">
        <f>(GD95)*(GD95)</f>
        <v>0.24990000000000001</v>
      </c>
      <c r="GE96" s="45">
        <f>GE95*GE95</f>
        <v>1.2999999999999999E-3</v>
      </c>
      <c r="GF96" s="20"/>
      <c r="GG96" s="24"/>
      <c r="GH96" s="24"/>
      <c r="GI96" s="24"/>
      <c r="GJ96" s="41"/>
      <c r="GK96" s="51" t="s">
        <v>17</v>
      </c>
      <c r="GL96" s="44">
        <f>(GL95)*(GL95)</f>
        <v>0.22459999999999999</v>
      </c>
      <c r="GM96" s="45">
        <f>GM95*GM95</f>
        <v>8.9999999999999998E-4</v>
      </c>
      <c r="GN96" s="20"/>
      <c r="GO96" s="24"/>
      <c r="GP96" s="24"/>
      <c r="GQ96" s="24"/>
      <c r="GR96" s="41"/>
      <c r="GS96" s="51" t="s">
        <v>17</v>
      </c>
      <c r="GT96" s="44">
        <f>(GT95)*(GT95)</f>
        <v>0.96709999999999996</v>
      </c>
      <c r="GU96" s="45">
        <f>GU95*GU95</f>
        <v>2.0999999999999999E-3</v>
      </c>
      <c r="GV96" s="20"/>
      <c r="GW96" s="24"/>
      <c r="GX96" s="24"/>
      <c r="GY96" s="24"/>
      <c r="GZ96" s="41"/>
      <c r="HA96" s="51" t="s">
        <v>17</v>
      </c>
      <c r="HB96" s="44">
        <f>(HB95)*(HB95)</f>
        <v>2.4897999999999998</v>
      </c>
      <c r="HC96" s="45">
        <f>HC95*HC95</f>
        <v>0.1249</v>
      </c>
      <c r="HD96" s="20"/>
      <c r="HE96" s="24"/>
      <c r="HF96" s="24"/>
      <c r="HG96" s="24"/>
      <c r="HH96" s="41"/>
      <c r="HI96" s="51" t="s">
        <v>17</v>
      </c>
      <c r="HJ96" s="44">
        <f>(HJ95)*(HJ95)</f>
        <v>4.2592999999999996</v>
      </c>
      <c r="HK96" s="45">
        <f>HK95*HK95</f>
        <v>0.90229999999999999</v>
      </c>
      <c r="HL96" s="20"/>
      <c r="HM96" s="24"/>
      <c r="HN96" s="24"/>
      <c r="HO96" s="24"/>
      <c r="HP96" s="41"/>
      <c r="HQ96" s="51" t="s">
        <v>17</v>
      </c>
      <c r="HR96" s="44">
        <f>(HR95)*(HR95)</f>
        <v>2.5863</v>
      </c>
      <c r="HS96" s="45">
        <f>HS95*HS95</f>
        <v>1.9162999999999999</v>
      </c>
      <c r="HT96" s="20"/>
      <c r="HU96" s="24"/>
      <c r="HV96" s="24"/>
      <c r="HW96" s="24"/>
      <c r="HX96" s="41"/>
      <c r="HY96" s="51" t="s">
        <v>17</v>
      </c>
      <c r="HZ96" s="44">
        <f>(HZ95)*(HZ95)</f>
        <v>2.4878999999999998</v>
      </c>
      <c r="IA96" s="45">
        <f>IA95*IA95</f>
        <v>2.9939</v>
      </c>
      <c r="IB96" s="20"/>
      <c r="IC96" s="24"/>
      <c r="ID96" s="24"/>
      <c r="IE96" s="24"/>
      <c r="IF96" s="41"/>
      <c r="IG96" s="51" t="s">
        <v>17</v>
      </c>
      <c r="IH96" s="44">
        <f>(IH95)*(IH95)</f>
        <v>2.3153000000000001</v>
      </c>
      <c r="II96" s="45">
        <f>II95*II95</f>
        <v>4.4630999999999998</v>
      </c>
      <c r="IJ96" s="20"/>
      <c r="IK96" s="24"/>
      <c r="IL96" s="24"/>
      <c r="IM96" s="24"/>
      <c r="IN96" s="41"/>
      <c r="IO96" s="51" t="s">
        <v>17</v>
      </c>
      <c r="IP96" s="44">
        <f>(IP95)*(IP95)</f>
        <v>2.3201000000000001</v>
      </c>
      <c r="IQ96" s="45">
        <f>IQ95*IQ95</f>
        <v>6.0010000000000003</v>
      </c>
      <c r="IR96" s="20"/>
      <c r="IS96" s="24"/>
      <c r="IT96" s="24"/>
      <c r="IU96" s="24"/>
      <c r="IV96" s="41"/>
      <c r="IW96" s="51" t="s">
        <v>17</v>
      </c>
      <c r="IX96" s="44">
        <f>(IX95)*(IX95)</f>
        <v>0.80620000000000003</v>
      </c>
      <c r="IY96" s="45">
        <f>IY95*IY95</f>
        <v>7.0606999999999998</v>
      </c>
      <c r="IZ96" s="20"/>
      <c r="JA96" s="24"/>
      <c r="JB96" s="24"/>
      <c r="JC96" s="24"/>
      <c r="JD96" s="41"/>
      <c r="JE96" s="51" t="s">
        <v>17</v>
      </c>
      <c r="JF96" s="44">
        <f>(JF95)*(JF95)</f>
        <v>0.1822</v>
      </c>
      <c r="JG96" s="45">
        <f>JG95*JG95</f>
        <v>7.1609999999999996</v>
      </c>
      <c r="JH96" s="20"/>
      <c r="JI96" s="24"/>
      <c r="JJ96" s="24"/>
      <c r="JK96" s="24"/>
      <c r="JL96" s="41"/>
      <c r="JM96" s="51" t="s">
        <v>17</v>
      </c>
      <c r="JN96" s="44">
        <f>(JN95)*(JN95)</f>
        <v>3.8E-3</v>
      </c>
      <c r="JO96" s="45">
        <f>JO95*JO95</f>
        <v>6.8634000000000004</v>
      </c>
    </row>
    <row r="97" spans="1:275">
      <c r="C97" s="20"/>
      <c r="D97" s="20"/>
      <c r="E97" s="24"/>
      <c r="F97" s="24"/>
      <c r="G97" s="24"/>
      <c r="H97" s="41"/>
      <c r="I97" s="46" t="s">
        <v>18</v>
      </c>
      <c r="J97" s="101">
        <f>J96+K96</f>
        <v>4.3695000000000004</v>
      </c>
      <c r="K97" s="101"/>
      <c r="L97" s="20"/>
      <c r="M97" s="24"/>
      <c r="N97" s="24"/>
      <c r="O97" s="24"/>
      <c r="P97" s="41"/>
      <c r="Q97" s="42" t="s">
        <v>18</v>
      </c>
      <c r="R97" s="101">
        <f>R96+S96</f>
        <v>4.5670999999999999</v>
      </c>
      <c r="S97" s="101"/>
      <c r="T97" s="20"/>
      <c r="U97" s="24"/>
      <c r="V97" s="24"/>
      <c r="W97" s="24"/>
      <c r="X97" s="41"/>
      <c r="Y97" s="49" t="s">
        <v>18</v>
      </c>
      <c r="Z97" s="101">
        <f>Z96+AA96</f>
        <v>0.89229999999999998</v>
      </c>
      <c r="AA97" s="101"/>
      <c r="AB97" s="20"/>
      <c r="AC97" s="24"/>
      <c r="AD97" s="24"/>
      <c r="AE97" s="24"/>
      <c r="AF97" s="41"/>
      <c r="AG97" s="42" t="s">
        <v>18</v>
      </c>
      <c r="AH97" s="101">
        <f>AH96+AI96</f>
        <v>0.3604</v>
      </c>
      <c r="AI97" s="101"/>
      <c r="AJ97" s="20"/>
      <c r="AK97" s="24"/>
      <c r="AL97" s="24"/>
      <c r="AM97" s="24"/>
      <c r="AN97" s="41"/>
      <c r="AO97" s="42" t="s">
        <v>18</v>
      </c>
      <c r="AP97" s="101">
        <f>AP96+AQ96</f>
        <v>2.9689999999999999</v>
      </c>
      <c r="AQ97" s="101"/>
      <c r="AR97" s="20"/>
      <c r="AS97" s="24"/>
      <c r="AT97" s="24"/>
      <c r="AU97" s="24"/>
      <c r="AV97" s="41"/>
      <c r="AW97" s="42" t="s">
        <v>18</v>
      </c>
      <c r="AX97" s="101">
        <f>AX96+AY96</f>
        <v>17.075299999999999</v>
      </c>
      <c r="AY97" s="101"/>
      <c r="AZ97" s="20"/>
      <c r="BA97" s="24"/>
      <c r="BB97" s="24"/>
      <c r="BC97" s="24"/>
      <c r="BD97" s="41"/>
      <c r="BE97" s="42" t="s">
        <v>18</v>
      </c>
      <c r="BF97" s="101">
        <f>BF96+BG96</f>
        <v>0.34639999999999999</v>
      </c>
      <c r="BG97" s="101"/>
      <c r="BH97" s="20"/>
      <c r="BI97" s="24"/>
      <c r="BJ97" s="24"/>
      <c r="BK97" s="24"/>
      <c r="BL97" s="41"/>
      <c r="BM97" s="49" t="s">
        <v>18</v>
      </c>
      <c r="BN97" s="101">
        <f>BN96+BO96</f>
        <v>2.3738000000000001</v>
      </c>
      <c r="BO97" s="101"/>
      <c r="BP97" s="20"/>
      <c r="BQ97" s="24"/>
      <c r="BR97" s="24"/>
      <c r="BS97" s="24"/>
      <c r="BT97" s="41"/>
      <c r="BU97" s="42" t="s">
        <v>18</v>
      </c>
      <c r="BV97" s="101">
        <f>BV96+BW96</f>
        <v>1.7512000000000001</v>
      </c>
      <c r="BW97" s="101"/>
      <c r="BX97" s="20"/>
      <c r="BY97" s="24"/>
      <c r="BZ97" s="24"/>
      <c r="CA97" s="24"/>
      <c r="CB97" s="41"/>
      <c r="CC97" s="42" t="s">
        <v>18</v>
      </c>
      <c r="CD97" s="101">
        <f>CD96+CE96</f>
        <v>0.55120000000000002</v>
      </c>
      <c r="CE97" s="101"/>
      <c r="CF97" s="20"/>
      <c r="CG97" s="24"/>
      <c r="CH97" s="24"/>
      <c r="CI97" s="24"/>
      <c r="CJ97" s="41"/>
      <c r="CK97" s="49" t="s">
        <v>18</v>
      </c>
      <c r="CL97" s="101">
        <f>CL96+CM96</f>
        <v>0.1585</v>
      </c>
      <c r="CM97" s="101"/>
      <c r="CN97" s="20"/>
      <c r="CO97" s="24"/>
      <c r="CP97" s="24"/>
      <c r="CQ97" s="24"/>
      <c r="CR97" s="41"/>
      <c r="CS97" s="42" t="s">
        <v>18</v>
      </c>
      <c r="CT97" s="101">
        <f>CT96+CU96</f>
        <v>0.34510000000000002</v>
      </c>
      <c r="CU97" s="101"/>
      <c r="CV97" s="20"/>
      <c r="CW97" s="24"/>
      <c r="CX97" s="24"/>
      <c r="CY97" s="24"/>
      <c r="CZ97" s="41"/>
      <c r="DA97" s="42" t="s">
        <v>18</v>
      </c>
      <c r="DB97" s="101">
        <f>DB96+DC96</f>
        <v>1.0973999999999999</v>
      </c>
      <c r="DC97" s="101"/>
      <c r="DD97" s="20"/>
      <c r="DE97" s="24"/>
      <c r="DF97" s="24"/>
      <c r="DG97" s="24"/>
      <c r="DH97" s="41"/>
      <c r="DI97" s="42" t="s">
        <v>18</v>
      </c>
      <c r="DJ97" s="101">
        <f>DJ96+DK96</f>
        <v>0.49230000000000002</v>
      </c>
      <c r="DK97" s="101"/>
      <c r="DL97" s="20"/>
      <c r="DM97" s="24"/>
      <c r="DN97" s="24"/>
      <c r="DO97" s="24"/>
      <c r="DP97" s="41"/>
      <c r="DQ97" s="49" t="s">
        <v>18</v>
      </c>
      <c r="DR97" s="101">
        <f>DR96+DS96</f>
        <v>4.1703000000000001</v>
      </c>
      <c r="DS97" s="101"/>
      <c r="DT97" s="20"/>
      <c r="DU97" s="24"/>
      <c r="DV97" s="24"/>
      <c r="DW97" s="24"/>
      <c r="DX97" s="41"/>
      <c r="DY97" s="42" t="s">
        <v>18</v>
      </c>
      <c r="DZ97" s="101">
        <f>DZ96+EA96</f>
        <v>3.8620999999999999</v>
      </c>
      <c r="EA97" s="101"/>
      <c r="EB97" s="20"/>
      <c r="EC97" s="24"/>
      <c r="ED97" s="24"/>
      <c r="EE97" s="24"/>
      <c r="EF97" s="41"/>
      <c r="EG97" s="49" t="s">
        <v>18</v>
      </c>
      <c r="EH97" s="101">
        <f>EH96+EI96</f>
        <v>9.6908999999999992</v>
      </c>
      <c r="EI97" s="101"/>
      <c r="EJ97" s="20"/>
      <c r="EK97" s="24"/>
      <c r="EL97" s="24"/>
      <c r="EM97" s="24"/>
      <c r="EN97" s="41"/>
      <c r="EO97" s="49" t="s">
        <v>18</v>
      </c>
      <c r="EP97" s="101">
        <f>EP96+EQ96</f>
        <v>6.6853999999999996</v>
      </c>
      <c r="EQ97" s="101"/>
      <c r="ER97" s="20"/>
      <c r="ES97" s="24"/>
      <c r="ET97" s="24"/>
      <c r="EU97" s="24"/>
      <c r="EV97" s="41"/>
      <c r="EW97" s="49" t="s">
        <v>18</v>
      </c>
      <c r="EX97" s="101">
        <f>EX96+EY96</f>
        <v>4.4238999999999997</v>
      </c>
      <c r="EY97" s="101"/>
      <c r="EZ97" s="20"/>
      <c r="FA97" s="24"/>
      <c r="FB97" s="24"/>
      <c r="FC97" s="24"/>
      <c r="FD97" s="41"/>
      <c r="FE97" s="49" t="s">
        <v>18</v>
      </c>
      <c r="FF97" s="101">
        <f>FF96+FG96</f>
        <v>2.6775000000000002</v>
      </c>
      <c r="FG97" s="101"/>
      <c r="FH97" s="20"/>
      <c r="FI97" s="24"/>
      <c r="FJ97" s="24"/>
      <c r="FK97" s="24"/>
      <c r="FL97" s="41"/>
      <c r="FM97" s="42" t="s">
        <v>18</v>
      </c>
      <c r="FN97" s="101">
        <f>FN96+FO96</f>
        <v>1.7218</v>
      </c>
      <c r="FO97" s="101"/>
      <c r="FP97" s="20"/>
      <c r="FQ97" s="24"/>
      <c r="FR97" s="24"/>
      <c r="FS97" s="24"/>
      <c r="FT97" s="41"/>
      <c r="FU97" s="51" t="s">
        <v>18</v>
      </c>
      <c r="FV97" s="101">
        <f>FV96+FW96</f>
        <v>0.42499999999999999</v>
      </c>
      <c r="FW97" s="101"/>
      <c r="FX97" s="20"/>
      <c r="FY97" s="24"/>
      <c r="FZ97" s="24"/>
      <c r="GA97" s="24"/>
      <c r="GB97" s="41"/>
      <c r="GC97" s="51" t="s">
        <v>18</v>
      </c>
      <c r="GD97" s="101">
        <f>GD96+GE96</f>
        <v>0.25119999999999998</v>
      </c>
      <c r="GE97" s="101"/>
      <c r="GF97" s="20"/>
      <c r="GG97" s="24"/>
      <c r="GH97" s="24"/>
      <c r="GI97" s="24"/>
      <c r="GJ97" s="41"/>
      <c r="GK97" s="51" t="s">
        <v>18</v>
      </c>
      <c r="GL97" s="101">
        <f>GL96+GM96</f>
        <v>0.22550000000000001</v>
      </c>
      <c r="GM97" s="101"/>
      <c r="GN97" s="20"/>
      <c r="GO97" s="24"/>
      <c r="GP97" s="24"/>
      <c r="GQ97" s="24"/>
      <c r="GR97" s="41"/>
      <c r="GS97" s="51" t="s">
        <v>18</v>
      </c>
      <c r="GT97" s="101">
        <f>GT96+GU96</f>
        <v>0.96919999999999995</v>
      </c>
      <c r="GU97" s="101"/>
      <c r="GV97" s="20"/>
      <c r="GW97" s="24"/>
      <c r="GX97" s="24"/>
      <c r="GY97" s="24"/>
      <c r="GZ97" s="41"/>
      <c r="HA97" s="51" t="s">
        <v>18</v>
      </c>
      <c r="HB97" s="101">
        <f>HB96+HC96</f>
        <v>2.6147</v>
      </c>
      <c r="HC97" s="101"/>
      <c r="HD97" s="20"/>
      <c r="HE97" s="24"/>
      <c r="HF97" s="24"/>
      <c r="HG97" s="24"/>
      <c r="HH97" s="41"/>
      <c r="HI97" s="51" t="s">
        <v>18</v>
      </c>
      <c r="HJ97" s="101">
        <f>HJ96+HK96</f>
        <v>5.1616</v>
      </c>
      <c r="HK97" s="101"/>
      <c r="HL97" s="20"/>
      <c r="HM97" s="24"/>
      <c r="HN97" s="24"/>
      <c r="HO97" s="24"/>
      <c r="HP97" s="41"/>
      <c r="HQ97" s="51" t="s">
        <v>18</v>
      </c>
      <c r="HR97" s="101">
        <f>HR96+HS96</f>
        <v>4.5026000000000002</v>
      </c>
      <c r="HS97" s="101"/>
      <c r="HT97" s="20"/>
      <c r="HU97" s="24"/>
      <c r="HV97" s="24"/>
      <c r="HW97" s="24"/>
      <c r="HX97" s="41"/>
      <c r="HY97" s="51" t="s">
        <v>18</v>
      </c>
      <c r="HZ97" s="101">
        <f>HZ96+IA96</f>
        <v>5.4817999999999998</v>
      </c>
      <c r="IA97" s="101"/>
      <c r="IB97" s="20"/>
      <c r="IC97" s="24"/>
      <c r="ID97" s="24"/>
      <c r="IE97" s="24"/>
      <c r="IF97" s="41"/>
      <c r="IG97" s="51" t="s">
        <v>18</v>
      </c>
      <c r="IH97" s="101">
        <f>IH96+II96</f>
        <v>6.7784000000000004</v>
      </c>
      <c r="II97" s="101"/>
      <c r="IJ97" s="20"/>
      <c r="IK97" s="24"/>
      <c r="IL97" s="24"/>
      <c r="IM97" s="24"/>
      <c r="IN97" s="41"/>
      <c r="IO97" s="51" t="s">
        <v>18</v>
      </c>
      <c r="IP97" s="101">
        <f>IP96+IQ96</f>
        <v>8.3210999999999995</v>
      </c>
      <c r="IQ97" s="101"/>
      <c r="IR97" s="20"/>
      <c r="IS97" s="24"/>
      <c r="IT97" s="24"/>
      <c r="IU97" s="24"/>
      <c r="IV97" s="41"/>
      <c r="IW97" s="51" t="s">
        <v>18</v>
      </c>
      <c r="IX97" s="101">
        <f>IX96+IY96</f>
        <v>7.8669000000000002</v>
      </c>
      <c r="IY97" s="101"/>
      <c r="IZ97" s="20"/>
      <c r="JA97" s="24"/>
      <c r="JB97" s="24"/>
      <c r="JC97" s="24"/>
      <c r="JD97" s="41"/>
      <c r="JE97" s="51" t="s">
        <v>18</v>
      </c>
      <c r="JF97" s="101">
        <f>JF96+JG96</f>
        <v>7.3432000000000004</v>
      </c>
      <c r="JG97" s="101"/>
      <c r="JH97" s="20"/>
      <c r="JI97" s="24"/>
      <c r="JJ97" s="24"/>
      <c r="JK97" s="24"/>
      <c r="JL97" s="41"/>
      <c r="JM97" s="51" t="s">
        <v>18</v>
      </c>
      <c r="JN97" s="101">
        <f>JN96+JO96</f>
        <v>6.8672000000000004</v>
      </c>
      <c r="JO97" s="101"/>
    </row>
    <row r="98" spans="1:275">
      <c r="B98" s="57"/>
      <c r="C98" s="57"/>
      <c r="D98" s="20"/>
      <c r="E98" s="20"/>
      <c r="F98" s="20"/>
      <c r="G98" s="20"/>
      <c r="H98" s="41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20"/>
      <c r="U98" s="20"/>
      <c r="V98" s="20"/>
      <c r="W98" s="20"/>
      <c r="X98" s="20"/>
      <c r="Y98" s="20"/>
      <c r="Z98" s="20"/>
      <c r="AA98" s="20"/>
      <c r="AB98" s="20"/>
      <c r="AC98" s="20"/>
      <c r="AD98" s="20"/>
      <c r="AE98" s="20"/>
      <c r="AF98" s="20"/>
      <c r="AG98" s="20"/>
      <c r="AH98" s="20"/>
      <c r="AI98" s="20"/>
      <c r="AJ98" s="20"/>
      <c r="AK98" s="20"/>
      <c r="AL98" s="20"/>
      <c r="AM98" s="20"/>
      <c r="AN98" s="20"/>
      <c r="AO98" s="20"/>
      <c r="AP98" s="20"/>
      <c r="AQ98" s="20"/>
      <c r="AR98" s="20"/>
      <c r="AS98" s="20"/>
      <c r="AT98" s="20"/>
      <c r="AU98" s="20"/>
      <c r="AV98" s="20"/>
      <c r="AW98" s="20"/>
      <c r="AX98" s="20"/>
      <c r="AY98" s="20"/>
      <c r="AZ98" s="20"/>
      <c r="BA98" s="20"/>
      <c r="BB98" s="20"/>
      <c r="BC98" s="20"/>
      <c r="BD98" s="20"/>
      <c r="BE98" s="20"/>
      <c r="BF98" s="20"/>
      <c r="BG98" s="20"/>
      <c r="BH98" s="20"/>
      <c r="BI98" s="20"/>
      <c r="BJ98" s="20"/>
      <c r="BK98" s="20"/>
      <c r="BL98" s="20"/>
      <c r="BM98" s="20"/>
      <c r="BN98" s="20"/>
      <c r="BO98" s="20"/>
      <c r="BP98" s="20"/>
      <c r="BQ98" s="20"/>
      <c r="BR98" s="20"/>
      <c r="BS98" s="20"/>
      <c r="BT98" s="20"/>
      <c r="BU98" s="20"/>
      <c r="BV98" s="20"/>
      <c r="BW98" s="20"/>
      <c r="BX98" s="20"/>
      <c r="BY98" s="20"/>
      <c r="BZ98" s="20"/>
      <c r="CA98" s="20"/>
      <c r="CB98" s="20"/>
      <c r="CC98" s="20"/>
      <c r="CD98" s="20"/>
      <c r="CE98" s="20"/>
      <c r="CF98" s="20"/>
      <c r="CG98" s="20"/>
      <c r="CH98" s="20"/>
      <c r="CI98" s="20"/>
      <c r="CJ98" s="20"/>
      <c r="CK98" s="20"/>
      <c r="CL98" s="20"/>
      <c r="CM98" s="20"/>
      <c r="CN98" s="20"/>
      <c r="CO98" s="20"/>
      <c r="CP98" s="20"/>
      <c r="CQ98" s="20"/>
      <c r="CR98" s="20"/>
      <c r="CS98" s="20"/>
      <c r="CT98" s="20"/>
      <c r="CU98" s="20"/>
      <c r="CV98" s="20"/>
      <c r="CW98" s="20"/>
      <c r="CX98" s="20"/>
      <c r="CY98" s="20"/>
      <c r="CZ98" s="20"/>
      <c r="DA98" s="20"/>
      <c r="DB98" s="20"/>
      <c r="DC98" s="20"/>
      <c r="DD98" s="20"/>
      <c r="DE98" s="20"/>
      <c r="DF98" s="20"/>
      <c r="DG98" s="20"/>
      <c r="DH98" s="20"/>
      <c r="DI98" s="20"/>
      <c r="DJ98" s="20"/>
      <c r="DK98" s="20"/>
      <c r="DL98" s="20"/>
      <c r="DM98" s="20"/>
      <c r="DN98" s="20"/>
      <c r="DO98" s="20"/>
      <c r="DP98" s="20"/>
      <c r="DQ98" s="20"/>
      <c r="DR98" s="20"/>
      <c r="DS98" s="20"/>
      <c r="DT98" s="20"/>
      <c r="DU98" s="20"/>
      <c r="DV98" s="20"/>
      <c r="DW98" s="20"/>
      <c r="DX98" s="20"/>
      <c r="DY98" s="20"/>
      <c r="DZ98" s="20"/>
      <c r="EA98" s="20"/>
      <c r="EB98" s="20"/>
      <c r="EC98" s="20"/>
      <c r="ED98" s="20"/>
      <c r="EE98" s="20"/>
      <c r="EF98" s="20"/>
      <c r="EG98" s="20"/>
      <c r="EH98" s="20"/>
      <c r="EI98" s="20"/>
      <c r="EJ98" s="20"/>
      <c r="EK98" s="20"/>
      <c r="EL98" s="20"/>
      <c r="EM98" s="20"/>
      <c r="EN98" s="20"/>
      <c r="EO98" s="20"/>
      <c r="EP98" s="20"/>
      <c r="EQ98" s="20"/>
      <c r="ER98" s="20"/>
      <c r="ES98" s="20"/>
      <c r="ET98" s="20"/>
      <c r="EU98" s="20"/>
      <c r="EV98" s="20"/>
      <c r="EW98" s="20"/>
      <c r="EX98" s="20"/>
      <c r="EY98" s="20"/>
      <c r="EZ98" s="20"/>
      <c r="FA98" s="20"/>
      <c r="FB98" s="20"/>
      <c r="FC98" s="20"/>
      <c r="FD98" s="20"/>
      <c r="FE98" s="20"/>
      <c r="FF98" s="20"/>
      <c r="FG98" s="20"/>
      <c r="FH98" s="20"/>
      <c r="FI98" s="20"/>
      <c r="FJ98" s="20"/>
      <c r="FK98" s="20"/>
      <c r="FL98" s="20"/>
      <c r="FM98" s="20"/>
      <c r="FN98" s="20"/>
      <c r="FO98" s="20"/>
      <c r="FP98" s="20"/>
      <c r="FQ98" s="20"/>
      <c r="FR98" s="20"/>
      <c r="FS98" s="20"/>
      <c r="FT98" s="20"/>
      <c r="FU98" s="20"/>
      <c r="FV98" s="20"/>
      <c r="FW98" s="20"/>
      <c r="FX98" s="20"/>
      <c r="FY98" s="20"/>
      <c r="FZ98" s="20"/>
      <c r="GA98" s="20"/>
      <c r="GB98" s="20"/>
      <c r="GC98" s="20"/>
      <c r="GD98" s="20"/>
      <c r="GE98" s="20"/>
      <c r="GF98" s="20"/>
      <c r="GG98" s="20"/>
      <c r="GH98" s="20"/>
      <c r="GI98" s="20"/>
      <c r="GJ98" s="20"/>
      <c r="GK98" s="20"/>
      <c r="GL98" s="20"/>
      <c r="GM98" s="20"/>
      <c r="GN98" s="20"/>
      <c r="GO98" s="20"/>
      <c r="GP98" s="20"/>
      <c r="GQ98" s="20"/>
      <c r="GR98" s="20"/>
      <c r="GS98" s="20"/>
      <c r="GT98" s="20"/>
      <c r="GU98" s="20"/>
      <c r="GV98" s="20"/>
      <c r="GW98" s="20"/>
      <c r="GX98" s="20"/>
      <c r="GY98" s="20"/>
      <c r="GZ98" s="20"/>
      <c r="HA98" s="20"/>
      <c r="HB98" s="20"/>
      <c r="HC98" s="20"/>
      <c r="HD98" s="20"/>
      <c r="HE98" s="20"/>
      <c r="HF98" s="20"/>
      <c r="HG98" s="20"/>
      <c r="HH98" s="20"/>
      <c r="HI98" s="20"/>
      <c r="HJ98" s="20"/>
      <c r="HK98" s="20"/>
      <c r="HL98" s="20"/>
      <c r="HM98" s="20"/>
      <c r="HN98" s="20"/>
      <c r="HO98" s="20"/>
      <c r="HP98" s="20"/>
      <c r="HQ98" s="20"/>
      <c r="HR98" s="20"/>
      <c r="HS98" s="20"/>
      <c r="HT98" s="20"/>
      <c r="HU98" s="20"/>
      <c r="HV98" s="20"/>
      <c r="HW98" s="20"/>
      <c r="HX98" s="20"/>
      <c r="HY98" s="20"/>
      <c r="HZ98" s="20"/>
      <c r="IA98" s="20"/>
      <c r="IB98" s="20"/>
      <c r="IC98" s="20"/>
      <c r="ID98" s="20"/>
      <c r="IE98" s="20"/>
      <c r="IF98" s="20"/>
      <c r="IG98" s="20"/>
      <c r="IH98" s="20"/>
      <c r="II98" s="20"/>
      <c r="IJ98" s="20"/>
      <c r="IK98" s="20"/>
      <c r="IL98" s="20"/>
      <c r="IM98" s="20"/>
      <c r="IN98" s="20"/>
      <c r="IO98" s="20"/>
      <c r="IP98" s="20"/>
      <c r="IQ98" s="20"/>
      <c r="IR98" s="20"/>
      <c r="IS98" s="20"/>
      <c r="IT98" s="20"/>
      <c r="IU98" s="20"/>
      <c r="IV98" s="20"/>
      <c r="IW98" s="20"/>
      <c r="IX98" s="20"/>
      <c r="IY98" s="20"/>
      <c r="IZ98" s="20"/>
      <c r="JA98" s="20"/>
      <c r="JB98" s="20"/>
      <c r="JC98" s="20"/>
      <c r="JD98" s="20"/>
      <c r="JE98" s="20"/>
      <c r="JF98" s="20"/>
      <c r="JG98" s="20"/>
      <c r="JH98" s="20"/>
      <c r="JI98" s="20"/>
      <c r="JJ98" s="20"/>
      <c r="JK98" s="20"/>
      <c r="JL98" s="20"/>
      <c r="JM98" s="20"/>
      <c r="JN98" s="20"/>
    </row>
    <row r="99" spans="1:275">
      <c r="A99" s="81"/>
      <c r="B99" s="82"/>
      <c r="C99" s="60"/>
      <c r="D99" s="30"/>
      <c r="E99" s="30"/>
      <c r="F99" s="30"/>
      <c r="G99" s="30"/>
      <c r="H99" s="83"/>
      <c r="I99" s="30"/>
      <c r="J99" s="30"/>
      <c r="K99" s="30"/>
      <c r="L99" s="30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30"/>
      <c r="AI99" s="30"/>
      <c r="AJ99" s="30"/>
      <c r="AK99" s="30"/>
      <c r="AL99" s="30"/>
      <c r="AM99" s="30"/>
      <c r="AN99" s="30"/>
      <c r="AO99" s="30"/>
      <c r="AP99" s="30"/>
      <c r="AQ99" s="30"/>
      <c r="AR99" s="30"/>
      <c r="AS99" s="30"/>
      <c r="AT99" s="30"/>
      <c r="AU99" s="30"/>
      <c r="AV99" s="30"/>
      <c r="AW99" s="30"/>
      <c r="AX99" s="30"/>
      <c r="AY99" s="30"/>
      <c r="AZ99" s="30"/>
      <c r="BA99" s="30"/>
      <c r="BB99" s="30"/>
      <c r="BC99" s="30"/>
      <c r="BD99" s="30"/>
      <c r="BE99" s="30"/>
      <c r="BF99" s="30"/>
      <c r="BG99" s="30"/>
      <c r="BH99" s="30"/>
      <c r="BI99" s="30"/>
      <c r="BJ99" s="30"/>
      <c r="BK99" s="30"/>
      <c r="BL99" s="30"/>
      <c r="BM99" s="30"/>
      <c r="BN99" s="30"/>
      <c r="BO99" s="30"/>
      <c r="BP99" s="30"/>
      <c r="BQ99" s="30"/>
      <c r="BR99" s="30"/>
      <c r="BS99" s="30"/>
      <c r="BT99" s="30"/>
      <c r="BU99" s="30"/>
      <c r="BV99" s="30"/>
      <c r="BW99" s="30"/>
      <c r="BX99" s="30"/>
      <c r="BY99" s="30"/>
      <c r="BZ99" s="30"/>
      <c r="CA99" s="30"/>
      <c r="CB99" s="30"/>
      <c r="CC99" s="30"/>
      <c r="CD99" s="30"/>
      <c r="CE99" s="30"/>
      <c r="CF99" s="30"/>
      <c r="CG99" s="30"/>
      <c r="CH99" s="30"/>
      <c r="CI99" s="30"/>
      <c r="CJ99" s="30"/>
      <c r="CK99" s="30"/>
      <c r="CL99" s="30"/>
      <c r="CM99" s="30"/>
      <c r="CN99" s="30"/>
      <c r="CO99" s="30"/>
      <c r="CP99" s="30"/>
      <c r="CQ99" s="30"/>
      <c r="CR99" s="30"/>
      <c r="CS99" s="30"/>
      <c r="CT99" s="30"/>
      <c r="CU99" s="30"/>
      <c r="CV99" s="30"/>
      <c r="CW99" s="30"/>
      <c r="CX99" s="30"/>
      <c r="CY99" s="30"/>
      <c r="CZ99" s="30"/>
      <c r="DA99" s="30"/>
      <c r="DB99" s="30"/>
      <c r="DC99" s="30"/>
      <c r="DD99" s="30"/>
      <c r="DE99" s="30"/>
      <c r="DF99" s="30"/>
      <c r="DG99" s="30"/>
      <c r="DH99" s="30"/>
      <c r="DI99" s="30"/>
      <c r="DJ99" s="30"/>
      <c r="DK99" s="30"/>
      <c r="DL99" s="30"/>
      <c r="DM99" s="30"/>
      <c r="DN99" s="30"/>
      <c r="DO99" s="30"/>
      <c r="DP99" s="30"/>
      <c r="DQ99" s="30"/>
    </row>
    <row r="100" spans="1:275">
      <c r="A100" s="81"/>
      <c r="B100" s="82"/>
      <c r="C100" s="56"/>
      <c r="D100" s="79"/>
      <c r="E100" s="79"/>
      <c r="F100" s="79"/>
      <c r="G100" s="79"/>
      <c r="H100" s="83"/>
      <c r="I100" s="30"/>
      <c r="J100" s="30"/>
      <c r="K100" s="30"/>
      <c r="L100" s="30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30"/>
      <c r="AI100" s="30"/>
      <c r="AJ100" s="30"/>
      <c r="AK100" s="30"/>
      <c r="AL100" s="30"/>
      <c r="AM100" s="30"/>
      <c r="AN100" s="30"/>
      <c r="AO100" s="30"/>
      <c r="AP100" s="30"/>
      <c r="AQ100" s="30"/>
      <c r="AR100" s="30"/>
      <c r="AS100" s="30"/>
      <c r="AT100" s="30"/>
      <c r="AU100" s="30"/>
      <c r="AV100" s="30"/>
      <c r="AW100" s="30"/>
      <c r="AX100" s="30"/>
      <c r="AY100" s="30"/>
      <c r="AZ100" s="30"/>
      <c r="BA100" s="30"/>
      <c r="BB100" s="30"/>
      <c r="BC100" s="30"/>
      <c r="BD100" s="30"/>
      <c r="BE100" s="30"/>
      <c r="BF100" s="30"/>
      <c r="BG100" s="30"/>
      <c r="BH100" s="30"/>
      <c r="BI100" s="30"/>
      <c r="BJ100" s="30"/>
      <c r="BK100" s="30"/>
      <c r="BL100" s="30"/>
      <c r="BM100" s="30"/>
      <c r="BN100" s="30"/>
      <c r="BO100" s="30"/>
      <c r="BP100" s="30"/>
      <c r="BQ100" s="30"/>
      <c r="BR100" s="30"/>
      <c r="BS100" s="30"/>
      <c r="BT100" s="30"/>
      <c r="BU100" s="30"/>
      <c r="BV100" s="30"/>
      <c r="BW100" s="30"/>
      <c r="BX100" s="30"/>
      <c r="BY100" s="30"/>
      <c r="BZ100" s="30"/>
      <c r="CA100" s="30"/>
      <c r="CB100" s="30"/>
      <c r="CC100" s="30"/>
      <c r="CD100" s="30"/>
      <c r="CE100" s="30"/>
      <c r="CF100" s="30"/>
      <c r="CG100" s="30"/>
      <c r="CH100" s="30"/>
      <c r="CI100" s="30"/>
      <c r="CJ100" s="30"/>
      <c r="CK100" s="30"/>
      <c r="CL100" s="30"/>
      <c r="CM100" s="30"/>
      <c r="CN100" s="30"/>
      <c r="CO100" s="30"/>
      <c r="CP100" s="30"/>
      <c r="CQ100" s="30"/>
      <c r="CR100" s="30"/>
      <c r="CS100" s="30"/>
      <c r="CT100" s="30"/>
      <c r="CU100" s="30"/>
      <c r="CV100" s="30"/>
      <c r="CW100" s="30"/>
      <c r="CX100" s="30"/>
      <c r="CY100" s="30"/>
      <c r="CZ100" s="30"/>
      <c r="DA100" s="30"/>
      <c r="DB100" s="30"/>
      <c r="DC100" s="30"/>
      <c r="DD100" s="30"/>
      <c r="DE100" s="30"/>
      <c r="DF100" s="30"/>
      <c r="DG100" s="30"/>
      <c r="DH100" s="30"/>
      <c r="DI100" s="30"/>
      <c r="DJ100" s="30"/>
      <c r="DK100" s="30"/>
      <c r="DL100" s="30"/>
      <c r="DM100" s="30"/>
      <c r="DN100" s="30"/>
      <c r="DO100" s="30"/>
      <c r="DP100" s="30"/>
      <c r="DQ100" s="30"/>
    </row>
    <row r="101" spans="1:275">
      <c r="A101" s="81"/>
      <c r="B101" s="82"/>
      <c r="C101" s="79"/>
      <c r="D101" s="79"/>
      <c r="E101" s="79"/>
      <c r="F101" s="79"/>
      <c r="G101" s="79"/>
      <c r="H101" s="79"/>
      <c r="I101" s="79"/>
      <c r="J101" s="79"/>
      <c r="K101" s="20"/>
      <c r="L101" s="20"/>
      <c r="M101" s="20"/>
      <c r="N101" s="20"/>
      <c r="O101" s="20"/>
      <c r="P101" s="20"/>
      <c r="Q101" s="20"/>
      <c r="R101" s="20"/>
      <c r="S101" s="20"/>
      <c r="T101" s="20"/>
      <c r="U101" s="2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30"/>
      <c r="AI101" s="30"/>
      <c r="AJ101" s="30"/>
      <c r="AK101" s="30"/>
      <c r="AL101" s="30"/>
      <c r="AM101" s="30"/>
      <c r="AN101" s="30"/>
      <c r="AO101" s="30"/>
      <c r="AP101" s="30"/>
      <c r="AQ101" s="30"/>
      <c r="AR101" s="30"/>
      <c r="AS101" s="30"/>
      <c r="AT101" s="30"/>
      <c r="AU101" s="30"/>
      <c r="AV101" s="30"/>
      <c r="AW101" s="30"/>
      <c r="AX101" s="30"/>
      <c r="AY101" s="30"/>
      <c r="AZ101" s="30"/>
      <c r="BA101" s="30"/>
      <c r="BB101" s="30"/>
      <c r="BC101" s="30"/>
      <c r="BD101" s="30"/>
      <c r="BE101" s="30"/>
      <c r="BF101" s="30"/>
      <c r="BG101" s="30"/>
      <c r="BH101" s="30"/>
      <c r="BI101" s="30"/>
      <c r="BJ101" s="30"/>
      <c r="BK101" s="30"/>
      <c r="BL101" s="30"/>
      <c r="BM101" s="30"/>
      <c r="BN101" s="30"/>
      <c r="BO101" s="30"/>
      <c r="BP101" s="30"/>
      <c r="BQ101" s="30"/>
      <c r="BR101" s="30"/>
      <c r="BS101" s="30"/>
      <c r="BT101" s="30"/>
      <c r="BU101" s="30"/>
      <c r="BV101" s="30"/>
      <c r="BW101" s="30"/>
      <c r="BX101" s="30"/>
      <c r="BY101" s="30"/>
      <c r="BZ101" s="30"/>
      <c r="CA101" s="30"/>
      <c r="CB101" s="30"/>
      <c r="CC101" s="30"/>
      <c r="CD101" s="30"/>
      <c r="CE101" s="30"/>
      <c r="CF101" s="30"/>
      <c r="CG101" s="30"/>
      <c r="CH101" s="30"/>
      <c r="CI101" s="30"/>
      <c r="CJ101" s="30"/>
      <c r="CK101" s="30"/>
      <c r="CL101" s="30"/>
      <c r="CM101" s="30"/>
      <c r="CN101" s="30"/>
      <c r="CO101" s="30"/>
      <c r="CP101" s="30"/>
      <c r="CQ101" s="30"/>
      <c r="CR101" s="30"/>
      <c r="CS101" s="30"/>
      <c r="CT101" s="30"/>
      <c r="CU101" s="30"/>
      <c r="CV101" s="30"/>
      <c r="CW101" s="30"/>
      <c r="CX101" s="30"/>
      <c r="CY101" s="30"/>
      <c r="CZ101" s="30"/>
      <c r="DA101" s="30"/>
      <c r="DB101" s="30"/>
      <c r="DC101" s="30"/>
      <c r="DD101" s="30"/>
      <c r="DE101" s="30"/>
      <c r="DF101" s="30"/>
      <c r="DG101" s="30"/>
      <c r="DH101" s="30"/>
      <c r="DI101" s="30"/>
      <c r="DJ101" s="30"/>
      <c r="DK101" s="30"/>
      <c r="DL101" s="30"/>
      <c r="DM101" s="30"/>
      <c r="DN101" s="30"/>
      <c r="DO101" s="30"/>
      <c r="DP101" s="30"/>
      <c r="DQ101" s="30"/>
    </row>
    <row r="102" spans="1:275">
      <c r="A102" s="81"/>
      <c r="B102" s="82"/>
      <c r="C102" s="24"/>
      <c r="D102" s="79"/>
      <c r="E102" s="24"/>
      <c r="F102" s="24"/>
      <c r="G102" s="24"/>
      <c r="H102" s="24"/>
      <c r="I102" s="79"/>
      <c r="J102" s="24"/>
      <c r="K102" s="24"/>
      <c r="L102" s="20"/>
      <c r="M102" s="20"/>
      <c r="N102" s="20"/>
      <c r="O102" s="20"/>
      <c r="P102" s="20"/>
      <c r="Q102" s="20"/>
      <c r="R102" s="20"/>
      <c r="S102" s="20"/>
      <c r="T102" s="20"/>
      <c r="U102" s="20"/>
      <c r="V102" s="30"/>
      <c r="W102" s="30"/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30"/>
      <c r="AI102" s="30"/>
      <c r="AJ102" s="30"/>
      <c r="AK102" s="30"/>
      <c r="AL102" s="30"/>
      <c r="AM102" s="30"/>
      <c r="AN102" s="30"/>
      <c r="AO102" s="30"/>
      <c r="AP102" s="30"/>
      <c r="AQ102" s="30"/>
      <c r="AR102" s="30"/>
      <c r="AS102" s="30"/>
      <c r="AT102" s="30"/>
      <c r="AU102" s="30"/>
      <c r="AV102" s="30"/>
      <c r="AW102" s="30"/>
      <c r="AX102" s="30"/>
      <c r="AY102" s="30"/>
      <c r="AZ102" s="30"/>
      <c r="BA102" s="30"/>
      <c r="BB102" s="30"/>
      <c r="BC102" s="30"/>
      <c r="BD102" s="30"/>
      <c r="BE102" s="30"/>
      <c r="BF102" s="30"/>
      <c r="BG102" s="30"/>
      <c r="BH102" s="30"/>
      <c r="BI102" s="30"/>
      <c r="BJ102" s="30"/>
      <c r="BK102" s="30"/>
      <c r="BL102" s="30"/>
      <c r="BM102" s="30"/>
      <c r="BN102" s="30"/>
      <c r="BO102" s="30"/>
      <c r="BP102" s="30"/>
      <c r="BQ102" s="30"/>
      <c r="BR102" s="30"/>
      <c r="BS102" s="30"/>
      <c r="BT102" s="30"/>
      <c r="BU102" s="30"/>
      <c r="BV102" s="30"/>
      <c r="BW102" s="30"/>
      <c r="BX102" s="30"/>
      <c r="BY102" s="30"/>
      <c r="BZ102" s="30"/>
      <c r="CA102" s="30"/>
      <c r="CB102" s="30"/>
      <c r="CC102" s="30"/>
      <c r="CD102" s="30"/>
      <c r="CE102" s="30"/>
      <c r="CF102" s="30"/>
      <c r="CG102" s="30"/>
      <c r="CH102" s="30"/>
      <c r="CI102" s="30"/>
      <c r="CJ102" s="30"/>
      <c r="CK102" s="30"/>
      <c r="CL102" s="30"/>
      <c r="CM102" s="30"/>
      <c r="CN102" s="30"/>
      <c r="CO102" s="30"/>
      <c r="CP102" s="30"/>
      <c r="CQ102" s="30"/>
      <c r="CR102" s="30"/>
      <c r="CS102" s="30"/>
      <c r="CT102" s="30"/>
      <c r="CU102" s="30"/>
      <c r="CV102" s="30"/>
      <c r="CW102" s="30"/>
      <c r="CX102" s="30"/>
      <c r="CY102" s="30"/>
      <c r="CZ102" s="30"/>
      <c r="DA102" s="30"/>
      <c r="DB102" s="30"/>
      <c r="DC102" s="30"/>
      <c r="DD102" s="30"/>
      <c r="DE102" s="30"/>
      <c r="DF102" s="30"/>
      <c r="DG102" s="30"/>
      <c r="DH102" s="30"/>
      <c r="DI102" s="30"/>
      <c r="DJ102" s="30"/>
      <c r="DK102" s="30"/>
      <c r="DL102" s="30"/>
      <c r="DM102" s="30"/>
      <c r="DN102" s="30"/>
      <c r="DO102" s="30"/>
      <c r="DP102" s="30"/>
      <c r="DQ102" s="30"/>
    </row>
    <row r="103" spans="1:275" ht="15.75">
      <c r="A103" s="81"/>
      <c r="B103" s="82"/>
      <c r="C103" s="39"/>
      <c r="D103" s="24"/>
      <c r="E103" s="85"/>
      <c r="F103" s="85"/>
      <c r="G103" s="85"/>
      <c r="H103" s="85"/>
      <c r="I103" s="85"/>
      <c r="J103" s="85"/>
      <c r="K103" s="85"/>
      <c r="L103" s="20"/>
      <c r="M103" s="53"/>
      <c r="N103" s="53"/>
      <c r="O103" s="53"/>
      <c r="P103" s="53"/>
      <c r="Q103" s="86"/>
      <c r="R103" s="86"/>
      <c r="S103" s="86"/>
      <c r="T103" s="86"/>
      <c r="U103" s="86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30"/>
      <c r="AI103" s="30"/>
      <c r="AJ103" s="30"/>
      <c r="AK103" s="30"/>
      <c r="AL103" s="30"/>
      <c r="AM103" s="30"/>
      <c r="AN103" s="30"/>
      <c r="AO103" s="30"/>
      <c r="AP103" s="30"/>
      <c r="AQ103" s="30"/>
      <c r="AR103" s="30"/>
      <c r="AS103" s="30"/>
      <c r="AT103" s="30"/>
      <c r="AU103" s="30"/>
      <c r="AV103" s="30"/>
      <c r="AW103" s="30"/>
      <c r="AX103" s="30"/>
      <c r="AY103" s="30"/>
      <c r="AZ103" s="30"/>
      <c r="BA103" s="30"/>
      <c r="BB103" s="30"/>
      <c r="BC103" s="30"/>
      <c r="BD103" s="30"/>
      <c r="BE103" s="30"/>
      <c r="BF103" s="30"/>
      <c r="BG103" s="30"/>
      <c r="BH103" s="30"/>
      <c r="BI103" s="30"/>
      <c r="BJ103" s="30"/>
      <c r="BK103" s="30"/>
      <c r="BL103" s="30"/>
      <c r="BM103" s="30"/>
      <c r="BN103" s="30"/>
      <c r="BO103" s="30"/>
      <c r="BP103" s="30"/>
      <c r="BQ103" s="30"/>
      <c r="BR103" s="30"/>
      <c r="BS103" s="30"/>
      <c r="BT103" s="30"/>
      <c r="BU103" s="30"/>
      <c r="BV103" s="30"/>
      <c r="BW103" s="30"/>
      <c r="BX103" s="30"/>
      <c r="BY103" s="30"/>
      <c r="BZ103" s="30"/>
      <c r="CA103" s="30"/>
      <c r="CB103" s="30"/>
      <c r="CC103" s="30"/>
      <c r="CD103" s="30"/>
      <c r="CE103" s="30"/>
      <c r="CF103" s="30"/>
      <c r="CG103" s="30"/>
      <c r="CH103" s="30"/>
      <c r="CI103" s="30"/>
      <c r="CJ103" s="30"/>
      <c r="CK103" s="30"/>
      <c r="CL103" s="30"/>
      <c r="CM103" s="30"/>
      <c r="CN103" s="30"/>
      <c r="CO103" s="30"/>
      <c r="CP103" s="30"/>
      <c r="CQ103" s="30"/>
      <c r="CR103" s="30"/>
      <c r="CS103" s="30"/>
      <c r="CT103" s="30"/>
      <c r="CU103" s="30"/>
      <c r="CV103" s="30"/>
      <c r="CW103" s="30"/>
      <c r="CX103" s="30"/>
      <c r="CY103" s="30"/>
      <c r="CZ103" s="30"/>
      <c r="DA103" s="30"/>
      <c r="DB103" s="30"/>
      <c r="DC103" s="30"/>
      <c r="DD103" s="30"/>
      <c r="DE103" s="30"/>
      <c r="DF103" s="30"/>
      <c r="DG103" s="30"/>
      <c r="DH103" s="30"/>
      <c r="DI103" s="30"/>
      <c r="DJ103" s="30"/>
      <c r="DK103" s="30"/>
      <c r="DL103" s="30"/>
      <c r="DM103" s="30"/>
      <c r="DN103" s="30"/>
      <c r="DO103" s="30"/>
      <c r="DP103" s="30"/>
      <c r="DQ103" s="30"/>
    </row>
    <row r="104" spans="1:275">
      <c r="A104" s="81"/>
      <c r="B104" s="82"/>
      <c r="C104" s="24"/>
      <c r="D104" s="24"/>
      <c r="E104" s="85"/>
      <c r="F104" s="85"/>
      <c r="G104" s="85"/>
      <c r="H104" s="85"/>
      <c r="I104" s="85"/>
      <c r="J104" s="85"/>
      <c r="K104" s="85"/>
      <c r="L104" s="20"/>
      <c r="M104" s="20"/>
      <c r="N104" s="20"/>
      <c r="O104" s="20"/>
      <c r="P104" s="20"/>
      <c r="Q104" s="20"/>
      <c r="R104" s="20"/>
      <c r="S104" s="20"/>
      <c r="T104" s="41"/>
      <c r="U104" s="2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30"/>
      <c r="AI104" s="30"/>
      <c r="AJ104" s="30"/>
      <c r="AK104" s="30"/>
      <c r="AL104" s="30"/>
      <c r="AM104" s="30"/>
      <c r="AN104" s="30"/>
      <c r="AO104" s="30"/>
      <c r="AP104" s="30"/>
      <c r="AQ104" s="30"/>
      <c r="AR104" s="30"/>
      <c r="AS104" s="30"/>
      <c r="AT104" s="30"/>
      <c r="AU104" s="30"/>
      <c r="AV104" s="30"/>
      <c r="AW104" s="30"/>
      <c r="AX104" s="30"/>
      <c r="AY104" s="30"/>
      <c r="AZ104" s="30"/>
      <c r="BA104" s="30"/>
      <c r="BB104" s="30"/>
      <c r="BC104" s="30"/>
      <c r="BD104" s="30"/>
      <c r="BE104" s="30"/>
      <c r="BF104" s="30"/>
      <c r="BG104" s="30"/>
      <c r="BH104" s="30"/>
      <c r="BI104" s="30"/>
      <c r="BJ104" s="30"/>
      <c r="BK104" s="30"/>
      <c r="BL104" s="30"/>
      <c r="BM104" s="30"/>
      <c r="BN104" s="30"/>
      <c r="BO104" s="30"/>
      <c r="BP104" s="30"/>
      <c r="BQ104" s="30"/>
      <c r="BR104" s="30"/>
      <c r="BS104" s="30"/>
      <c r="BT104" s="30"/>
      <c r="BU104" s="30"/>
      <c r="BV104" s="30"/>
      <c r="BW104" s="30"/>
      <c r="BX104" s="30"/>
      <c r="BY104" s="30"/>
      <c r="BZ104" s="30"/>
      <c r="CA104" s="30"/>
      <c r="CB104" s="30"/>
      <c r="CC104" s="30"/>
      <c r="CD104" s="30"/>
      <c r="CE104" s="30"/>
      <c r="CF104" s="30"/>
      <c r="CG104" s="30"/>
      <c r="CH104" s="30"/>
      <c r="CI104" s="30"/>
      <c r="CJ104" s="30"/>
      <c r="CK104" s="30"/>
      <c r="CL104" s="30"/>
      <c r="CM104" s="30"/>
      <c r="CN104" s="30"/>
      <c r="CO104" s="30"/>
      <c r="CP104" s="30"/>
      <c r="CQ104" s="30"/>
      <c r="CR104" s="30"/>
      <c r="CS104" s="30"/>
      <c r="CT104" s="30"/>
      <c r="CU104" s="30"/>
      <c r="CV104" s="30"/>
      <c r="CW104" s="30"/>
      <c r="CX104" s="30"/>
      <c r="CY104" s="30"/>
      <c r="CZ104" s="30"/>
      <c r="DA104" s="30"/>
      <c r="DB104" s="30"/>
      <c r="DC104" s="30"/>
      <c r="DD104" s="30"/>
      <c r="DE104" s="30"/>
      <c r="DF104" s="30"/>
      <c r="DG104" s="30"/>
      <c r="DH104" s="30"/>
      <c r="DI104" s="30"/>
      <c r="DJ104" s="30"/>
      <c r="DK104" s="30"/>
      <c r="DL104" s="30"/>
      <c r="DM104" s="30"/>
      <c r="DN104" s="30"/>
      <c r="DO104" s="30"/>
      <c r="DP104" s="30"/>
      <c r="DQ104" s="30"/>
    </row>
    <row r="105" spans="1:275" ht="15.75">
      <c r="A105" s="81"/>
      <c r="B105" s="82"/>
      <c r="C105" s="24"/>
      <c r="D105" s="24"/>
      <c r="E105" s="54"/>
      <c r="F105" s="38"/>
      <c r="G105" s="24"/>
      <c r="H105" s="24"/>
      <c r="I105" s="54"/>
      <c r="J105" s="55"/>
      <c r="K105" s="39"/>
      <c r="L105" s="20"/>
      <c r="M105" s="53"/>
      <c r="N105" s="53"/>
      <c r="O105" s="53"/>
      <c r="P105" s="53"/>
      <c r="Q105" s="86"/>
      <c r="R105" s="86"/>
      <c r="S105" s="86"/>
      <c r="T105" s="86"/>
      <c r="U105" s="86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30"/>
      <c r="AI105" s="30"/>
      <c r="AJ105" s="30"/>
      <c r="AK105" s="30"/>
      <c r="AL105" s="30"/>
      <c r="AM105" s="30"/>
      <c r="AN105" s="30"/>
      <c r="AO105" s="30"/>
      <c r="AP105" s="30"/>
      <c r="AQ105" s="30"/>
      <c r="AR105" s="30"/>
      <c r="AS105" s="30"/>
      <c r="AT105" s="30"/>
      <c r="AU105" s="30"/>
      <c r="AV105" s="30"/>
      <c r="AW105" s="30"/>
      <c r="AX105" s="30"/>
      <c r="AY105" s="30"/>
      <c r="AZ105" s="30"/>
      <c r="BA105" s="30"/>
      <c r="BB105" s="30"/>
      <c r="BC105" s="30"/>
      <c r="BD105" s="30"/>
      <c r="BE105" s="30"/>
      <c r="BF105" s="30"/>
      <c r="BG105" s="30"/>
      <c r="BH105" s="30"/>
      <c r="BI105" s="30"/>
      <c r="BJ105" s="30"/>
      <c r="BK105" s="30"/>
      <c r="BL105" s="30"/>
      <c r="BM105" s="30"/>
      <c r="BN105" s="30"/>
      <c r="BO105" s="30"/>
      <c r="BP105" s="30"/>
      <c r="BQ105" s="30"/>
      <c r="BR105" s="30"/>
      <c r="BS105" s="30"/>
      <c r="BT105" s="30"/>
      <c r="BU105" s="30"/>
      <c r="BV105" s="30"/>
      <c r="BW105" s="30"/>
      <c r="BX105" s="30"/>
      <c r="BY105" s="30"/>
      <c r="BZ105" s="30"/>
      <c r="CA105" s="30"/>
      <c r="CB105" s="30"/>
      <c r="CC105" s="30"/>
      <c r="CD105" s="30"/>
      <c r="CE105" s="30"/>
      <c r="CF105" s="30"/>
      <c r="CG105" s="30"/>
      <c r="CH105" s="30"/>
      <c r="CI105" s="30"/>
      <c r="CJ105" s="30"/>
      <c r="CK105" s="30"/>
      <c r="CL105" s="30"/>
      <c r="CM105" s="30"/>
      <c r="CN105" s="30"/>
      <c r="CO105" s="30"/>
      <c r="CP105" s="30"/>
      <c r="CQ105" s="30"/>
      <c r="CR105" s="30"/>
      <c r="CS105" s="30"/>
      <c r="CT105" s="30"/>
      <c r="CU105" s="30"/>
      <c r="CV105" s="30"/>
      <c r="CW105" s="30"/>
      <c r="CX105" s="30"/>
      <c r="CY105" s="30"/>
      <c r="CZ105" s="30"/>
      <c r="DA105" s="30"/>
      <c r="DB105" s="30"/>
      <c r="DC105" s="30"/>
      <c r="DD105" s="30"/>
      <c r="DE105" s="30"/>
      <c r="DF105" s="30"/>
      <c r="DG105" s="30"/>
      <c r="DH105" s="30"/>
      <c r="DI105" s="30"/>
      <c r="DJ105" s="30"/>
      <c r="DK105" s="30"/>
      <c r="DL105" s="30"/>
      <c r="DM105" s="30"/>
      <c r="DN105" s="30"/>
      <c r="DO105" s="30"/>
      <c r="DP105" s="30"/>
      <c r="DQ105" s="30"/>
    </row>
    <row r="106" spans="1:275">
      <c r="A106" s="81"/>
      <c r="B106" s="82"/>
      <c r="C106" s="24"/>
      <c r="D106" s="24"/>
      <c r="E106" s="54"/>
      <c r="F106" s="38"/>
      <c r="G106" s="24"/>
      <c r="H106" s="24"/>
      <c r="I106" s="54"/>
      <c r="J106" s="55"/>
      <c r="K106" s="39"/>
      <c r="L106" s="20"/>
      <c r="M106" s="20"/>
      <c r="N106" s="20"/>
      <c r="O106" s="20"/>
      <c r="P106" s="20"/>
      <c r="Q106" s="20"/>
      <c r="R106" s="20"/>
      <c r="S106" s="20"/>
      <c r="T106" s="20"/>
      <c r="U106" s="2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30"/>
      <c r="AI106" s="30"/>
      <c r="AJ106" s="30"/>
      <c r="AK106" s="30"/>
      <c r="AL106" s="30"/>
      <c r="AM106" s="30"/>
      <c r="AN106" s="30"/>
      <c r="AO106" s="30"/>
      <c r="AP106" s="30"/>
      <c r="AQ106" s="30"/>
      <c r="AR106" s="30"/>
      <c r="AS106" s="30"/>
      <c r="AT106" s="30"/>
      <c r="AU106" s="30"/>
      <c r="AV106" s="30"/>
      <c r="AW106" s="30"/>
      <c r="AX106" s="30"/>
      <c r="AY106" s="30"/>
      <c r="AZ106" s="30"/>
      <c r="BA106" s="30"/>
      <c r="BB106" s="30"/>
      <c r="BC106" s="30"/>
      <c r="BD106" s="30"/>
      <c r="BE106" s="30"/>
      <c r="BF106" s="30"/>
      <c r="BG106" s="30"/>
      <c r="BH106" s="30"/>
      <c r="BI106" s="30"/>
      <c r="BJ106" s="30"/>
      <c r="BK106" s="30"/>
      <c r="BL106" s="30"/>
      <c r="BM106" s="30"/>
      <c r="BN106" s="30"/>
      <c r="BO106" s="30"/>
      <c r="BP106" s="30"/>
      <c r="BQ106" s="30"/>
      <c r="BR106" s="30"/>
      <c r="BS106" s="30"/>
      <c r="BT106" s="30"/>
      <c r="BU106" s="30"/>
      <c r="BV106" s="30"/>
      <c r="BW106" s="30"/>
      <c r="BX106" s="30"/>
      <c r="BY106" s="30"/>
      <c r="BZ106" s="30"/>
      <c r="CA106" s="30"/>
      <c r="CB106" s="30"/>
      <c r="CC106" s="30"/>
      <c r="CD106" s="30"/>
      <c r="CE106" s="30"/>
      <c r="CF106" s="30"/>
      <c r="CG106" s="30"/>
      <c r="CH106" s="30"/>
      <c r="CI106" s="30"/>
      <c r="CJ106" s="30"/>
      <c r="CK106" s="30"/>
      <c r="CL106" s="30"/>
      <c r="CM106" s="30"/>
      <c r="CN106" s="30"/>
      <c r="CO106" s="30"/>
      <c r="CP106" s="30"/>
      <c r="CQ106" s="30"/>
      <c r="CR106" s="30"/>
      <c r="CS106" s="30"/>
      <c r="CT106" s="30"/>
      <c r="CU106" s="30"/>
      <c r="CV106" s="30"/>
      <c r="CW106" s="30"/>
      <c r="CX106" s="30"/>
      <c r="CY106" s="30"/>
      <c r="CZ106" s="30"/>
      <c r="DA106" s="30"/>
      <c r="DB106" s="30"/>
      <c r="DC106" s="30"/>
      <c r="DD106" s="30"/>
      <c r="DE106" s="30"/>
      <c r="DF106" s="30"/>
      <c r="DG106" s="30"/>
      <c r="DH106" s="30"/>
      <c r="DI106" s="30"/>
      <c r="DJ106" s="30"/>
      <c r="DK106" s="30"/>
      <c r="DL106" s="30"/>
      <c r="DM106" s="30"/>
      <c r="DN106" s="30"/>
      <c r="DO106" s="30"/>
      <c r="DP106" s="30"/>
      <c r="DQ106" s="30"/>
    </row>
    <row r="107" spans="1:275">
      <c r="A107" s="81"/>
      <c r="B107" s="82"/>
      <c r="C107" s="24"/>
      <c r="D107" s="24"/>
      <c r="E107" s="54"/>
      <c r="F107" s="38"/>
      <c r="G107" s="24"/>
      <c r="H107" s="24"/>
      <c r="I107" s="54"/>
      <c r="J107" s="55"/>
      <c r="K107" s="39"/>
      <c r="L107" s="20"/>
      <c r="M107" s="20"/>
      <c r="N107" s="20"/>
      <c r="O107" s="20"/>
      <c r="P107" s="20"/>
      <c r="Q107" s="20"/>
      <c r="R107" s="20"/>
      <c r="S107" s="20"/>
      <c r="T107" s="20"/>
      <c r="U107" s="2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30"/>
      <c r="AI107" s="30"/>
      <c r="AJ107" s="30"/>
      <c r="AK107" s="30"/>
      <c r="AL107" s="30"/>
      <c r="AM107" s="30"/>
      <c r="AN107" s="30"/>
      <c r="AO107" s="30"/>
      <c r="AP107" s="30"/>
      <c r="AQ107" s="30"/>
      <c r="AR107" s="30"/>
      <c r="AS107" s="30"/>
      <c r="AT107" s="30"/>
      <c r="AU107" s="30"/>
      <c r="AV107" s="30"/>
      <c r="AW107" s="30"/>
      <c r="AX107" s="30"/>
      <c r="AY107" s="30"/>
      <c r="AZ107" s="30"/>
      <c r="BA107" s="30"/>
      <c r="BB107" s="30"/>
      <c r="BC107" s="30"/>
      <c r="BD107" s="30"/>
      <c r="BE107" s="30"/>
      <c r="BF107" s="30"/>
      <c r="BG107" s="30"/>
      <c r="BH107" s="30"/>
      <c r="BI107" s="30"/>
      <c r="BJ107" s="30"/>
      <c r="BK107" s="30"/>
      <c r="BL107" s="30"/>
      <c r="BM107" s="30"/>
      <c r="BN107" s="30"/>
      <c r="BO107" s="30"/>
      <c r="BP107" s="30"/>
      <c r="BQ107" s="30"/>
      <c r="BR107" s="30"/>
      <c r="BS107" s="30"/>
      <c r="BT107" s="30"/>
      <c r="BU107" s="30"/>
      <c r="BV107" s="30"/>
      <c r="BW107" s="30"/>
      <c r="BX107" s="30"/>
      <c r="BY107" s="30"/>
      <c r="BZ107" s="30"/>
      <c r="CA107" s="30"/>
      <c r="CB107" s="30"/>
      <c r="CC107" s="30"/>
      <c r="CD107" s="30"/>
      <c r="CE107" s="30"/>
      <c r="CF107" s="30"/>
      <c r="CG107" s="30"/>
      <c r="CH107" s="30"/>
      <c r="CI107" s="30"/>
      <c r="CJ107" s="30"/>
      <c r="CK107" s="30"/>
      <c r="CL107" s="30"/>
      <c r="CM107" s="30"/>
      <c r="CN107" s="30"/>
      <c r="CO107" s="30"/>
      <c r="CP107" s="30"/>
      <c r="CQ107" s="30"/>
      <c r="CR107" s="30"/>
      <c r="CS107" s="30"/>
      <c r="CT107" s="30"/>
      <c r="CU107" s="30"/>
      <c r="CV107" s="30"/>
      <c r="CW107" s="30"/>
      <c r="CX107" s="30"/>
      <c r="CY107" s="30"/>
      <c r="CZ107" s="30"/>
      <c r="DA107" s="30"/>
      <c r="DB107" s="30"/>
      <c r="DC107" s="30"/>
      <c r="DD107" s="30"/>
      <c r="DE107" s="30"/>
      <c r="DF107" s="30"/>
      <c r="DG107" s="30"/>
      <c r="DH107" s="30"/>
      <c r="DI107" s="30"/>
      <c r="DJ107" s="30"/>
      <c r="DK107" s="30"/>
      <c r="DL107" s="30"/>
      <c r="DM107" s="30"/>
      <c r="DN107" s="30"/>
      <c r="DO107" s="30"/>
      <c r="DP107" s="30"/>
      <c r="DQ107" s="30"/>
    </row>
    <row r="108" spans="1:275">
      <c r="A108" s="81"/>
      <c r="B108" s="82"/>
      <c r="C108" s="24"/>
      <c r="D108" s="24"/>
      <c r="E108" s="54"/>
      <c r="F108" s="38"/>
      <c r="G108" s="24"/>
      <c r="H108" s="24"/>
      <c r="I108" s="54"/>
      <c r="J108" s="55"/>
      <c r="K108" s="39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30"/>
      <c r="AI108" s="30"/>
      <c r="AJ108" s="30"/>
      <c r="AK108" s="30"/>
      <c r="AL108" s="30"/>
      <c r="AM108" s="30"/>
      <c r="AN108" s="30"/>
      <c r="AO108" s="30"/>
      <c r="AP108" s="30"/>
      <c r="AQ108" s="30"/>
      <c r="AR108" s="30"/>
      <c r="AS108" s="30"/>
      <c r="AT108" s="30"/>
      <c r="AU108" s="30"/>
      <c r="AV108" s="30"/>
      <c r="AW108" s="30"/>
      <c r="AX108" s="30"/>
      <c r="AY108" s="30"/>
      <c r="AZ108" s="30"/>
      <c r="BA108" s="30"/>
      <c r="BB108" s="30"/>
      <c r="BC108" s="30"/>
      <c r="BD108" s="30"/>
      <c r="BE108" s="30"/>
      <c r="BF108" s="30"/>
      <c r="BG108" s="30"/>
      <c r="BH108" s="30"/>
      <c r="BI108" s="30"/>
      <c r="BJ108" s="30"/>
      <c r="BK108" s="30"/>
      <c r="BL108" s="30"/>
      <c r="BM108" s="30"/>
      <c r="BN108" s="30"/>
      <c r="BO108" s="30"/>
      <c r="BP108" s="30"/>
      <c r="BQ108" s="30"/>
      <c r="BR108" s="30"/>
      <c r="BS108" s="30"/>
      <c r="BT108" s="30"/>
      <c r="BU108" s="30"/>
      <c r="BV108" s="30"/>
      <c r="BW108" s="30"/>
      <c r="BX108" s="30"/>
      <c r="BY108" s="30"/>
      <c r="BZ108" s="30"/>
      <c r="CA108" s="30"/>
      <c r="CB108" s="30"/>
      <c r="CC108" s="30"/>
      <c r="CD108" s="30"/>
      <c r="CE108" s="30"/>
      <c r="CF108" s="30"/>
      <c r="CG108" s="30"/>
      <c r="CH108" s="30"/>
      <c r="CI108" s="30"/>
      <c r="CJ108" s="30"/>
      <c r="CK108" s="30"/>
      <c r="CL108" s="30"/>
      <c r="CM108" s="30"/>
      <c r="CN108" s="30"/>
      <c r="CO108" s="30"/>
      <c r="CP108" s="30"/>
      <c r="CQ108" s="30"/>
      <c r="CR108" s="30"/>
      <c r="CS108" s="30"/>
      <c r="CT108" s="30"/>
      <c r="CU108" s="30"/>
      <c r="CV108" s="30"/>
      <c r="CW108" s="30"/>
      <c r="CX108" s="30"/>
      <c r="CY108" s="30"/>
      <c r="CZ108" s="30"/>
      <c r="DA108" s="30"/>
      <c r="DB108" s="30"/>
      <c r="DC108" s="30"/>
      <c r="DD108" s="30"/>
      <c r="DE108" s="30"/>
      <c r="DF108" s="30"/>
      <c r="DG108" s="30"/>
      <c r="DH108" s="30"/>
      <c r="DI108" s="30"/>
      <c r="DJ108" s="30"/>
      <c r="DK108" s="30"/>
      <c r="DL108" s="30"/>
      <c r="DM108" s="30"/>
      <c r="DN108" s="30"/>
      <c r="DO108" s="30"/>
      <c r="DP108" s="30"/>
      <c r="DQ108" s="30"/>
    </row>
    <row r="109" spans="1:275">
      <c r="A109" s="81"/>
      <c r="B109" s="82"/>
      <c r="C109" s="24"/>
      <c r="D109" s="24"/>
      <c r="E109" s="54"/>
      <c r="F109" s="38"/>
      <c r="G109" s="24"/>
      <c r="H109" s="24"/>
      <c r="I109" s="54"/>
      <c r="J109" s="55"/>
      <c r="K109" s="39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30"/>
      <c r="AI109" s="30"/>
      <c r="AJ109" s="30"/>
      <c r="AK109" s="30"/>
      <c r="AL109" s="30"/>
      <c r="AM109" s="30"/>
      <c r="AN109" s="30"/>
      <c r="AO109" s="30"/>
      <c r="AP109" s="30"/>
      <c r="AQ109" s="30"/>
      <c r="AR109" s="30"/>
      <c r="AS109" s="30"/>
      <c r="AT109" s="30"/>
      <c r="AU109" s="30"/>
      <c r="AV109" s="30"/>
      <c r="AW109" s="30"/>
      <c r="AX109" s="30"/>
      <c r="AY109" s="30"/>
      <c r="AZ109" s="30"/>
      <c r="BA109" s="30"/>
      <c r="BB109" s="30"/>
      <c r="BC109" s="30"/>
      <c r="BD109" s="30"/>
      <c r="BE109" s="30"/>
      <c r="BF109" s="30"/>
      <c r="BG109" s="30"/>
      <c r="BH109" s="30"/>
      <c r="BI109" s="30"/>
      <c r="BJ109" s="30"/>
      <c r="BK109" s="30"/>
      <c r="BL109" s="30"/>
      <c r="BM109" s="30"/>
      <c r="BN109" s="30"/>
      <c r="BO109" s="30"/>
      <c r="BP109" s="30"/>
      <c r="BQ109" s="30"/>
      <c r="BR109" s="30"/>
      <c r="BS109" s="30"/>
      <c r="BT109" s="30"/>
      <c r="BU109" s="30"/>
      <c r="BV109" s="30"/>
      <c r="BW109" s="30"/>
      <c r="BX109" s="30"/>
      <c r="BY109" s="30"/>
      <c r="BZ109" s="30"/>
      <c r="CA109" s="30"/>
      <c r="CB109" s="30"/>
      <c r="CC109" s="30"/>
      <c r="CD109" s="30"/>
      <c r="CE109" s="30"/>
      <c r="CF109" s="30"/>
      <c r="CG109" s="30"/>
      <c r="CH109" s="30"/>
      <c r="CI109" s="30"/>
      <c r="CJ109" s="30"/>
      <c r="CK109" s="30"/>
      <c r="CL109" s="30"/>
      <c r="CM109" s="30"/>
      <c r="CN109" s="30"/>
      <c r="CO109" s="30"/>
      <c r="CP109" s="30"/>
      <c r="CQ109" s="30"/>
      <c r="CR109" s="30"/>
      <c r="CS109" s="30"/>
      <c r="CT109" s="30"/>
      <c r="CU109" s="30"/>
      <c r="CV109" s="30"/>
      <c r="CW109" s="30"/>
      <c r="CX109" s="30"/>
      <c r="CY109" s="30"/>
      <c r="CZ109" s="30"/>
      <c r="DA109" s="30"/>
      <c r="DB109" s="30"/>
      <c r="DC109" s="30"/>
      <c r="DD109" s="30"/>
      <c r="DE109" s="30"/>
      <c r="DF109" s="30"/>
      <c r="DG109" s="30"/>
      <c r="DH109" s="30"/>
      <c r="DI109" s="30"/>
      <c r="DJ109" s="30"/>
      <c r="DK109" s="30"/>
      <c r="DL109" s="30"/>
      <c r="DM109" s="30"/>
      <c r="DN109" s="30"/>
      <c r="DO109" s="30"/>
      <c r="DP109" s="30"/>
      <c r="DQ109" s="30"/>
    </row>
    <row r="110" spans="1:275">
      <c r="A110" s="81"/>
      <c r="B110" s="82"/>
      <c r="C110" s="24"/>
      <c r="D110" s="24"/>
      <c r="E110" s="54"/>
      <c r="F110" s="38"/>
      <c r="G110" s="24"/>
      <c r="H110" s="24"/>
      <c r="I110" s="54"/>
      <c r="J110" s="55"/>
      <c r="K110" s="39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30"/>
      <c r="AI110" s="30"/>
      <c r="AJ110" s="30"/>
      <c r="AK110" s="30"/>
      <c r="AL110" s="30"/>
      <c r="AM110" s="30"/>
      <c r="AN110" s="30"/>
      <c r="AO110" s="30"/>
      <c r="AP110" s="30"/>
      <c r="AQ110" s="30"/>
      <c r="AR110" s="30"/>
      <c r="AS110" s="30"/>
      <c r="AT110" s="30"/>
      <c r="AU110" s="30"/>
      <c r="AV110" s="30"/>
      <c r="AW110" s="30"/>
      <c r="AX110" s="30"/>
      <c r="AY110" s="30"/>
      <c r="AZ110" s="30"/>
      <c r="BA110" s="30"/>
      <c r="BB110" s="30"/>
      <c r="BC110" s="30"/>
      <c r="BD110" s="30"/>
      <c r="BE110" s="30"/>
      <c r="BF110" s="30"/>
      <c r="BG110" s="30"/>
      <c r="BH110" s="30"/>
      <c r="BI110" s="30"/>
      <c r="BJ110" s="30"/>
      <c r="BK110" s="30"/>
      <c r="BL110" s="30"/>
      <c r="BM110" s="30"/>
      <c r="BN110" s="30"/>
      <c r="BO110" s="30"/>
      <c r="BP110" s="30"/>
      <c r="BQ110" s="30"/>
      <c r="BR110" s="30"/>
      <c r="BS110" s="30"/>
      <c r="BT110" s="30"/>
      <c r="BU110" s="30"/>
      <c r="BV110" s="30"/>
      <c r="BW110" s="30"/>
      <c r="BX110" s="30"/>
      <c r="BY110" s="30"/>
      <c r="BZ110" s="30"/>
      <c r="CA110" s="30"/>
      <c r="CB110" s="30"/>
      <c r="CC110" s="30"/>
      <c r="CD110" s="30"/>
      <c r="CE110" s="30"/>
      <c r="CF110" s="30"/>
      <c r="CG110" s="30"/>
      <c r="CH110" s="30"/>
      <c r="CI110" s="30"/>
      <c r="CJ110" s="30"/>
      <c r="CK110" s="30"/>
      <c r="CL110" s="30"/>
      <c r="CM110" s="30"/>
      <c r="CN110" s="30"/>
      <c r="CO110" s="30"/>
      <c r="CP110" s="30"/>
      <c r="CQ110" s="30"/>
      <c r="CR110" s="30"/>
      <c r="CS110" s="30"/>
      <c r="CT110" s="30"/>
      <c r="CU110" s="30"/>
      <c r="CV110" s="30"/>
      <c r="CW110" s="30"/>
      <c r="CX110" s="30"/>
      <c r="CY110" s="30"/>
      <c r="CZ110" s="30"/>
      <c r="DA110" s="30"/>
      <c r="DB110" s="30"/>
      <c r="DC110" s="30"/>
      <c r="DD110" s="30"/>
      <c r="DE110" s="30"/>
      <c r="DF110" s="30"/>
      <c r="DG110" s="30"/>
      <c r="DH110" s="30"/>
      <c r="DI110" s="30"/>
      <c r="DJ110" s="30"/>
      <c r="DK110" s="30"/>
      <c r="DL110" s="30"/>
      <c r="DM110" s="30"/>
      <c r="DN110" s="30"/>
      <c r="DO110" s="30"/>
      <c r="DP110" s="30"/>
      <c r="DQ110" s="30"/>
    </row>
    <row r="111" spans="1:275">
      <c r="A111" s="81"/>
      <c r="B111" s="82"/>
      <c r="C111" s="24"/>
      <c r="D111" s="24"/>
      <c r="E111" s="54"/>
      <c r="F111" s="38"/>
      <c r="G111" s="24"/>
      <c r="H111" s="24"/>
      <c r="I111" s="54"/>
      <c r="J111" s="55"/>
      <c r="K111" s="39"/>
      <c r="L111" s="20"/>
      <c r="M111" s="20"/>
      <c r="N111" s="20"/>
      <c r="O111" s="20"/>
      <c r="P111" s="20"/>
      <c r="Q111" s="20"/>
      <c r="R111" s="20"/>
      <c r="S111" s="20"/>
      <c r="T111" s="20"/>
      <c r="U111" s="2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30"/>
      <c r="AI111" s="30"/>
      <c r="AJ111" s="30"/>
      <c r="AK111" s="30"/>
      <c r="AL111" s="30"/>
      <c r="AM111" s="30"/>
      <c r="AN111" s="30"/>
      <c r="AO111" s="30"/>
      <c r="AP111" s="30"/>
      <c r="AQ111" s="30"/>
      <c r="AR111" s="30"/>
      <c r="AS111" s="30"/>
      <c r="AT111" s="30"/>
      <c r="AU111" s="30"/>
      <c r="AV111" s="30"/>
      <c r="AW111" s="30"/>
      <c r="AX111" s="30"/>
      <c r="AY111" s="30"/>
      <c r="AZ111" s="30"/>
      <c r="BA111" s="30"/>
      <c r="BB111" s="30"/>
      <c r="BC111" s="30"/>
      <c r="BD111" s="30"/>
      <c r="BE111" s="30"/>
      <c r="BF111" s="30"/>
      <c r="BG111" s="30"/>
      <c r="BH111" s="30"/>
      <c r="BI111" s="30"/>
      <c r="BJ111" s="30"/>
      <c r="BK111" s="30"/>
      <c r="BL111" s="30"/>
      <c r="BM111" s="30"/>
      <c r="BN111" s="30"/>
      <c r="BO111" s="30"/>
      <c r="BP111" s="30"/>
      <c r="BQ111" s="30"/>
      <c r="BR111" s="30"/>
      <c r="BS111" s="30"/>
      <c r="BT111" s="30"/>
      <c r="BU111" s="30"/>
      <c r="BV111" s="30"/>
      <c r="BW111" s="30"/>
      <c r="BX111" s="30"/>
      <c r="BY111" s="30"/>
      <c r="BZ111" s="30"/>
      <c r="CA111" s="30"/>
      <c r="CB111" s="30"/>
      <c r="CC111" s="30"/>
      <c r="CD111" s="30"/>
      <c r="CE111" s="30"/>
      <c r="CF111" s="30"/>
      <c r="CG111" s="30"/>
      <c r="CH111" s="30"/>
      <c r="CI111" s="30"/>
      <c r="CJ111" s="30"/>
      <c r="CK111" s="30"/>
      <c r="CL111" s="30"/>
      <c r="CM111" s="30"/>
      <c r="CN111" s="30"/>
      <c r="CO111" s="30"/>
      <c r="CP111" s="30"/>
      <c r="CQ111" s="30"/>
      <c r="CR111" s="30"/>
      <c r="CS111" s="30"/>
      <c r="CT111" s="30"/>
      <c r="CU111" s="30"/>
      <c r="CV111" s="30"/>
      <c r="CW111" s="30"/>
      <c r="CX111" s="30"/>
      <c r="CY111" s="30"/>
      <c r="CZ111" s="30"/>
      <c r="DA111" s="30"/>
      <c r="DB111" s="30"/>
      <c r="DC111" s="30"/>
      <c r="DD111" s="30"/>
      <c r="DE111" s="30"/>
      <c r="DF111" s="30"/>
      <c r="DG111" s="30"/>
      <c r="DH111" s="30"/>
      <c r="DI111" s="30"/>
      <c r="DJ111" s="30"/>
      <c r="DK111" s="30"/>
      <c r="DL111" s="30"/>
      <c r="DM111" s="30"/>
      <c r="DN111" s="30"/>
      <c r="DO111" s="30"/>
      <c r="DP111" s="30"/>
      <c r="DQ111" s="30"/>
    </row>
    <row r="112" spans="1:275">
      <c r="A112" s="81"/>
      <c r="B112" s="82"/>
      <c r="C112" s="24"/>
      <c r="D112" s="24"/>
      <c r="E112" s="54"/>
      <c r="F112" s="38"/>
      <c r="G112" s="24"/>
      <c r="H112" s="24"/>
      <c r="I112" s="54"/>
      <c r="J112" s="55"/>
      <c r="K112" s="39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30"/>
      <c r="AI112" s="30"/>
      <c r="AJ112" s="30"/>
      <c r="AK112" s="30"/>
      <c r="AL112" s="30"/>
      <c r="AM112" s="30"/>
      <c r="AN112" s="30"/>
      <c r="AO112" s="30"/>
      <c r="AP112" s="30"/>
      <c r="AQ112" s="30"/>
      <c r="AR112" s="30"/>
      <c r="AS112" s="30"/>
      <c r="AT112" s="30"/>
      <c r="AU112" s="30"/>
      <c r="AV112" s="30"/>
      <c r="AW112" s="30"/>
      <c r="AX112" s="30"/>
      <c r="AY112" s="30"/>
      <c r="AZ112" s="30"/>
      <c r="BA112" s="30"/>
      <c r="BB112" s="30"/>
      <c r="BC112" s="30"/>
      <c r="BD112" s="30"/>
      <c r="BE112" s="30"/>
      <c r="BF112" s="30"/>
      <c r="BG112" s="30"/>
      <c r="BH112" s="30"/>
      <c r="BI112" s="30"/>
      <c r="BJ112" s="30"/>
      <c r="BK112" s="30"/>
      <c r="BL112" s="30"/>
      <c r="BM112" s="30"/>
      <c r="BN112" s="30"/>
      <c r="BO112" s="30"/>
      <c r="BP112" s="30"/>
      <c r="BQ112" s="30"/>
      <c r="BR112" s="30"/>
      <c r="BS112" s="30"/>
      <c r="BT112" s="30"/>
      <c r="BU112" s="30"/>
      <c r="BV112" s="30"/>
      <c r="BW112" s="30"/>
      <c r="BX112" s="30"/>
      <c r="BY112" s="30"/>
      <c r="BZ112" s="30"/>
      <c r="CA112" s="30"/>
      <c r="CB112" s="30"/>
      <c r="CC112" s="30"/>
      <c r="CD112" s="30"/>
      <c r="CE112" s="30"/>
      <c r="CF112" s="30"/>
      <c r="CG112" s="30"/>
      <c r="CH112" s="30"/>
      <c r="CI112" s="30"/>
      <c r="CJ112" s="30"/>
      <c r="CK112" s="30"/>
      <c r="CL112" s="30"/>
      <c r="CM112" s="30"/>
      <c r="CN112" s="30"/>
      <c r="CO112" s="30"/>
      <c r="CP112" s="30"/>
      <c r="CQ112" s="30"/>
      <c r="CR112" s="30"/>
      <c r="CS112" s="30"/>
      <c r="CT112" s="30"/>
      <c r="CU112" s="30"/>
      <c r="CV112" s="30"/>
      <c r="CW112" s="30"/>
      <c r="CX112" s="30"/>
      <c r="CY112" s="30"/>
      <c r="CZ112" s="30"/>
      <c r="DA112" s="30"/>
      <c r="DB112" s="30"/>
      <c r="DC112" s="30"/>
      <c r="DD112" s="30"/>
      <c r="DE112" s="30"/>
      <c r="DF112" s="30"/>
      <c r="DG112" s="30"/>
      <c r="DH112" s="30"/>
      <c r="DI112" s="30"/>
      <c r="DJ112" s="30"/>
      <c r="DK112" s="30"/>
      <c r="DL112" s="30"/>
      <c r="DM112" s="30"/>
      <c r="DN112" s="30"/>
      <c r="DO112" s="30"/>
      <c r="DP112" s="30"/>
      <c r="DQ112" s="30"/>
    </row>
    <row r="113" spans="1:121">
      <c r="A113" s="81"/>
      <c r="B113" s="82"/>
      <c r="C113" s="24"/>
      <c r="D113" s="24"/>
      <c r="E113" s="54"/>
      <c r="F113" s="38"/>
      <c r="G113" s="24"/>
      <c r="H113" s="24"/>
      <c r="I113" s="54"/>
      <c r="J113" s="55"/>
      <c r="K113" s="39"/>
      <c r="L113" s="20"/>
      <c r="M113" s="20"/>
      <c r="N113" s="20"/>
      <c r="O113" s="20"/>
      <c r="P113" s="20"/>
      <c r="Q113" s="20"/>
      <c r="R113" s="20"/>
      <c r="S113" s="20"/>
      <c r="T113" s="20"/>
      <c r="U113" s="2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30"/>
      <c r="AI113" s="30"/>
      <c r="AJ113" s="30"/>
      <c r="AK113" s="30"/>
      <c r="AL113" s="30"/>
      <c r="AM113" s="30"/>
      <c r="AN113" s="30"/>
      <c r="AO113" s="30"/>
      <c r="AP113" s="30"/>
      <c r="AQ113" s="30"/>
      <c r="AR113" s="30"/>
      <c r="AS113" s="30"/>
      <c r="AT113" s="30"/>
      <c r="AU113" s="30"/>
      <c r="AV113" s="30"/>
      <c r="AW113" s="30"/>
      <c r="AX113" s="30"/>
      <c r="AY113" s="30"/>
      <c r="AZ113" s="30"/>
      <c r="BA113" s="30"/>
      <c r="BB113" s="30"/>
      <c r="BC113" s="30"/>
      <c r="BD113" s="30"/>
      <c r="BE113" s="30"/>
      <c r="BF113" s="30"/>
      <c r="BG113" s="30"/>
      <c r="BH113" s="30"/>
      <c r="BI113" s="30"/>
      <c r="BJ113" s="30"/>
      <c r="BK113" s="30"/>
      <c r="BL113" s="30"/>
      <c r="BM113" s="30"/>
      <c r="BN113" s="30"/>
      <c r="BO113" s="30"/>
      <c r="BP113" s="30"/>
      <c r="BQ113" s="30"/>
      <c r="BR113" s="30"/>
      <c r="BS113" s="30"/>
      <c r="BT113" s="30"/>
      <c r="BU113" s="30"/>
      <c r="BV113" s="30"/>
      <c r="BW113" s="30"/>
      <c r="BX113" s="30"/>
      <c r="BY113" s="30"/>
      <c r="BZ113" s="30"/>
      <c r="CA113" s="30"/>
      <c r="CB113" s="30"/>
      <c r="CC113" s="30"/>
      <c r="CD113" s="30"/>
      <c r="CE113" s="30"/>
      <c r="CF113" s="30"/>
      <c r="CG113" s="30"/>
      <c r="CH113" s="30"/>
      <c r="CI113" s="30"/>
      <c r="CJ113" s="30"/>
      <c r="CK113" s="30"/>
      <c r="CL113" s="30"/>
      <c r="CM113" s="30"/>
      <c r="CN113" s="30"/>
      <c r="CO113" s="30"/>
      <c r="CP113" s="30"/>
      <c r="CQ113" s="30"/>
      <c r="CR113" s="30"/>
      <c r="CS113" s="30"/>
      <c r="CT113" s="30"/>
      <c r="CU113" s="30"/>
      <c r="CV113" s="30"/>
      <c r="CW113" s="30"/>
      <c r="CX113" s="30"/>
      <c r="CY113" s="30"/>
      <c r="CZ113" s="30"/>
      <c r="DA113" s="30"/>
      <c r="DB113" s="30"/>
      <c r="DC113" s="30"/>
      <c r="DD113" s="30"/>
      <c r="DE113" s="30"/>
      <c r="DF113" s="30"/>
      <c r="DG113" s="30"/>
      <c r="DH113" s="30"/>
      <c r="DI113" s="30"/>
      <c r="DJ113" s="30"/>
      <c r="DK113" s="30"/>
      <c r="DL113" s="30"/>
      <c r="DM113" s="30"/>
      <c r="DN113" s="30"/>
      <c r="DO113" s="30"/>
      <c r="DP113" s="30"/>
      <c r="DQ113" s="30"/>
    </row>
    <row r="114" spans="1:121">
      <c r="A114" s="81"/>
      <c r="B114" s="82"/>
      <c r="C114" s="24"/>
      <c r="D114" s="24"/>
      <c r="E114" s="54"/>
      <c r="F114" s="38"/>
      <c r="G114" s="24"/>
      <c r="H114" s="24"/>
      <c r="I114" s="54"/>
      <c r="J114" s="55"/>
      <c r="K114" s="39"/>
      <c r="L114" s="20"/>
      <c r="M114" s="20"/>
      <c r="N114" s="20"/>
      <c r="O114" s="20"/>
      <c r="P114" s="20"/>
      <c r="Q114" s="20"/>
      <c r="R114" s="20"/>
      <c r="S114" s="20"/>
      <c r="T114" s="20"/>
      <c r="U114" s="2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30"/>
      <c r="AI114" s="30"/>
      <c r="AJ114" s="30"/>
      <c r="AK114" s="30"/>
      <c r="AL114" s="30"/>
      <c r="AM114" s="30"/>
      <c r="AN114" s="30"/>
      <c r="AO114" s="30"/>
      <c r="AP114" s="30"/>
      <c r="AQ114" s="30"/>
      <c r="AR114" s="30"/>
      <c r="AS114" s="30"/>
      <c r="AT114" s="30"/>
      <c r="AU114" s="30"/>
      <c r="AV114" s="30"/>
      <c r="AW114" s="30"/>
      <c r="AX114" s="30"/>
      <c r="AY114" s="30"/>
      <c r="AZ114" s="30"/>
      <c r="BA114" s="30"/>
      <c r="BB114" s="30"/>
      <c r="BC114" s="30"/>
      <c r="BD114" s="30"/>
      <c r="BE114" s="30"/>
      <c r="BF114" s="30"/>
      <c r="BG114" s="30"/>
      <c r="BH114" s="30"/>
      <c r="BI114" s="30"/>
      <c r="BJ114" s="30"/>
      <c r="BK114" s="30"/>
      <c r="BL114" s="30"/>
      <c r="BM114" s="30"/>
      <c r="BN114" s="30"/>
      <c r="BO114" s="30"/>
      <c r="BP114" s="30"/>
      <c r="BQ114" s="30"/>
      <c r="BR114" s="30"/>
      <c r="BS114" s="30"/>
      <c r="BT114" s="30"/>
      <c r="BU114" s="30"/>
      <c r="BV114" s="30"/>
      <c r="BW114" s="30"/>
      <c r="BX114" s="30"/>
      <c r="BY114" s="30"/>
      <c r="BZ114" s="30"/>
      <c r="CA114" s="30"/>
      <c r="CB114" s="30"/>
      <c r="CC114" s="30"/>
      <c r="CD114" s="30"/>
      <c r="CE114" s="30"/>
      <c r="CF114" s="30"/>
      <c r="CG114" s="30"/>
      <c r="CH114" s="30"/>
      <c r="CI114" s="30"/>
      <c r="CJ114" s="30"/>
      <c r="CK114" s="30"/>
      <c r="CL114" s="30"/>
      <c r="CM114" s="30"/>
      <c r="CN114" s="30"/>
      <c r="CO114" s="30"/>
      <c r="CP114" s="30"/>
      <c r="CQ114" s="30"/>
      <c r="CR114" s="30"/>
      <c r="CS114" s="30"/>
      <c r="CT114" s="30"/>
      <c r="CU114" s="30"/>
      <c r="CV114" s="30"/>
      <c r="CW114" s="30"/>
      <c r="CX114" s="30"/>
      <c r="CY114" s="30"/>
      <c r="CZ114" s="30"/>
      <c r="DA114" s="30"/>
      <c r="DB114" s="30"/>
      <c r="DC114" s="30"/>
      <c r="DD114" s="30"/>
      <c r="DE114" s="30"/>
      <c r="DF114" s="30"/>
      <c r="DG114" s="30"/>
      <c r="DH114" s="30"/>
      <c r="DI114" s="30"/>
      <c r="DJ114" s="30"/>
      <c r="DK114" s="30"/>
      <c r="DL114" s="30"/>
      <c r="DM114" s="30"/>
      <c r="DN114" s="30"/>
      <c r="DO114" s="30"/>
      <c r="DP114" s="30"/>
      <c r="DQ114" s="30"/>
    </row>
    <row r="115" spans="1:121">
      <c r="A115" s="81"/>
      <c r="B115" s="82"/>
      <c r="C115" s="24"/>
      <c r="D115" s="24"/>
      <c r="E115" s="54"/>
      <c r="F115" s="38"/>
      <c r="G115" s="24"/>
      <c r="H115" s="24"/>
      <c r="I115" s="54"/>
      <c r="J115" s="55"/>
      <c r="K115" s="39"/>
      <c r="L115" s="20"/>
      <c r="M115" s="20"/>
      <c r="N115" s="20"/>
      <c r="O115" s="20"/>
      <c r="P115" s="20"/>
      <c r="Q115" s="20"/>
      <c r="R115" s="20"/>
      <c r="S115" s="20"/>
      <c r="T115" s="20"/>
      <c r="U115" s="20"/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30"/>
      <c r="AI115" s="30"/>
      <c r="AJ115" s="30"/>
      <c r="AK115" s="30"/>
      <c r="AL115" s="30"/>
      <c r="AM115" s="30"/>
      <c r="AN115" s="30"/>
      <c r="AO115" s="30"/>
      <c r="AP115" s="30"/>
      <c r="AQ115" s="30"/>
      <c r="AR115" s="30"/>
      <c r="AS115" s="30"/>
      <c r="AT115" s="30"/>
      <c r="AU115" s="30"/>
      <c r="AV115" s="30"/>
      <c r="AW115" s="30"/>
      <c r="AX115" s="30"/>
      <c r="AY115" s="30"/>
      <c r="AZ115" s="30"/>
      <c r="BA115" s="30"/>
      <c r="BB115" s="30"/>
      <c r="BC115" s="30"/>
      <c r="BD115" s="30"/>
      <c r="BE115" s="30"/>
      <c r="BF115" s="30"/>
      <c r="BG115" s="30"/>
      <c r="BH115" s="30"/>
      <c r="BI115" s="30"/>
      <c r="BJ115" s="30"/>
      <c r="BK115" s="30"/>
      <c r="BL115" s="30"/>
      <c r="BM115" s="30"/>
      <c r="BN115" s="30"/>
      <c r="BO115" s="30"/>
      <c r="BP115" s="30"/>
      <c r="BQ115" s="30"/>
      <c r="BR115" s="30"/>
      <c r="BS115" s="30"/>
      <c r="BT115" s="30"/>
      <c r="BU115" s="30"/>
      <c r="BV115" s="30"/>
      <c r="BW115" s="30"/>
      <c r="BX115" s="30"/>
      <c r="BY115" s="30"/>
      <c r="BZ115" s="30"/>
      <c r="CA115" s="30"/>
      <c r="CB115" s="30"/>
      <c r="CC115" s="30"/>
      <c r="CD115" s="30"/>
      <c r="CE115" s="30"/>
      <c r="CF115" s="30"/>
      <c r="CG115" s="30"/>
      <c r="CH115" s="30"/>
      <c r="CI115" s="30"/>
      <c r="CJ115" s="30"/>
      <c r="CK115" s="30"/>
      <c r="CL115" s="30"/>
      <c r="CM115" s="30"/>
      <c r="CN115" s="30"/>
      <c r="CO115" s="30"/>
      <c r="CP115" s="30"/>
      <c r="CQ115" s="30"/>
      <c r="CR115" s="30"/>
      <c r="CS115" s="30"/>
      <c r="CT115" s="30"/>
      <c r="CU115" s="30"/>
      <c r="CV115" s="30"/>
      <c r="CW115" s="30"/>
      <c r="CX115" s="30"/>
      <c r="CY115" s="30"/>
      <c r="CZ115" s="30"/>
      <c r="DA115" s="30"/>
      <c r="DB115" s="30"/>
      <c r="DC115" s="30"/>
      <c r="DD115" s="30"/>
      <c r="DE115" s="30"/>
      <c r="DF115" s="30"/>
      <c r="DG115" s="30"/>
      <c r="DH115" s="30"/>
      <c r="DI115" s="30"/>
      <c r="DJ115" s="30"/>
      <c r="DK115" s="30"/>
      <c r="DL115" s="30"/>
      <c r="DM115" s="30"/>
      <c r="DN115" s="30"/>
      <c r="DO115" s="30"/>
      <c r="DP115" s="30"/>
      <c r="DQ115" s="30"/>
    </row>
    <row r="116" spans="1:121">
      <c r="A116" s="81"/>
      <c r="B116" s="82"/>
      <c r="C116" s="24"/>
      <c r="D116" s="24"/>
      <c r="E116" s="54"/>
      <c r="F116" s="38"/>
      <c r="G116" s="24"/>
      <c r="H116" s="24"/>
      <c r="I116" s="54"/>
      <c r="J116" s="55"/>
      <c r="K116" s="39"/>
      <c r="L116" s="20"/>
      <c r="M116" s="20"/>
      <c r="N116" s="20"/>
      <c r="O116" s="20"/>
      <c r="P116" s="20"/>
      <c r="Q116" s="20"/>
      <c r="R116" s="20"/>
      <c r="S116" s="20"/>
      <c r="T116" s="20"/>
      <c r="U116" s="2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30"/>
      <c r="AI116" s="30"/>
      <c r="AJ116" s="30"/>
      <c r="AK116" s="30"/>
      <c r="AL116" s="30"/>
      <c r="AM116" s="30"/>
      <c r="AN116" s="30"/>
      <c r="AO116" s="30"/>
      <c r="AP116" s="30"/>
      <c r="AQ116" s="30"/>
      <c r="AR116" s="30"/>
      <c r="AS116" s="30"/>
      <c r="AT116" s="30"/>
      <c r="AU116" s="30"/>
      <c r="AV116" s="30"/>
      <c r="AW116" s="30"/>
      <c r="AX116" s="30"/>
      <c r="AY116" s="30"/>
      <c r="AZ116" s="30"/>
      <c r="BA116" s="30"/>
      <c r="BB116" s="30"/>
      <c r="BC116" s="30"/>
      <c r="BD116" s="30"/>
      <c r="BE116" s="30"/>
      <c r="BF116" s="30"/>
      <c r="BG116" s="30"/>
      <c r="BH116" s="30"/>
      <c r="BI116" s="30"/>
      <c r="BJ116" s="30"/>
      <c r="BK116" s="30"/>
      <c r="BL116" s="30"/>
      <c r="BM116" s="30"/>
      <c r="BN116" s="30"/>
      <c r="BO116" s="30"/>
      <c r="BP116" s="30"/>
      <c r="BQ116" s="30"/>
      <c r="BR116" s="30"/>
      <c r="BS116" s="30"/>
      <c r="BT116" s="30"/>
      <c r="BU116" s="30"/>
      <c r="BV116" s="30"/>
      <c r="BW116" s="30"/>
      <c r="BX116" s="30"/>
      <c r="BY116" s="30"/>
      <c r="BZ116" s="30"/>
      <c r="CA116" s="30"/>
      <c r="CB116" s="30"/>
      <c r="CC116" s="30"/>
      <c r="CD116" s="30"/>
      <c r="CE116" s="30"/>
      <c r="CF116" s="30"/>
      <c r="CG116" s="30"/>
      <c r="CH116" s="30"/>
      <c r="CI116" s="30"/>
      <c r="CJ116" s="30"/>
      <c r="CK116" s="30"/>
      <c r="CL116" s="30"/>
      <c r="CM116" s="30"/>
      <c r="CN116" s="30"/>
      <c r="CO116" s="30"/>
      <c r="CP116" s="30"/>
      <c r="CQ116" s="30"/>
      <c r="CR116" s="30"/>
      <c r="CS116" s="30"/>
      <c r="CT116" s="30"/>
      <c r="CU116" s="30"/>
      <c r="CV116" s="30"/>
      <c r="CW116" s="30"/>
      <c r="CX116" s="30"/>
      <c r="CY116" s="30"/>
      <c r="CZ116" s="30"/>
      <c r="DA116" s="30"/>
      <c r="DB116" s="30"/>
      <c r="DC116" s="30"/>
      <c r="DD116" s="30"/>
      <c r="DE116" s="30"/>
      <c r="DF116" s="30"/>
      <c r="DG116" s="30"/>
      <c r="DH116" s="30"/>
      <c r="DI116" s="30"/>
      <c r="DJ116" s="30"/>
      <c r="DK116" s="30"/>
      <c r="DL116" s="30"/>
      <c r="DM116" s="30"/>
      <c r="DN116" s="30"/>
      <c r="DO116" s="30"/>
      <c r="DP116" s="30"/>
      <c r="DQ116" s="30"/>
    </row>
    <row r="117" spans="1:121">
      <c r="A117" s="81"/>
      <c r="B117" s="82"/>
      <c r="C117" s="24"/>
      <c r="D117" s="24"/>
      <c r="E117" s="54"/>
      <c r="F117" s="38"/>
      <c r="G117" s="24"/>
      <c r="H117" s="24"/>
      <c r="I117" s="54"/>
      <c r="J117" s="55"/>
      <c r="K117" s="39"/>
      <c r="L117" s="20"/>
      <c r="M117" s="20"/>
      <c r="N117" s="20"/>
      <c r="O117" s="20"/>
      <c r="P117" s="20"/>
      <c r="Q117" s="20"/>
      <c r="R117" s="20"/>
      <c r="S117" s="20"/>
      <c r="T117" s="20"/>
      <c r="U117" s="20"/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30"/>
      <c r="AI117" s="30"/>
      <c r="AJ117" s="30"/>
      <c r="AK117" s="30"/>
      <c r="AL117" s="30"/>
      <c r="AM117" s="30"/>
      <c r="AN117" s="30"/>
      <c r="AO117" s="30"/>
      <c r="AP117" s="30"/>
      <c r="AQ117" s="30"/>
      <c r="AR117" s="30"/>
      <c r="AS117" s="30"/>
      <c r="AT117" s="30"/>
      <c r="AU117" s="30"/>
      <c r="AV117" s="30"/>
      <c r="AW117" s="30"/>
      <c r="AX117" s="30"/>
      <c r="AY117" s="30"/>
      <c r="AZ117" s="30"/>
      <c r="BA117" s="30"/>
      <c r="BB117" s="30"/>
      <c r="BC117" s="30"/>
      <c r="BD117" s="30"/>
      <c r="BE117" s="30"/>
      <c r="BF117" s="30"/>
      <c r="BG117" s="30"/>
      <c r="BH117" s="30"/>
      <c r="BI117" s="30"/>
      <c r="BJ117" s="30"/>
      <c r="BK117" s="30"/>
      <c r="BL117" s="30"/>
      <c r="BM117" s="30"/>
      <c r="BN117" s="30"/>
      <c r="BO117" s="30"/>
      <c r="BP117" s="30"/>
      <c r="BQ117" s="30"/>
      <c r="BR117" s="30"/>
      <c r="BS117" s="30"/>
      <c r="BT117" s="30"/>
      <c r="BU117" s="30"/>
      <c r="BV117" s="30"/>
      <c r="BW117" s="30"/>
      <c r="BX117" s="30"/>
      <c r="BY117" s="30"/>
      <c r="BZ117" s="30"/>
      <c r="CA117" s="30"/>
      <c r="CB117" s="30"/>
      <c r="CC117" s="30"/>
      <c r="CD117" s="30"/>
      <c r="CE117" s="30"/>
      <c r="CF117" s="30"/>
      <c r="CG117" s="30"/>
      <c r="CH117" s="30"/>
      <c r="CI117" s="30"/>
      <c r="CJ117" s="30"/>
      <c r="CK117" s="30"/>
      <c r="CL117" s="30"/>
      <c r="CM117" s="30"/>
      <c r="CN117" s="30"/>
      <c r="CO117" s="30"/>
      <c r="CP117" s="30"/>
      <c r="CQ117" s="30"/>
      <c r="CR117" s="30"/>
      <c r="CS117" s="30"/>
      <c r="CT117" s="30"/>
      <c r="CU117" s="30"/>
      <c r="CV117" s="30"/>
      <c r="CW117" s="30"/>
      <c r="CX117" s="30"/>
      <c r="CY117" s="30"/>
      <c r="CZ117" s="30"/>
      <c r="DA117" s="30"/>
      <c r="DB117" s="30"/>
      <c r="DC117" s="30"/>
      <c r="DD117" s="30"/>
      <c r="DE117" s="30"/>
      <c r="DF117" s="30"/>
      <c r="DG117" s="30"/>
      <c r="DH117" s="30"/>
      <c r="DI117" s="30"/>
      <c r="DJ117" s="30"/>
      <c r="DK117" s="30"/>
      <c r="DL117" s="30"/>
      <c r="DM117" s="30"/>
      <c r="DN117" s="30"/>
      <c r="DO117" s="30"/>
      <c r="DP117" s="30"/>
      <c r="DQ117" s="30"/>
    </row>
    <row r="118" spans="1:121">
      <c r="A118" s="81"/>
      <c r="B118" s="82"/>
      <c r="C118" s="24"/>
      <c r="D118" s="24"/>
      <c r="E118" s="54"/>
      <c r="F118" s="38"/>
      <c r="G118" s="24"/>
      <c r="H118" s="24"/>
      <c r="I118" s="54"/>
      <c r="J118" s="55"/>
      <c r="K118" s="39"/>
      <c r="L118" s="20"/>
      <c r="M118" s="20"/>
      <c r="N118" s="20"/>
      <c r="O118" s="20"/>
      <c r="P118" s="20"/>
      <c r="Q118" s="20"/>
      <c r="R118" s="20"/>
      <c r="S118" s="20"/>
      <c r="T118" s="20"/>
      <c r="U118" s="20"/>
      <c r="V118" s="30"/>
      <c r="W118" s="30"/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30"/>
      <c r="AI118" s="30"/>
      <c r="AJ118" s="30"/>
      <c r="AK118" s="30"/>
      <c r="AL118" s="30"/>
      <c r="AM118" s="30"/>
      <c r="AN118" s="30"/>
      <c r="AO118" s="30"/>
      <c r="AP118" s="30"/>
      <c r="AQ118" s="30"/>
      <c r="AR118" s="30"/>
      <c r="AS118" s="30"/>
      <c r="AT118" s="30"/>
      <c r="AU118" s="30"/>
      <c r="AV118" s="30"/>
      <c r="AW118" s="30"/>
      <c r="AX118" s="30"/>
      <c r="AY118" s="30"/>
      <c r="AZ118" s="30"/>
      <c r="BA118" s="30"/>
      <c r="BB118" s="30"/>
      <c r="BC118" s="30"/>
      <c r="BD118" s="30"/>
      <c r="BE118" s="30"/>
      <c r="BF118" s="30"/>
      <c r="BG118" s="30"/>
      <c r="BH118" s="30"/>
      <c r="BI118" s="30"/>
      <c r="BJ118" s="30"/>
      <c r="BK118" s="30"/>
      <c r="BL118" s="30"/>
      <c r="BM118" s="30"/>
      <c r="BN118" s="30"/>
      <c r="BO118" s="30"/>
      <c r="BP118" s="30"/>
      <c r="BQ118" s="30"/>
      <c r="BR118" s="30"/>
      <c r="BS118" s="30"/>
      <c r="BT118" s="30"/>
      <c r="BU118" s="30"/>
      <c r="BV118" s="30"/>
      <c r="BW118" s="30"/>
      <c r="BX118" s="30"/>
      <c r="BY118" s="30"/>
      <c r="BZ118" s="30"/>
      <c r="CA118" s="30"/>
      <c r="CB118" s="30"/>
      <c r="CC118" s="30"/>
      <c r="CD118" s="30"/>
      <c r="CE118" s="30"/>
      <c r="CF118" s="30"/>
      <c r="CG118" s="30"/>
      <c r="CH118" s="30"/>
      <c r="CI118" s="30"/>
      <c r="CJ118" s="30"/>
      <c r="CK118" s="30"/>
      <c r="CL118" s="30"/>
      <c r="CM118" s="30"/>
      <c r="CN118" s="30"/>
      <c r="CO118" s="30"/>
      <c r="CP118" s="30"/>
      <c r="CQ118" s="30"/>
      <c r="CR118" s="30"/>
      <c r="CS118" s="30"/>
      <c r="CT118" s="30"/>
      <c r="CU118" s="30"/>
      <c r="CV118" s="30"/>
      <c r="CW118" s="30"/>
      <c r="CX118" s="30"/>
      <c r="CY118" s="30"/>
      <c r="CZ118" s="30"/>
      <c r="DA118" s="30"/>
      <c r="DB118" s="30"/>
      <c r="DC118" s="30"/>
      <c r="DD118" s="30"/>
      <c r="DE118" s="30"/>
      <c r="DF118" s="30"/>
      <c r="DG118" s="30"/>
      <c r="DH118" s="30"/>
      <c r="DI118" s="30"/>
      <c r="DJ118" s="30"/>
      <c r="DK118" s="30"/>
      <c r="DL118" s="30"/>
      <c r="DM118" s="30"/>
      <c r="DN118" s="30"/>
      <c r="DO118" s="30"/>
      <c r="DP118" s="30"/>
      <c r="DQ118" s="30"/>
    </row>
    <row r="119" spans="1:121">
      <c r="A119" s="81"/>
      <c r="B119" s="82"/>
      <c r="C119" s="24"/>
      <c r="D119" s="24"/>
      <c r="E119" s="54"/>
      <c r="F119" s="38"/>
      <c r="G119" s="24"/>
      <c r="H119" s="24"/>
      <c r="I119" s="54"/>
      <c r="J119" s="55"/>
      <c r="K119" s="39"/>
      <c r="L119" s="20"/>
      <c r="M119" s="20"/>
      <c r="N119" s="20"/>
      <c r="O119" s="20"/>
      <c r="P119" s="20"/>
      <c r="Q119" s="20"/>
      <c r="R119" s="20"/>
      <c r="S119" s="20"/>
      <c r="T119" s="20"/>
      <c r="U119" s="20"/>
      <c r="V119" s="30"/>
      <c r="W119" s="30"/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30"/>
      <c r="AI119" s="30"/>
      <c r="AJ119" s="30"/>
      <c r="AK119" s="30"/>
      <c r="AL119" s="30"/>
      <c r="AM119" s="30"/>
      <c r="AN119" s="30"/>
      <c r="AO119" s="30"/>
      <c r="AP119" s="30"/>
      <c r="AQ119" s="30"/>
      <c r="AR119" s="30"/>
      <c r="AS119" s="30"/>
      <c r="AT119" s="30"/>
      <c r="AU119" s="30"/>
      <c r="AV119" s="30"/>
      <c r="AW119" s="30"/>
      <c r="AX119" s="30"/>
      <c r="AY119" s="30"/>
      <c r="AZ119" s="30"/>
      <c r="BA119" s="30"/>
      <c r="BB119" s="30"/>
      <c r="BC119" s="30"/>
      <c r="BD119" s="30"/>
      <c r="BE119" s="30"/>
      <c r="BF119" s="30"/>
      <c r="BG119" s="30"/>
      <c r="BH119" s="30"/>
      <c r="BI119" s="30"/>
      <c r="BJ119" s="30"/>
      <c r="BK119" s="30"/>
      <c r="BL119" s="30"/>
      <c r="BM119" s="30"/>
      <c r="BN119" s="30"/>
      <c r="BO119" s="30"/>
      <c r="BP119" s="30"/>
      <c r="BQ119" s="30"/>
      <c r="BR119" s="30"/>
      <c r="BS119" s="30"/>
      <c r="BT119" s="30"/>
      <c r="BU119" s="30"/>
      <c r="BV119" s="30"/>
      <c r="BW119" s="30"/>
      <c r="BX119" s="30"/>
      <c r="BY119" s="30"/>
      <c r="BZ119" s="30"/>
      <c r="CA119" s="30"/>
      <c r="CB119" s="30"/>
      <c r="CC119" s="30"/>
      <c r="CD119" s="30"/>
      <c r="CE119" s="30"/>
      <c r="CF119" s="30"/>
      <c r="CG119" s="30"/>
      <c r="CH119" s="30"/>
      <c r="CI119" s="30"/>
      <c r="CJ119" s="30"/>
      <c r="CK119" s="30"/>
      <c r="CL119" s="30"/>
      <c r="CM119" s="30"/>
      <c r="CN119" s="30"/>
      <c r="CO119" s="30"/>
      <c r="CP119" s="30"/>
      <c r="CQ119" s="30"/>
      <c r="CR119" s="30"/>
      <c r="CS119" s="30"/>
      <c r="CT119" s="30"/>
      <c r="CU119" s="30"/>
      <c r="CV119" s="30"/>
      <c r="CW119" s="30"/>
      <c r="CX119" s="30"/>
      <c r="CY119" s="30"/>
      <c r="CZ119" s="30"/>
      <c r="DA119" s="30"/>
      <c r="DB119" s="30"/>
      <c r="DC119" s="30"/>
      <c r="DD119" s="30"/>
      <c r="DE119" s="30"/>
      <c r="DF119" s="30"/>
      <c r="DG119" s="30"/>
      <c r="DH119" s="30"/>
      <c r="DI119" s="30"/>
      <c r="DJ119" s="30"/>
      <c r="DK119" s="30"/>
      <c r="DL119" s="30"/>
      <c r="DM119" s="30"/>
      <c r="DN119" s="30"/>
      <c r="DO119" s="30"/>
      <c r="DP119" s="30"/>
      <c r="DQ119" s="30"/>
    </row>
    <row r="120" spans="1:121">
      <c r="A120" s="81"/>
      <c r="B120" s="82"/>
      <c r="C120" s="24"/>
      <c r="D120" s="24"/>
      <c r="E120" s="54"/>
      <c r="F120" s="38"/>
      <c r="G120" s="24"/>
      <c r="H120" s="24"/>
      <c r="I120" s="54"/>
      <c r="J120" s="55"/>
      <c r="K120" s="39"/>
      <c r="L120" s="20"/>
      <c r="M120" s="20"/>
      <c r="N120" s="20"/>
      <c r="O120" s="20"/>
      <c r="P120" s="20"/>
      <c r="Q120" s="20"/>
      <c r="R120" s="20"/>
      <c r="S120" s="20"/>
      <c r="T120" s="20"/>
      <c r="U120" s="20"/>
      <c r="V120" s="30"/>
      <c r="W120" s="30"/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H120" s="30"/>
      <c r="AI120" s="30"/>
      <c r="AJ120" s="30"/>
      <c r="AK120" s="30"/>
      <c r="AL120" s="30"/>
      <c r="AM120" s="30"/>
      <c r="AN120" s="30"/>
      <c r="AO120" s="30"/>
      <c r="AP120" s="30"/>
      <c r="AQ120" s="30"/>
      <c r="AR120" s="30"/>
      <c r="AS120" s="30"/>
      <c r="AT120" s="30"/>
      <c r="AU120" s="30"/>
      <c r="AV120" s="30"/>
      <c r="AW120" s="30"/>
      <c r="AX120" s="30"/>
      <c r="AY120" s="30"/>
      <c r="AZ120" s="30"/>
      <c r="BA120" s="30"/>
      <c r="BB120" s="30"/>
      <c r="BC120" s="30"/>
      <c r="BD120" s="30"/>
      <c r="BE120" s="30"/>
      <c r="BF120" s="30"/>
      <c r="BG120" s="30"/>
      <c r="BH120" s="30"/>
      <c r="BI120" s="30"/>
      <c r="BJ120" s="30"/>
      <c r="BK120" s="30"/>
      <c r="BL120" s="30"/>
      <c r="BM120" s="30"/>
      <c r="BN120" s="30"/>
      <c r="BO120" s="30"/>
      <c r="BP120" s="30"/>
      <c r="BQ120" s="30"/>
      <c r="BR120" s="30"/>
      <c r="BS120" s="30"/>
      <c r="BT120" s="30"/>
      <c r="BU120" s="30"/>
      <c r="BV120" s="30"/>
      <c r="BW120" s="30"/>
      <c r="BX120" s="30"/>
      <c r="BY120" s="30"/>
      <c r="BZ120" s="30"/>
      <c r="CA120" s="30"/>
      <c r="CB120" s="30"/>
      <c r="CC120" s="30"/>
      <c r="CD120" s="30"/>
      <c r="CE120" s="30"/>
      <c r="CF120" s="30"/>
      <c r="CG120" s="30"/>
      <c r="CH120" s="30"/>
      <c r="CI120" s="30"/>
      <c r="CJ120" s="30"/>
      <c r="CK120" s="30"/>
      <c r="CL120" s="30"/>
      <c r="CM120" s="30"/>
      <c r="CN120" s="30"/>
      <c r="CO120" s="30"/>
      <c r="CP120" s="30"/>
      <c r="CQ120" s="30"/>
      <c r="CR120" s="30"/>
      <c r="CS120" s="30"/>
      <c r="CT120" s="30"/>
      <c r="CU120" s="30"/>
      <c r="CV120" s="30"/>
      <c r="CW120" s="30"/>
      <c r="CX120" s="30"/>
      <c r="CY120" s="30"/>
      <c r="CZ120" s="30"/>
      <c r="DA120" s="30"/>
      <c r="DB120" s="30"/>
      <c r="DC120" s="30"/>
      <c r="DD120" s="30"/>
      <c r="DE120" s="30"/>
      <c r="DF120" s="30"/>
      <c r="DG120" s="30"/>
      <c r="DH120" s="30"/>
      <c r="DI120" s="30"/>
      <c r="DJ120" s="30"/>
      <c r="DK120" s="30"/>
      <c r="DL120" s="30"/>
      <c r="DM120" s="30"/>
      <c r="DN120" s="30"/>
      <c r="DO120" s="30"/>
      <c r="DP120" s="30"/>
      <c r="DQ120" s="30"/>
    </row>
    <row r="121" spans="1:121">
      <c r="A121" s="81"/>
      <c r="B121" s="82"/>
      <c r="C121" s="24"/>
      <c r="D121" s="24"/>
      <c r="E121" s="54"/>
      <c r="F121" s="38"/>
      <c r="G121" s="24"/>
      <c r="H121" s="24"/>
      <c r="I121" s="54"/>
      <c r="J121" s="55"/>
      <c r="K121" s="39"/>
      <c r="L121" s="20"/>
      <c r="M121" s="20"/>
      <c r="N121" s="20"/>
      <c r="O121" s="20"/>
      <c r="P121" s="20"/>
      <c r="Q121" s="20"/>
      <c r="R121" s="20"/>
      <c r="S121" s="20"/>
      <c r="T121" s="20"/>
      <c r="U121" s="20"/>
      <c r="V121" s="30"/>
      <c r="W121" s="30"/>
      <c r="X121" s="30"/>
      <c r="Y121" s="30"/>
      <c r="Z121" s="30"/>
      <c r="AA121" s="30"/>
      <c r="AB121" s="30"/>
      <c r="AC121" s="30"/>
      <c r="AD121" s="30"/>
      <c r="AE121" s="30"/>
      <c r="AF121" s="30"/>
      <c r="AG121" s="30"/>
      <c r="AH121" s="30"/>
      <c r="AI121" s="30"/>
      <c r="AJ121" s="30"/>
      <c r="AK121" s="30"/>
      <c r="AL121" s="30"/>
      <c r="AM121" s="30"/>
      <c r="AN121" s="30"/>
      <c r="AO121" s="30"/>
      <c r="AP121" s="30"/>
      <c r="AQ121" s="30"/>
      <c r="AR121" s="30"/>
      <c r="AS121" s="30"/>
      <c r="AT121" s="30"/>
      <c r="AU121" s="30"/>
      <c r="AV121" s="30"/>
      <c r="AW121" s="30"/>
      <c r="AX121" s="30"/>
      <c r="AY121" s="30"/>
      <c r="AZ121" s="30"/>
      <c r="BA121" s="30"/>
      <c r="BB121" s="30"/>
      <c r="BC121" s="30"/>
      <c r="BD121" s="30"/>
      <c r="BE121" s="30"/>
      <c r="BF121" s="30"/>
      <c r="BG121" s="30"/>
      <c r="BH121" s="30"/>
      <c r="BI121" s="30"/>
      <c r="BJ121" s="30"/>
      <c r="BK121" s="30"/>
      <c r="BL121" s="30"/>
      <c r="BM121" s="30"/>
      <c r="BN121" s="30"/>
      <c r="BO121" s="30"/>
      <c r="BP121" s="30"/>
      <c r="BQ121" s="30"/>
      <c r="BR121" s="30"/>
      <c r="BS121" s="30"/>
      <c r="BT121" s="30"/>
      <c r="BU121" s="30"/>
      <c r="BV121" s="30"/>
      <c r="BW121" s="30"/>
      <c r="BX121" s="30"/>
      <c r="BY121" s="30"/>
      <c r="BZ121" s="30"/>
      <c r="CA121" s="30"/>
      <c r="CB121" s="30"/>
      <c r="CC121" s="30"/>
      <c r="CD121" s="30"/>
      <c r="CE121" s="30"/>
      <c r="CF121" s="30"/>
      <c r="CG121" s="30"/>
      <c r="CH121" s="30"/>
      <c r="CI121" s="30"/>
      <c r="CJ121" s="30"/>
      <c r="CK121" s="30"/>
      <c r="CL121" s="30"/>
      <c r="CM121" s="30"/>
      <c r="CN121" s="30"/>
      <c r="CO121" s="30"/>
      <c r="CP121" s="30"/>
      <c r="CQ121" s="30"/>
      <c r="CR121" s="30"/>
      <c r="CS121" s="30"/>
      <c r="CT121" s="30"/>
      <c r="CU121" s="30"/>
      <c r="CV121" s="30"/>
      <c r="CW121" s="30"/>
      <c r="CX121" s="30"/>
      <c r="CY121" s="30"/>
      <c r="CZ121" s="30"/>
      <c r="DA121" s="30"/>
      <c r="DB121" s="30"/>
      <c r="DC121" s="30"/>
      <c r="DD121" s="30"/>
      <c r="DE121" s="30"/>
      <c r="DF121" s="30"/>
      <c r="DG121" s="30"/>
      <c r="DH121" s="30"/>
      <c r="DI121" s="30"/>
      <c r="DJ121" s="30"/>
      <c r="DK121" s="30"/>
      <c r="DL121" s="30"/>
      <c r="DM121" s="30"/>
      <c r="DN121" s="30"/>
      <c r="DO121" s="30"/>
      <c r="DP121" s="30"/>
      <c r="DQ121" s="30"/>
    </row>
    <row r="122" spans="1:121">
      <c r="A122" s="81"/>
      <c r="B122" s="82"/>
      <c r="C122" s="24"/>
      <c r="D122" s="24"/>
      <c r="E122" s="54"/>
      <c r="F122" s="38"/>
      <c r="G122" s="24"/>
      <c r="H122" s="24"/>
      <c r="I122" s="54"/>
      <c r="J122" s="55"/>
      <c r="K122" s="39"/>
      <c r="L122" s="20"/>
      <c r="M122" s="20"/>
      <c r="N122" s="20"/>
      <c r="O122" s="20"/>
      <c r="P122" s="20"/>
      <c r="Q122" s="20"/>
      <c r="R122" s="20"/>
      <c r="S122" s="20"/>
      <c r="T122" s="20"/>
      <c r="U122" s="20"/>
      <c r="V122" s="30"/>
      <c r="W122" s="30"/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30"/>
      <c r="AI122" s="30"/>
      <c r="AJ122" s="30"/>
      <c r="AK122" s="30"/>
      <c r="AL122" s="30"/>
      <c r="AM122" s="30"/>
      <c r="AN122" s="30"/>
      <c r="AO122" s="30"/>
      <c r="AP122" s="30"/>
      <c r="AQ122" s="30"/>
      <c r="AR122" s="30"/>
      <c r="AS122" s="30"/>
      <c r="AT122" s="30"/>
      <c r="AU122" s="30"/>
      <c r="AV122" s="30"/>
      <c r="AW122" s="30"/>
      <c r="AX122" s="30"/>
      <c r="AY122" s="30"/>
      <c r="AZ122" s="30"/>
      <c r="BA122" s="30"/>
      <c r="BB122" s="30"/>
      <c r="BC122" s="30"/>
      <c r="BD122" s="30"/>
      <c r="BE122" s="30"/>
      <c r="BF122" s="30"/>
      <c r="BG122" s="30"/>
      <c r="BH122" s="30"/>
      <c r="BI122" s="30"/>
      <c r="BJ122" s="30"/>
      <c r="BK122" s="30"/>
      <c r="BL122" s="30"/>
      <c r="BM122" s="30"/>
      <c r="BN122" s="30"/>
      <c r="BO122" s="30"/>
      <c r="BP122" s="30"/>
      <c r="BQ122" s="30"/>
      <c r="BR122" s="30"/>
      <c r="BS122" s="30"/>
      <c r="BT122" s="30"/>
      <c r="BU122" s="30"/>
      <c r="BV122" s="30"/>
      <c r="BW122" s="30"/>
      <c r="BX122" s="30"/>
      <c r="BY122" s="30"/>
      <c r="BZ122" s="30"/>
      <c r="CA122" s="30"/>
      <c r="CB122" s="30"/>
      <c r="CC122" s="30"/>
      <c r="CD122" s="30"/>
      <c r="CE122" s="30"/>
      <c r="CF122" s="30"/>
      <c r="CG122" s="30"/>
      <c r="CH122" s="30"/>
      <c r="CI122" s="30"/>
      <c r="CJ122" s="30"/>
      <c r="CK122" s="30"/>
      <c r="CL122" s="30"/>
      <c r="CM122" s="30"/>
      <c r="CN122" s="30"/>
      <c r="CO122" s="30"/>
      <c r="CP122" s="30"/>
      <c r="CQ122" s="30"/>
      <c r="CR122" s="30"/>
      <c r="CS122" s="30"/>
      <c r="CT122" s="30"/>
      <c r="CU122" s="30"/>
      <c r="CV122" s="30"/>
      <c r="CW122" s="30"/>
      <c r="CX122" s="30"/>
      <c r="CY122" s="30"/>
      <c r="CZ122" s="30"/>
      <c r="DA122" s="30"/>
      <c r="DB122" s="30"/>
      <c r="DC122" s="30"/>
      <c r="DD122" s="30"/>
      <c r="DE122" s="30"/>
      <c r="DF122" s="30"/>
      <c r="DG122" s="30"/>
      <c r="DH122" s="30"/>
      <c r="DI122" s="30"/>
      <c r="DJ122" s="30"/>
      <c r="DK122" s="30"/>
      <c r="DL122" s="30"/>
      <c r="DM122" s="30"/>
      <c r="DN122" s="30"/>
      <c r="DO122" s="30"/>
      <c r="DP122" s="30"/>
      <c r="DQ122" s="30"/>
    </row>
    <row r="123" spans="1:121">
      <c r="A123" s="81"/>
      <c r="B123" s="82"/>
      <c r="C123" s="24"/>
      <c r="D123" s="24"/>
      <c r="E123" s="54"/>
      <c r="F123" s="38"/>
      <c r="G123" s="24"/>
      <c r="H123" s="24"/>
      <c r="I123" s="54"/>
      <c r="J123" s="55"/>
      <c r="K123" s="39"/>
      <c r="L123" s="20"/>
      <c r="M123" s="20"/>
      <c r="N123" s="20"/>
      <c r="O123" s="20"/>
      <c r="P123" s="20"/>
      <c r="Q123" s="20"/>
      <c r="R123" s="20"/>
      <c r="S123" s="20"/>
      <c r="T123" s="20"/>
      <c r="U123" s="20"/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30"/>
      <c r="AI123" s="30"/>
      <c r="AJ123" s="30"/>
      <c r="AK123" s="30"/>
      <c r="AL123" s="30"/>
      <c r="AM123" s="30"/>
      <c r="AN123" s="30"/>
      <c r="AO123" s="30"/>
      <c r="AP123" s="30"/>
      <c r="AQ123" s="30"/>
      <c r="AR123" s="30"/>
      <c r="AS123" s="30"/>
      <c r="AT123" s="30"/>
      <c r="AU123" s="30"/>
      <c r="AV123" s="30"/>
      <c r="AW123" s="30"/>
      <c r="AX123" s="30"/>
      <c r="AY123" s="30"/>
      <c r="AZ123" s="30"/>
      <c r="BA123" s="30"/>
      <c r="BB123" s="30"/>
      <c r="BC123" s="30"/>
      <c r="BD123" s="30"/>
      <c r="BE123" s="30"/>
      <c r="BF123" s="30"/>
      <c r="BG123" s="30"/>
      <c r="BH123" s="30"/>
      <c r="BI123" s="30"/>
      <c r="BJ123" s="30"/>
      <c r="BK123" s="30"/>
      <c r="BL123" s="30"/>
      <c r="BM123" s="30"/>
      <c r="BN123" s="30"/>
      <c r="BO123" s="30"/>
      <c r="BP123" s="30"/>
      <c r="BQ123" s="30"/>
      <c r="BR123" s="30"/>
      <c r="BS123" s="30"/>
      <c r="BT123" s="30"/>
      <c r="BU123" s="30"/>
      <c r="BV123" s="30"/>
      <c r="BW123" s="30"/>
      <c r="BX123" s="30"/>
      <c r="BY123" s="30"/>
      <c r="BZ123" s="30"/>
      <c r="CA123" s="30"/>
      <c r="CB123" s="30"/>
      <c r="CC123" s="30"/>
      <c r="CD123" s="30"/>
      <c r="CE123" s="30"/>
      <c r="CF123" s="30"/>
      <c r="CG123" s="30"/>
      <c r="CH123" s="30"/>
      <c r="CI123" s="30"/>
      <c r="CJ123" s="30"/>
      <c r="CK123" s="30"/>
      <c r="CL123" s="30"/>
      <c r="CM123" s="30"/>
      <c r="CN123" s="30"/>
      <c r="CO123" s="30"/>
      <c r="CP123" s="30"/>
      <c r="CQ123" s="30"/>
      <c r="CR123" s="30"/>
      <c r="CS123" s="30"/>
      <c r="CT123" s="30"/>
      <c r="CU123" s="30"/>
      <c r="CV123" s="30"/>
      <c r="CW123" s="30"/>
      <c r="CX123" s="30"/>
      <c r="CY123" s="30"/>
      <c r="CZ123" s="30"/>
      <c r="DA123" s="30"/>
      <c r="DB123" s="30"/>
      <c r="DC123" s="30"/>
      <c r="DD123" s="30"/>
      <c r="DE123" s="30"/>
      <c r="DF123" s="30"/>
      <c r="DG123" s="30"/>
      <c r="DH123" s="30"/>
      <c r="DI123" s="30"/>
      <c r="DJ123" s="30"/>
      <c r="DK123" s="30"/>
      <c r="DL123" s="30"/>
      <c r="DM123" s="30"/>
      <c r="DN123" s="30"/>
      <c r="DO123" s="30"/>
      <c r="DP123" s="30"/>
      <c r="DQ123" s="30"/>
    </row>
    <row r="124" spans="1:121">
      <c r="A124" s="81"/>
      <c r="B124" s="82"/>
      <c r="C124" s="24"/>
      <c r="D124" s="24"/>
      <c r="E124" s="54"/>
      <c r="F124" s="38"/>
      <c r="G124" s="24"/>
      <c r="H124" s="24"/>
      <c r="I124" s="54"/>
      <c r="J124" s="55"/>
      <c r="K124" s="39"/>
      <c r="L124" s="20"/>
      <c r="M124" s="20"/>
      <c r="N124" s="20"/>
      <c r="O124" s="20"/>
      <c r="P124" s="20"/>
      <c r="Q124" s="20"/>
      <c r="R124" s="20"/>
      <c r="S124" s="20"/>
      <c r="T124" s="20"/>
      <c r="U124" s="20"/>
      <c r="V124" s="30"/>
      <c r="W124" s="30"/>
      <c r="X124" s="30"/>
      <c r="Y124" s="30"/>
      <c r="Z124" s="30"/>
      <c r="AA124" s="30"/>
      <c r="AB124" s="30"/>
      <c r="AC124" s="30"/>
      <c r="AD124" s="30"/>
      <c r="AE124" s="30"/>
      <c r="AF124" s="30"/>
      <c r="AG124" s="30"/>
      <c r="AH124" s="30"/>
      <c r="AI124" s="30"/>
      <c r="AJ124" s="30"/>
      <c r="AK124" s="30"/>
      <c r="AL124" s="30"/>
      <c r="AM124" s="30"/>
      <c r="AN124" s="30"/>
      <c r="AO124" s="30"/>
      <c r="AP124" s="30"/>
      <c r="AQ124" s="30"/>
      <c r="AR124" s="30"/>
      <c r="AS124" s="30"/>
      <c r="AT124" s="30"/>
      <c r="AU124" s="30"/>
      <c r="AV124" s="30"/>
      <c r="AW124" s="30"/>
      <c r="AX124" s="30"/>
      <c r="AY124" s="30"/>
      <c r="AZ124" s="30"/>
      <c r="BA124" s="30"/>
      <c r="BB124" s="30"/>
      <c r="BC124" s="30"/>
      <c r="BD124" s="30"/>
      <c r="BE124" s="30"/>
      <c r="BF124" s="30"/>
      <c r="BG124" s="30"/>
      <c r="BH124" s="30"/>
      <c r="BI124" s="30"/>
      <c r="BJ124" s="30"/>
      <c r="BK124" s="30"/>
      <c r="BL124" s="30"/>
      <c r="BM124" s="30"/>
      <c r="BN124" s="30"/>
      <c r="BO124" s="30"/>
      <c r="BP124" s="30"/>
      <c r="BQ124" s="30"/>
      <c r="BR124" s="30"/>
      <c r="BS124" s="30"/>
      <c r="BT124" s="30"/>
      <c r="BU124" s="30"/>
      <c r="BV124" s="30"/>
      <c r="BW124" s="30"/>
      <c r="BX124" s="30"/>
      <c r="BY124" s="30"/>
      <c r="BZ124" s="30"/>
      <c r="CA124" s="30"/>
      <c r="CB124" s="30"/>
      <c r="CC124" s="30"/>
      <c r="CD124" s="30"/>
      <c r="CE124" s="30"/>
      <c r="CF124" s="30"/>
      <c r="CG124" s="30"/>
      <c r="CH124" s="30"/>
      <c r="CI124" s="30"/>
      <c r="CJ124" s="30"/>
      <c r="CK124" s="30"/>
      <c r="CL124" s="30"/>
      <c r="CM124" s="30"/>
      <c r="CN124" s="30"/>
      <c r="CO124" s="30"/>
      <c r="CP124" s="30"/>
      <c r="CQ124" s="30"/>
      <c r="CR124" s="30"/>
      <c r="CS124" s="30"/>
      <c r="CT124" s="30"/>
      <c r="CU124" s="30"/>
      <c r="CV124" s="30"/>
      <c r="CW124" s="30"/>
      <c r="CX124" s="30"/>
      <c r="CY124" s="30"/>
      <c r="CZ124" s="30"/>
      <c r="DA124" s="30"/>
      <c r="DB124" s="30"/>
      <c r="DC124" s="30"/>
      <c r="DD124" s="30"/>
      <c r="DE124" s="30"/>
      <c r="DF124" s="30"/>
      <c r="DG124" s="30"/>
      <c r="DH124" s="30"/>
      <c r="DI124" s="30"/>
      <c r="DJ124" s="30"/>
      <c r="DK124" s="30"/>
      <c r="DL124" s="30"/>
      <c r="DM124" s="30"/>
      <c r="DN124" s="30"/>
      <c r="DO124" s="30"/>
      <c r="DP124" s="30"/>
      <c r="DQ124" s="30"/>
    </row>
    <row r="125" spans="1:121">
      <c r="A125" s="81"/>
      <c r="B125" s="82"/>
      <c r="C125" s="24"/>
      <c r="D125" s="24"/>
      <c r="E125" s="54"/>
      <c r="F125" s="38"/>
      <c r="G125" s="24"/>
      <c r="H125" s="24"/>
      <c r="I125" s="54"/>
      <c r="J125" s="55"/>
      <c r="K125" s="39"/>
      <c r="L125" s="20"/>
      <c r="M125" s="20"/>
      <c r="N125" s="20"/>
      <c r="O125" s="20"/>
      <c r="P125" s="20"/>
      <c r="Q125" s="20"/>
      <c r="R125" s="20"/>
      <c r="S125" s="20"/>
      <c r="T125" s="20"/>
      <c r="U125" s="20"/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30"/>
      <c r="AI125" s="30"/>
      <c r="AJ125" s="30"/>
      <c r="AK125" s="30"/>
      <c r="AL125" s="30"/>
      <c r="AM125" s="30"/>
      <c r="AN125" s="30"/>
      <c r="AO125" s="30"/>
      <c r="AP125" s="30"/>
      <c r="AQ125" s="30"/>
      <c r="AR125" s="30"/>
      <c r="AS125" s="30"/>
      <c r="AT125" s="30"/>
      <c r="AU125" s="30"/>
      <c r="AV125" s="30"/>
      <c r="AW125" s="30"/>
      <c r="AX125" s="30"/>
      <c r="AY125" s="30"/>
      <c r="AZ125" s="30"/>
      <c r="BA125" s="30"/>
      <c r="BB125" s="30"/>
      <c r="BC125" s="30"/>
      <c r="BD125" s="30"/>
      <c r="BE125" s="30"/>
      <c r="BF125" s="30"/>
      <c r="BG125" s="30"/>
      <c r="BH125" s="30"/>
      <c r="BI125" s="30"/>
      <c r="BJ125" s="30"/>
      <c r="BK125" s="30"/>
      <c r="BL125" s="30"/>
      <c r="BM125" s="30"/>
      <c r="BN125" s="30"/>
      <c r="BO125" s="30"/>
      <c r="BP125" s="30"/>
      <c r="BQ125" s="30"/>
      <c r="BR125" s="30"/>
      <c r="BS125" s="30"/>
      <c r="BT125" s="30"/>
      <c r="BU125" s="30"/>
      <c r="BV125" s="30"/>
      <c r="BW125" s="30"/>
      <c r="BX125" s="30"/>
      <c r="BY125" s="30"/>
      <c r="BZ125" s="30"/>
      <c r="CA125" s="30"/>
      <c r="CB125" s="30"/>
      <c r="CC125" s="30"/>
      <c r="CD125" s="30"/>
      <c r="CE125" s="30"/>
      <c r="CF125" s="30"/>
      <c r="CG125" s="30"/>
      <c r="CH125" s="30"/>
      <c r="CI125" s="30"/>
      <c r="CJ125" s="30"/>
      <c r="CK125" s="30"/>
      <c r="CL125" s="30"/>
      <c r="CM125" s="30"/>
      <c r="CN125" s="30"/>
      <c r="CO125" s="30"/>
      <c r="CP125" s="30"/>
      <c r="CQ125" s="30"/>
      <c r="CR125" s="30"/>
      <c r="CS125" s="30"/>
      <c r="CT125" s="30"/>
      <c r="CU125" s="30"/>
      <c r="CV125" s="30"/>
      <c r="CW125" s="30"/>
      <c r="CX125" s="30"/>
      <c r="CY125" s="30"/>
      <c r="CZ125" s="30"/>
      <c r="DA125" s="30"/>
      <c r="DB125" s="30"/>
      <c r="DC125" s="30"/>
      <c r="DD125" s="30"/>
      <c r="DE125" s="30"/>
      <c r="DF125" s="30"/>
      <c r="DG125" s="30"/>
      <c r="DH125" s="30"/>
      <c r="DI125" s="30"/>
      <c r="DJ125" s="30"/>
      <c r="DK125" s="30"/>
      <c r="DL125" s="30"/>
      <c r="DM125" s="30"/>
      <c r="DN125" s="30"/>
      <c r="DO125" s="30"/>
      <c r="DP125" s="30"/>
      <c r="DQ125" s="30"/>
    </row>
    <row r="126" spans="1:121">
      <c r="A126" s="81"/>
      <c r="B126" s="82"/>
      <c r="C126" s="24"/>
      <c r="D126" s="24"/>
      <c r="E126" s="54"/>
      <c r="F126" s="38"/>
      <c r="G126" s="24"/>
      <c r="H126" s="24"/>
      <c r="I126" s="54"/>
      <c r="J126" s="55"/>
      <c r="K126" s="39"/>
      <c r="L126" s="20"/>
      <c r="M126" s="20"/>
      <c r="N126" s="20"/>
      <c r="O126" s="20"/>
      <c r="P126" s="20"/>
      <c r="Q126" s="20"/>
      <c r="R126" s="20"/>
      <c r="S126" s="20"/>
      <c r="T126" s="20"/>
      <c r="U126" s="20"/>
      <c r="V126" s="30"/>
      <c r="W126" s="30"/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30"/>
      <c r="AI126" s="30"/>
      <c r="AJ126" s="30"/>
      <c r="AK126" s="30"/>
      <c r="AL126" s="30"/>
      <c r="AM126" s="30"/>
      <c r="AN126" s="30"/>
      <c r="AO126" s="30"/>
      <c r="AP126" s="30"/>
      <c r="AQ126" s="30"/>
      <c r="AR126" s="30"/>
      <c r="AS126" s="30"/>
      <c r="AT126" s="30"/>
      <c r="AU126" s="30"/>
      <c r="AV126" s="30"/>
      <c r="AW126" s="30"/>
      <c r="AX126" s="30"/>
      <c r="AY126" s="30"/>
      <c r="AZ126" s="30"/>
      <c r="BA126" s="30"/>
      <c r="BB126" s="30"/>
      <c r="BC126" s="30"/>
      <c r="BD126" s="30"/>
      <c r="BE126" s="30"/>
      <c r="BF126" s="30"/>
      <c r="BG126" s="30"/>
      <c r="BH126" s="30"/>
      <c r="BI126" s="30"/>
      <c r="BJ126" s="30"/>
      <c r="BK126" s="30"/>
      <c r="BL126" s="30"/>
      <c r="BM126" s="30"/>
      <c r="BN126" s="30"/>
      <c r="BO126" s="30"/>
      <c r="BP126" s="30"/>
      <c r="BQ126" s="30"/>
      <c r="BR126" s="30"/>
      <c r="BS126" s="30"/>
      <c r="BT126" s="30"/>
      <c r="BU126" s="30"/>
      <c r="BV126" s="30"/>
      <c r="BW126" s="30"/>
      <c r="BX126" s="30"/>
      <c r="BY126" s="30"/>
      <c r="BZ126" s="30"/>
      <c r="CA126" s="30"/>
      <c r="CB126" s="30"/>
      <c r="CC126" s="30"/>
      <c r="CD126" s="30"/>
      <c r="CE126" s="30"/>
      <c r="CF126" s="30"/>
      <c r="CG126" s="30"/>
      <c r="CH126" s="30"/>
      <c r="CI126" s="30"/>
      <c r="CJ126" s="30"/>
      <c r="CK126" s="30"/>
      <c r="CL126" s="30"/>
      <c r="CM126" s="30"/>
      <c r="CN126" s="30"/>
      <c r="CO126" s="30"/>
      <c r="CP126" s="30"/>
      <c r="CQ126" s="30"/>
      <c r="CR126" s="30"/>
      <c r="CS126" s="30"/>
      <c r="CT126" s="30"/>
      <c r="CU126" s="30"/>
      <c r="CV126" s="30"/>
      <c r="CW126" s="30"/>
      <c r="CX126" s="30"/>
      <c r="CY126" s="30"/>
      <c r="CZ126" s="30"/>
      <c r="DA126" s="30"/>
      <c r="DB126" s="30"/>
      <c r="DC126" s="30"/>
      <c r="DD126" s="30"/>
      <c r="DE126" s="30"/>
      <c r="DF126" s="30"/>
      <c r="DG126" s="30"/>
      <c r="DH126" s="30"/>
      <c r="DI126" s="30"/>
      <c r="DJ126" s="30"/>
      <c r="DK126" s="30"/>
      <c r="DL126" s="30"/>
      <c r="DM126" s="30"/>
      <c r="DN126" s="30"/>
      <c r="DO126" s="30"/>
      <c r="DP126" s="30"/>
      <c r="DQ126" s="30"/>
    </row>
    <row r="127" spans="1:121">
      <c r="A127" s="81"/>
      <c r="B127" s="82"/>
      <c r="C127" s="24"/>
      <c r="D127" s="24"/>
      <c r="E127" s="54"/>
      <c r="F127" s="38"/>
      <c r="G127" s="24"/>
      <c r="H127" s="24"/>
      <c r="I127" s="54"/>
      <c r="J127" s="55"/>
      <c r="K127" s="39"/>
      <c r="L127" s="20"/>
      <c r="M127" s="20"/>
      <c r="N127" s="20"/>
      <c r="O127" s="20"/>
      <c r="P127" s="20"/>
      <c r="Q127" s="20"/>
      <c r="R127" s="20"/>
      <c r="S127" s="20"/>
      <c r="T127" s="20"/>
      <c r="U127" s="20"/>
      <c r="V127" s="30"/>
      <c r="W127" s="30"/>
      <c r="X127" s="30"/>
      <c r="Y127" s="30"/>
      <c r="Z127" s="30"/>
      <c r="AA127" s="30"/>
      <c r="AB127" s="30"/>
      <c r="AC127" s="30"/>
      <c r="AD127" s="30"/>
      <c r="AE127" s="30"/>
      <c r="AF127" s="30"/>
      <c r="AG127" s="30"/>
      <c r="AH127" s="30"/>
      <c r="AI127" s="30"/>
      <c r="AJ127" s="30"/>
      <c r="AK127" s="30"/>
      <c r="AL127" s="30"/>
      <c r="AM127" s="30"/>
      <c r="AN127" s="30"/>
      <c r="AO127" s="30"/>
      <c r="AP127" s="30"/>
      <c r="AQ127" s="30"/>
      <c r="AR127" s="30"/>
      <c r="AS127" s="30"/>
      <c r="AT127" s="30"/>
      <c r="AU127" s="30"/>
      <c r="AV127" s="30"/>
      <c r="AW127" s="30"/>
      <c r="AX127" s="30"/>
      <c r="AY127" s="30"/>
      <c r="AZ127" s="30"/>
      <c r="BA127" s="30"/>
      <c r="BB127" s="30"/>
      <c r="BC127" s="30"/>
      <c r="BD127" s="30"/>
      <c r="BE127" s="30"/>
      <c r="BF127" s="30"/>
      <c r="BG127" s="30"/>
      <c r="BH127" s="30"/>
      <c r="BI127" s="30"/>
      <c r="BJ127" s="30"/>
      <c r="BK127" s="30"/>
      <c r="BL127" s="30"/>
      <c r="BM127" s="30"/>
      <c r="BN127" s="30"/>
      <c r="BO127" s="30"/>
      <c r="BP127" s="30"/>
      <c r="BQ127" s="30"/>
      <c r="BR127" s="30"/>
      <c r="BS127" s="30"/>
      <c r="BT127" s="30"/>
      <c r="BU127" s="30"/>
      <c r="BV127" s="30"/>
      <c r="BW127" s="30"/>
      <c r="BX127" s="30"/>
      <c r="BY127" s="30"/>
      <c r="BZ127" s="30"/>
      <c r="CA127" s="30"/>
      <c r="CB127" s="30"/>
      <c r="CC127" s="30"/>
      <c r="CD127" s="30"/>
      <c r="CE127" s="30"/>
      <c r="CF127" s="30"/>
      <c r="CG127" s="30"/>
      <c r="CH127" s="30"/>
      <c r="CI127" s="30"/>
      <c r="CJ127" s="30"/>
      <c r="CK127" s="30"/>
      <c r="CL127" s="30"/>
      <c r="CM127" s="30"/>
      <c r="CN127" s="30"/>
      <c r="CO127" s="30"/>
      <c r="CP127" s="30"/>
      <c r="CQ127" s="30"/>
      <c r="CR127" s="30"/>
      <c r="CS127" s="30"/>
      <c r="CT127" s="30"/>
      <c r="CU127" s="30"/>
      <c r="CV127" s="30"/>
      <c r="CW127" s="30"/>
      <c r="CX127" s="30"/>
      <c r="CY127" s="30"/>
      <c r="CZ127" s="30"/>
      <c r="DA127" s="30"/>
      <c r="DB127" s="30"/>
      <c r="DC127" s="30"/>
      <c r="DD127" s="30"/>
      <c r="DE127" s="30"/>
      <c r="DF127" s="30"/>
      <c r="DG127" s="30"/>
      <c r="DH127" s="30"/>
      <c r="DI127" s="30"/>
      <c r="DJ127" s="30"/>
      <c r="DK127" s="30"/>
      <c r="DL127" s="30"/>
      <c r="DM127" s="30"/>
      <c r="DN127" s="30"/>
      <c r="DO127" s="30"/>
      <c r="DP127" s="30"/>
      <c r="DQ127" s="30"/>
    </row>
    <row r="128" spans="1:121">
      <c r="A128" s="81"/>
      <c r="B128" s="82"/>
      <c r="C128" s="24"/>
      <c r="D128" s="24"/>
      <c r="E128" s="54"/>
      <c r="F128" s="38"/>
      <c r="G128" s="24"/>
      <c r="H128" s="24"/>
      <c r="I128" s="54"/>
      <c r="J128" s="55"/>
      <c r="K128" s="39"/>
      <c r="L128" s="20"/>
      <c r="M128" s="20"/>
      <c r="N128" s="20"/>
      <c r="O128" s="20"/>
      <c r="P128" s="20"/>
      <c r="Q128" s="20"/>
      <c r="R128" s="20"/>
      <c r="S128" s="20"/>
      <c r="T128" s="20"/>
      <c r="U128" s="20"/>
      <c r="V128" s="30"/>
      <c r="W128" s="30"/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H128" s="30"/>
      <c r="AI128" s="30"/>
      <c r="AJ128" s="30"/>
      <c r="AK128" s="30"/>
      <c r="AL128" s="30"/>
      <c r="AM128" s="30"/>
      <c r="AN128" s="30"/>
      <c r="AO128" s="30"/>
      <c r="AP128" s="30"/>
      <c r="AQ128" s="30"/>
      <c r="AR128" s="30"/>
      <c r="AS128" s="30"/>
      <c r="AT128" s="30"/>
      <c r="AU128" s="30"/>
      <c r="AV128" s="30"/>
      <c r="AW128" s="30"/>
      <c r="AX128" s="30"/>
      <c r="AY128" s="30"/>
      <c r="AZ128" s="30"/>
      <c r="BA128" s="30"/>
      <c r="BB128" s="30"/>
      <c r="BC128" s="30"/>
      <c r="BD128" s="30"/>
      <c r="BE128" s="30"/>
      <c r="BF128" s="30"/>
      <c r="BG128" s="30"/>
      <c r="BH128" s="30"/>
      <c r="BI128" s="30"/>
      <c r="BJ128" s="30"/>
      <c r="BK128" s="30"/>
      <c r="BL128" s="30"/>
      <c r="BM128" s="30"/>
      <c r="BN128" s="30"/>
      <c r="BO128" s="30"/>
      <c r="BP128" s="30"/>
      <c r="BQ128" s="30"/>
      <c r="BR128" s="30"/>
      <c r="BS128" s="30"/>
      <c r="BT128" s="30"/>
      <c r="BU128" s="30"/>
      <c r="BV128" s="30"/>
      <c r="BW128" s="30"/>
      <c r="BX128" s="30"/>
      <c r="BY128" s="30"/>
      <c r="BZ128" s="30"/>
      <c r="CA128" s="30"/>
      <c r="CB128" s="30"/>
      <c r="CC128" s="30"/>
      <c r="CD128" s="30"/>
      <c r="CE128" s="30"/>
      <c r="CF128" s="30"/>
      <c r="CG128" s="30"/>
      <c r="CH128" s="30"/>
      <c r="CI128" s="30"/>
      <c r="CJ128" s="30"/>
      <c r="CK128" s="30"/>
      <c r="CL128" s="30"/>
      <c r="CM128" s="30"/>
      <c r="CN128" s="30"/>
      <c r="CO128" s="30"/>
      <c r="CP128" s="30"/>
      <c r="CQ128" s="30"/>
      <c r="CR128" s="30"/>
      <c r="CS128" s="30"/>
      <c r="CT128" s="30"/>
      <c r="CU128" s="30"/>
      <c r="CV128" s="30"/>
      <c r="CW128" s="30"/>
      <c r="CX128" s="30"/>
      <c r="CY128" s="30"/>
      <c r="CZ128" s="30"/>
      <c r="DA128" s="30"/>
      <c r="DB128" s="30"/>
      <c r="DC128" s="30"/>
      <c r="DD128" s="30"/>
      <c r="DE128" s="30"/>
      <c r="DF128" s="30"/>
      <c r="DG128" s="30"/>
      <c r="DH128" s="30"/>
      <c r="DI128" s="30"/>
      <c r="DJ128" s="30"/>
      <c r="DK128" s="30"/>
      <c r="DL128" s="30"/>
      <c r="DM128" s="30"/>
      <c r="DN128" s="30"/>
      <c r="DO128" s="30"/>
      <c r="DP128" s="30"/>
      <c r="DQ128" s="30"/>
    </row>
    <row r="129" spans="1:121">
      <c r="A129" s="81"/>
      <c r="B129" s="82"/>
      <c r="C129" s="24"/>
      <c r="D129" s="24"/>
      <c r="E129" s="54"/>
      <c r="F129" s="38"/>
      <c r="G129" s="24"/>
      <c r="H129" s="24"/>
      <c r="I129" s="54"/>
      <c r="J129" s="55"/>
      <c r="K129" s="39"/>
      <c r="L129" s="20"/>
      <c r="M129" s="20"/>
      <c r="N129" s="20"/>
      <c r="O129" s="20"/>
      <c r="P129" s="20"/>
      <c r="Q129" s="20"/>
      <c r="R129" s="20"/>
      <c r="S129" s="20"/>
      <c r="T129" s="20"/>
      <c r="U129" s="2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30"/>
      <c r="AI129" s="30"/>
      <c r="AJ129" s="30"/>
      <c r="AK129" s="30"/>
      <c r="AL129" s="30"/>
      <c r="AM129" s="30"/>
      <c r="AN129" s="30"/>
      <c r="AO129" s="30"/>
      <c r="AP129" s="30"/>
      <c r="AQ129" s="30"/>
      <c r="AR129" s="30"/>
      <c r="AS129" s="30"/>
      <c r="AT129" s="30"/>
      <c r="AU129" s="30"/>
      <c r="AV129" s="30"/>
      <c r="AW129" s="30"/>
      <c r="AX129" s="30"/>
      <c r="AY129" s="30"/>
      <c r="AZ129" s="30"/>
      <c r="BA129" s="30"/>
      <c r="BB129" s="30"/>
      <c r="BC129" s="30"/>
      <c r="BD129" s="30"/>
      <c r="BE129" s="30"/>
      <c r="BF129" s="30"/>
      <c r="BG129" s="30"/>
      <c r="BH129" s="30"/>
      <c r="BI129" s="30"/>
      <c r="BJ129" s="30"/>
      <c r="BK129" s="30"/>
      <c r="BL129" s="30"/>
      <c r="BM129" s="30"/>
      <c r="BN129" s="30"/>
      <c r="BO129" s="30"/>
      <c r="BP129" s="30"/>
      <c r="BQ129" s="30"/>
      <c r="BR129" s="30"/>
      <c r="BS129" s="30"/>
      <c r="BT129" s="30"/>
      <c r="BU129" s="30"/>
      <c r="BV129" s="30"/>
      <c r="BW129" s="30"/>
      <c r="BX129" s="30"/>
      <c r="BY129" s="30"/>
      <c r="BZ129" s="30"/>
      <c r="CA129" s="30"/>
      <c r="CB129" s="30"/>
      <c r="CC129" s="30"/>
      <c r="CD129" s="30"/>
      <c r="CE129" s="30"/>
      <c r="CF129" s="30"/>
      <c r="CG129" s="30"/>
      <c r="CH129" s="30"/>
      <c r="CI129" s="30"/>
      <c r="CJ129" s="30"/>
      <c r="CK129" s="30"/>
      <c r="CL129" s="30"/>
      <c r="CM129" s="30"/>
      <c r="CN129" s="30"/>
      <c r="CO129" s="30"/>
      <c r="CP129" s="30"/>
      <c r="CQ129" s="30"/>
      <c r="CR129" s="30"/>
      <c r="CS129" s="30"/>
      <c r="CT129" s="30"/>
      <c r="CU129" s="30"/>
      <c r="CV129" s="30"/>
      <c r="CW129" s="30"/>
      <c r="CX129" s="30"/>
      <c r="CY129" s="30"/>
      <c r="CZ129" s="30"/>
      <c r="DA129" s="30"/>
      <c r="DB129" s="30"/>
      <c r="DC129" s="30"/>
      <c r="DD129" s="30"/>
      <c r="DE129" s="30"/>
      <c r="DF129" s="30"/>
      <c r="DG129" s="30"/>
      <c r="DH129" s="30"/>
      <c r="DI129" s="30"/>
      <c r="DJ129" s="30"/>
      <c r="DK129" s="30"/>
      <c r="DL129" s="30"/>
      <c r="DM129" s="30"/>
      <c r="DN129" s="30"/>
      <c r="DO129" s="30"/>
      <c r="DP129" s="30"/>
      <c r="DQ129" s="30"/>
    </row>
    <row r="130" spans="1:121">
      <c r="A130" s="81"/>
      <c r="B130" s="82"/>
      <c r="C130" s="24"/>
      <c r="D130" s="24"/>
      <c r="E130" s="54"/>
      <c r="F130" s="38"/>
      <c r="G130" s="24"/>
      <c r="H130" s="24"/>
      <c r="I130" s="54"/>
      <c r="J130" s="55"/>
      <c r="K130" s="39"/>
      <c r="L130" s="20"/>
      <c r="M130" s="20"/>
      <c r="N130" s="20"/>
      <c r="O130" s="20"/>
      <c r="P130" s="20"/>
      <c r="Q130" s="20"/>
      <c r="R130" s="20"/>
      <c r="S130" s="20"/>
      <c r="T130" s="20"/>
      <c r="U130" s="20"/>
      <c r="V130" s="30"/>
      <c r="W130" s="30"/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H130" s="30"/>
      <c r="AI130" s="30"/>
      <c r="AJ130" s="30"/>
      <c r="AK130" s="30"/>
      <c r="AL130" s="30"/>
      <c r="AM130" s="30"/>
      <c r="AN130" s="30"/>
      <c r="AO130" s="30"/>
      <c r="AP130" s="30"/>
      <c r="AQ130" s="30"/>
      <c r="AR130" s="30"/>
      <c r="AS130" s="30"/>
      <c r="AT130" s="30"/>
      <c r="AU130" s="30"/>
      <c r="AV130" s="30"/>
      <c r="AW130" s="30"/>
      <c r="AX130" s="30"/>
      <c r="AY130" s="30"/>
      <c r="AZ130" s="30"/>
      <c r="BA130" s="30"/>
      <c r="BB130" s="30"/>
      <c r="BC130" s="30"/>
      <c r="BD130" s="30"/>
      <c r="BE130" s="30"/>
      <c r="BF130" s="30"/>
      <c r="BG130" s="30"/>
      <c r="BH130" s="30"/>
      <c r="BI130" s="30"/>
      <c r="BJ130" s="30"/>
      <c r="BK130" s="30"/>
      <c r="BL130" s="30"/>
      <c r="BM130" s="30"/>
      <c r="BN130" s="30"/>
      <c r="BO130" s="30"/>
      <c r="BP130" s="30"/>
      <c r="BQ130" s="30"/>
      <c r="BR130" s="30"/>
      <c r="BS130" s="30"/>
      <c r="BT130" s="30"/>
      <c r="BU130" s="30"/>
      <c r="BV130" s="30"/>
      <c r="BW130" s="30"/>
      <c r="BX130" s="30"/>
      <c r="BY130" s="30"/>
      <c r="BZ130" s="30"/>
      <c r="CA130" s="30"/>
      <c r="CB130" s="30"/>
      <c r="CC130" s="30"/>
      <c r="CD130" s="30"/>
      <c r="CE130" s="30"/>
      <c r="CF130" s="30"/>
      <c r="CG130" s="30"/>
      <c r="CH130" s="30"/>
      <c r="CI130" s="30"/>
      <c r="CJ130" s="30"/>
      <c r="CK130" s="30"/>
      <c r="CL130" s="30"/>
      <c r="CM130" s="30"/>
      <c r="CN130" s="30"/>
      <c r="CO130" s="30"/>
      <c r="CP130" s="30"/>
      <c r="CQ130" s="30"/>
      <c r="CR130" s="30"/>
      <c r="CS130" s="30"/>
      <c r="CT130" s="30"/>
      <c r="CU130" s="30"/>
      <c r="CV130" s="30"/>
      <c r="CW130" s="30"/>
      <c r="CX130" s="30"/>
      <c r="CY130" s="30"/>
      <c r="CZ130" s="30"/>
      <c r="DA130" s="30"/>
      <c r="DB130" s="30"/>
      <c r="DC130" s="30"/>
      <c r="DD130" s="30"/>
      <c r="DE130" s="30"/>
      <c r="DF130" s="30"/>
      <c r="DG130" s="30"/>
      <c r="DH130" s="30"/>
      <c r="DI130" s="30"/>
      <c r="DJ130" s="30"/>
      <c r="DK130" s="30"/>
      <c r="DL130" s="30"/>
      <c r="DM130" s="30"/>
      <c r="DN130" s="30"/>
      <c r="DO130" s="30"/>
      <c r="DP130" s="30"/>
      <c r="DQ130" s="30"/>
    </row>
    <row r="131" spans="1:121">
      <c r="A131" s="81"/>
      <c r="B131" s="82"/>
      <c r="C131" s="24"/>
      <c r="D131" s="24"/>
      <c r="E131" s="54"/>
      <c r="F131" s="38"/>
      <c r="G131" s="24"/>
      <c r="H131" s="24"/>
      <c r="I131" s="54"/>
      <c r="J131" s="55"/>
      <c r="K131" s="39"/>
      <c r="L131" s="20"/>
      <c r="M131" s="20"/>
      <c r="N131" s="20"/>
      <c r="O131" s="20"/>
      <c r="P131" s="20"/>
      <c r="Q131" s="20"/>
      <c r="R131" s="20"/>
      <c r="S131" s="20"/>
      <c r="T131" s="20"/>
      <c r="U131" s="20"/>
      <c r="V131" s="30"/>
      <c r="W131" s="30"/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H131" s="30"/>
      <c r="AI131" s="30"/>
      <c r="AJ131" s="30"/>
      <c r="AK131" s="30"/>
      <c r="AL131" s="30"/>
      <c r="AM131" s="30"/>
      <c r="AN131" s="30"/>
      <c r="AO131" s="30"/>
      <c r="AP131" s="30"/>
      <c r="AQ131" s="30"/>
      <c r="AR131" s="30"/>
      <c r="AS131" s="30"/>
      <c r="AT131" s="30"/>
      <c r="AU131" s="30"/>
      <c r="AV131" s="30"/>
      <c r="AW131" s="30"/>
      <c r="AX131" s="30"/>
      <c r="AY131" s="30"/>
      <c r="AZ131" s="30"/>
      <c r="BA131" s="30"/>
      <c r="BB131" s="30"/>
      <c r="BC131" s="30"/>
      <c r="BD131" s="30"/>
      <c r="BE131" s="30"/>
      <c r="BF131" s="30"/>
      <c r="BG131" s="30"/>
      <c r="BH131" s="30"/>
      <c r="BI131" s="30"/>
      <c r="BJ131" s="30"/>
      <c r="BK131" s="30"/>
      <c r="BL131" s="30"/>
      <c r="BM131" s="30"/>
      <c r="BN131" s="30"/>
      <c r="BO131" s="30"/>
      <c r="BP131" s="30"/>
      <c r="BQ131" s="30"/>
      <c r="BR131" s="30"/>
      <c r="BS131" s="30"/>
      <c r="BT131" s="30"/>
      <c r="BU131" s="30"/>
      <c r="BV131" s="30"/>
      <c r="BW131" s="30"/>
      <c r="BX131" s="30"/>
      <c r="BY131" s="30"/>
      <c r="BZ131" s="30"/>
      <c r="CA131" s="30"/>
      <c r="CB131" s="30"/>
      <c r="CC131" s="30"/>
      <c r="CD131" s="30"/>
      <c r="CE131" s="30"/>
      <c r="CF131" s="30"/>
      <c r="CG131" s="30"/>
      <c r="CH131" s="30"/>
      <c r="CI131" s="30"/>
      <c r="CJ131" s="30"/>
      <c r="CK131" s="30"/>
      <c r="CL131" s="30"/>
      <c r="CM131" s="30"/>
      <c r="CN131" s="30"/>
      <c r="CO131" s="30"/>
      <c r="CP131" s="30"/>
      <c r="CQ131" s="30"/>
      <c r="CR131" s="30"/>
      <c r="CS131" s="30"/>
      <c r="CT131" s="30"/>
      <c r="CU131" s="30"/>
      <c r="CV131" s="30"/>
      <c r="CW131" s="30"/>
      <c r="CX131" s="30"/>
      <c r="CY131" s="30"/>
      <c r="CZ131" s="30"/>
      <c r="DA131" s="30"/>
      <c r="DB131" s="30"/>
      <c r="DC131" s="30"/>
      <c r="DD131" s="30"/>
      <c r="DE131" s="30"/>
      <c r="DF131" s="30"/>
      <c r="DG131" s="30"/>
      <c r="DH131" s="30"/>
      <c r="DI131" s="30"/>
      <c r="DJ131" s="30"/>
      <c r="DK131" s="30"/>
      <c r="DL131" s="30"/>
      <c r="DM131" s="30"/>
      <c r="DN131" s="30"/>
      <c r="DO131" s="30"/>
      <c r="DP131" s="30"/>
      <c r="DQ131" s="30"/>
    </row>
    <row r="132" spans="1:121">
      <c r="A132" s="81"/>
      <c r="B132" s="82"/>
      <c r="C132" s="24"/>
      <c r="D132" s="24"/>
      <c r="E132" s="54"/>
      <c r="F132" s="38"/>
      <c r="G132" s="24"/>
      <c r="H132" s="24"/>
      <c r="I132" s="54"/>
      <c r="J132" s="55"/>
      <c r="K132" s="39"/>
      <c r="L132" s="20"/>
      <c r="M132" s="20"/>
      <c r="N132" s="20"/>
      <c r="O132" s="20"/>
      <c r="P132" s="20"/>
      <c r="Q132" s="20"/>
      <c r="R132" s="20"/>
      <c r="S132" s="20"/>
      <c r="T132" s="20"/>
      <c r="U132" s="2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30"/>
      <c r="AI132" s="30"/>
      <c r="AJ132" s="30"/>
      <c r="AK132" s="30"/>
      <c r="AL132" s="30"/>
      <c r="AM132" s="30"/>
      <c r="AN132" s="30"/>
      <c r="AO132" s="30"/>
      <c r="AP132" s="30"/>
      <c r="AQ132" s="30"/>
      <c r="AR132" s="30"/>
      <c r="AS132" s="30"/>
      <c r="AT132" s="30"/>
      <c r="AU132" s="30"/>
      <c r="AV132" s="30"/>
      <c r="AW132" s="30"/>
      <c r="AX132" s="30"/>
      <c r="AY132" s="30"/>
      <c r="AZ132" s="30"/>
      <c r="BA132" s="30"/>
      <c r="BB132" s="30"/>
      <c r="BC132" s="30"/>
      <c r="BD132" s="30"/>
      <c r="BE132" s="30"/>
      <c r="BF132" s="30"/>
      <c r="BG132" s="30"/>
      <c r="BH132" s="30"/>
      <c r="BI132" s="30"/>
      <c r="BJ132" s="30"/>
      <c r="BK132" s="30"/>
      <c r="BL132" s="30"/>
      <c r="BM132" s="30"/>
      <c r="BN132" s="30"/>
      <c r="BO132" s="30"/>
      <c r="BP132" s="30"/>
      <c r="BQ132" s="30"/>
      <c r="BR132" s="30"/>
      <c r="BS132" s="30"/>
      <c r="BT132" s="30"/>
      <c r="BU132" s="30"/>
      <c r="BV132" s="30"/>
      <c r="BW132" s="30"/>
      <c r="BX132" s="30"/>
      <c r="BY132" s="30"/>
      <c r="BZ132" s="30"/>
      <c r="CA132" s="30"/>
      <c r="CB132" s="30"/>
      <c r="CC132" s="30"/>
      <c r="CD132" s="30"/>
      <c r="CE132" s="30"/>
      <c r="CF132" s="30"/>
      <c r="CG132" s="30"/>
      <c r="CH132" s="30"/>
      <c r="CI132" s="30"/>
      <c r="CJ132" s="30"/>
      <c r="CK132" s="30"/>
      <c r="CL132" s="30"/>
      <c r="CM132" s="30"/>
      <c r="CN132" s="30"/>
      <c r="CO132" s="30"/>
      <c r="CP132" s="30"/>
      <c r="CQ132" s="30"/>
      <c r="CR132" s="30"/>
      <c r="CS132" s="30"/>
      <c r="CT132" s="30"/>
      <c r="CU132" s="30"/>
      <c r="CV132" s="30"/>
      <c r="CW132" s="30"/>
      <c r="CX132" s="30"/>
      <c r="CY132" s="30"/>
      <c r="CZ132" s="30"/>
      <c r="DA132" s="30"/>
      <c r="DB132" s="30"/>
      <c r="DC132" s="30"/>
      <c r="DD132" s="30"/>
      <c r="DE132" s="30"/>
      <c r="DF132" s="30"/>
      <c r="DG132" s="30"/>
      <c r="DH132" s="30"/>
      <c r="DI132" s="30"/>
      <c r="DJ132" s="30"/>
      <c r="DK132" s="30"/>
      <c r="DL132" s="30"/>
      <c r="DM132" s="30"/>
      <c r="DN132" s="30"/>
      <c r="DO132" s="30"/>
      <c r="DP132" s="30"/>
      <c r="DQ132" s="30"/>
    </row>
    <row r="133" spans="1:121">
      <c r="A133" s="24"/>
      <c r="B133" s="38"/>
      <c r="C133" s="24"/>
      <c r="D133" s="24"/>
      <c r="E133" s="54"/>
      <c r="F133" s="38"/>
      <c r="G133" s="24"/>
      <c r="H133" s="24"/>
      <c r="I133" s="54"/>
      <c r="J133" s="55"/>
      <c r="K133" s="39"/>
      <c r="L133" s="20"/>
      <c r="M133" s="20"/>
      <c r="N133" s="20"/>
      <c r="O133" s="20"/>
      <c r="P133" s="20"/>
      <c r="Q133" s="20"/>
      <c r="R133" s="20"/>
      <c r="S133" s="20"/>
      <c r="T133" s="20"/>
      <c r="U133" s="20"/>
      <c r="V133" s="30"/>
      <c r="W133" s="30"/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H133" s="30"/>
      <c r="AI133" s="30"/>
      <c r="AJ133" s="30"/>
      <c r="AK133" s="30"/>
      <c r="AL133" s="30"/>
      <c r="AM133" s="30"/>
      <c r="AN133" s="30"/>
      <c r="AO133" s="30"/>
      <c r="AP133" s="30"/>
      <c r="AQ133" s="30"/>
      <c r="AR133" s="30"/>
      <c r="AS133" s="30"/>
      <c r="AT133" s="30"/>
      <c r="AU133" s="30"/>
      <c r="AV133" s="30"/>
      <c r="AW133" s="30"/>
      <c r="AX133" s="30"/>
      <c r="AY133" s="30"/>
      <c r="AZ133" s="30"/>
      <c r="BA133" s="30"/>
      <c r="BB133" s="30"/>
      <c r="BC133" s="30"/>
      <c r="BD133" s="30"/>
      <c r="BE133" s="30"/>
      <c r="BF133" s="30"/>
      <c r="BG133" s="30"/>
      <c r="BH133" s="30"/>
      <c r="BI133" s="30"/>
      <c r="BJ133" s="30"/>
      <c r="BK133" s="30"/>
      <c r="BL133" s="30"/>
      <c r="BM133" s="30"/>
      <c r="BN133" s="30"/>
      <c r="BO133" s="30"/>
      <c r="BP133" s="30"/>
      <c r="BQ133" s="30"/>
      <c r="BR133" s="30"/>
      <c r="BS133" s="30"/>
      <c r="BT133" s="30"/>
      <c r="BU133" s="30"/>
      <c r="BV133" s="30"/>
      <c r="BW133" s="30"/>
      <c r="BX133" s="30"/>
      <c r="BY133" s="30"/>
      <c r="BZ133" s="30"/>
      <c r="CA133" s="30"/>
      <c r="CB133" s="30"/>
      <c r="CC133" s="30"/>
      <c r="CD133" s="30"/>
      <c r="CE133" s="30"/>
      <c r="CF133" s="30"/>
      <c r="CG133" s="30"/>
      <c r="CH133" s="30"/>
      <c r="CI133" s="30"/>
      <c r="CJ133" s="30"/>
      <c r="CK133" s="30"/>
      <c r="CL133" s="30"/>
      <c r="CM133" s="30"/>
      <c r="CN133" s="30"/>
      <c r="CO133" s="30"/>
      <c r="CP133" s="30"/>
      <c r="CQ133" s="30"/>
      <c r="CR133" s="30"/>
      <c r="CS133" s="30"/>
      <c r="CT133" s="30"/>
      <c r="CU133" s="30"/>
      <c r="CV133" s="30"/>
      <c r="CW133" s="30"/>
      <c r="CX133" s="30"/>
      <c r="CY133" s="30"/>
      <c r="CZ133" s="30"/>
      <c r="DA133" s="30"/>
      <c r="DB133" s="30"/>
      <c r="DC133" s="30"/>
      <c r="DD133" s="30"/>
      <c r="DE133" s="30"/>
      <c r="DF133" s="30"/>
      <c r="DG133" s="30"/>
      <c r="DH133" s="30"/>
      <c r="DI133" s="30"/>
      <c r="DJ133" s="30"/>
      <c r="DK133" s="30"/>
      <c r="DL133" s="30"/>
      <c r="DM133" s="30"/>
      <c r="DN133" s="30"/>
      <c r="DO133" s="30"/>
      <c r="DP133" s="30"/>
      <c r="DQ133" s="30"/>
    </row>
    <row r="134" spans="1:121">
      <c r="A134" s="24"/>
      <c r="B134" s="38"/>
      <c r="C134" s="24"/>
      <c r="D134" s="24"/>
      <c r="E134" s="54"/>
      <c r="F134" s="38"/>
      <c r="G134" s="24"/>
      <c r="H134" s="24"/>
      <c r="I134" s="54"/>
      <c r="J134" s="55"/>
      <c r="K134" s="39"/>
      <c r="L134" s="20"/>
      <c r="M134" s="20"/>
      <c r="N134" s="20"/>
      <c r="O134" s="20"/>
      <c r="P134" s="20"/>
      <c r="Q134" s="20"/>
      <c r="R134" s="20"/>
      <c r="S134" s="20"/>
      <c r="T134" s="20"/>
      <c r="U134" s="2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  <c r="AF134" s="30"/>
      <c r="AG134" s="30"/>
      <c r="AH134" s="30"/>
      <c r="AI134" s="30"/>
      <c r="AJ134" s="30"/>
      <c r="AK134" s="30"/>
      <c r="AL134" s="30"/>
      <c r="AM134" s="30"/>
      <c r="AN134" s="30"/>
      <c r="AO134" s="30"/>
      <c r="AP134" s="30"/>
      <c r="AQ134" s="30"/>
      <c r="AR134" s="30"/>
      <c r="AS134" s="30"/>
      <c r="AT134" s="30"/>
      <c r="AU134" s="30"/>
      <c r="AV134" s="30"/>
      <c r="AW134" s="30"/>
      <c r="AX134" s="30"/>
      <c r="AY134" s="30"/>
      <c r="AZ134" s="30"/>
      <c r="BA134" s="30"/>
      <c r="BB134" s="30"/>
      <c r="BC134" s="30"/>
      <c r="BD134" s="30"/>
      <c r="BE134" s="30"/>
      <c r="BF134" s="30"/>
      <c r="BG134" s="30"/>
      <c r="BH134" s="30"/>
      <c r="BI134" s="30"/>
      <c r="BJ134" s="30"/>
      <c r="BK134" s="30"/>
      <c r="BL134" s="30"/>
      <c r="BM134" s="30"/>
      <c r="BN134" s="30"/>
      <c r="BO134" s="30"/>
      <c r="BP134" s="30"/>
      <c r="BQ134" s="30"/>
      <c r="BR134" s="30"/>
      <c r="BS134" s="30"/>
      <c r="BT134" s="30"/>
      <c r="BU134" s="30"/>
      <c r="BV134" s="30"/>
      <c r="BW134" s="30"/>
      <c r="BX134" s="30"/>
      <c r="BY134" s="30"/>
      <c r="BZ134" s="30"/>
      <c r="CA134" s="30"/>
      <c r="CB134" s="30"/>
      <c r="CC134" s="30"/>
      <c r="CD134" s="30"/>
      <c r="CE134" s="30"/>
      <c r="CF134" s="30"/>
      <c r="CG134" s="30"/>
      <c r="CH134" s="30"/>
      <c r="CI134" s="30"/>
      <c r="CJ134" s="30"/>
      <c r="CK134" s="30"/>
      <c r="CL134" s="30"/>
      <c r="CM134" s="30"/>
      <c r="CN134" s="30"/>
      <c r="CO134" s="30"/>
      <c r="CP134" s="30"/>
      <c r="CQ134" s="30"/>
      <c r="CR134" s="30"/>
      <c r="CS134" s="30"/>
      <c r="CT134" s="30"/>
      <c r="CU134" s="30"/>
      <c r="CV134" s="30"/>
      <c r="CW134" s="30"/>
      <c r="CX134" s="30"/>
      <c r="CY134" s="30"/>
      <c r="CZ134" s="30"/>
      <c r="DA134" s="30"/>
      <c r="DB134" s="30"/>
      <c r="DC134" s="30"/>
      <c r="DD134" s="30"/>
      <c r="DE134" s="30"/>
      <c r="DF134" s="30"/>
      <c r="DG134" s="30"/>
      <c r="DH134" s="30"/>
      <c r="DI134" s="30"/>
      <c r="DJ134" s="30"/>
      <c r="DK134" s="30"/>
      <c r="DL134" s="30"/>
      <c r="DM134" s="30"/>
      <c r="DN134" s="30"/>
      <c r="DO134" s="30"/>
      <c r="DP134" s="30"/>
      <c r="DQ134" s="30"/>
    </row>
    <row r="135" spans="1:121">
      <c r="A135" s="87"/>
      <c r="B135" s="87"/>
      <c r="C135" s="87"/>
      <c r="D135" s="87"/>
      <c r="E135" s="87"/>
      <c r="F135" s="87"/>
      <c r="G135" s="87"/>
      <c r="H135" s="87"/>
      <c r="I135" s="24"/>
      <c r="J135" s="24"/>
      <c r="K135" s="24"/>
      <c r="L135" s="24"/>
      <c r="M135" s="24"/>
      <c r="N135" s="24"/>
      <c r="O135" s="20"/>
      <c r="P135" s="20"/>
      <c r="Q135" s="20"/>
      <c r="R135" s="20"/>
      <c r="S135" s="20"/>
      <c r="T135" s="20"/>
      <c r="U135" s="20"/>
      <c r="V135" s="30"/>
      <c r="W135" s="30"/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30"/>
      <c r="AI135" s="30"/>
      <c r="AJ135" s="30"/>
      <c r="AK135" s="30"/>
      <c r="AL135" s="30"/>
      <c r="AM135" s="30"/>
      <c r="AN135" s="30"/>
      <c r="AO135" s="30"/>
      <c r="AP135" s="30"/>
      <c r="AQ135" s="30"/>
      <c r="AR135" s="30"/>
      <c r="AS135" s="30"/>
      <c r="AT135" s="30"/>
      <c r="AU135" s="30"/>
      <c r="AV135" s="30"/>
      <c r="AW135" s="30"/>
      <c r="AX135" s="30"/>
      <c r="AY135" s="30"/>
      <c r="AZ135" s="30"/>
      <c r="BA135" s="30"/>
      <c r="BB135" s="30"/>
      <c r="BC135" s="30"/>
      <c r="BD135" s="30"/>
      <c r="BE135" s="30"/>
      <c r="BF135" s="30"/>
      <c r="BG135" s="30"/>
      <c r="BH135" s="30"/>
      <c r="BI135" s="30"/>
      <c r="BJ135" s="30"/>
      <c r="BK135" s="30"/>
      <c r="BL135" s="30"/>
      <c r="BM135" s="30"/>
      <c r="BN135" s="30"/>
      <c r="BO135" s="30"/>
      <c r="BP135" s="30"/>
      <c r="BQ135" s="30"/>
      <c r="BR135" s="30"/>
      <c r="BS135" s="30"/>
      <c r="BT135" s="30"/>
      <c r="BU135" s="30"/>
      <c r="BV135" s="30"/>
      <c r="BW135" s="30"/>
      <c r="BX135" s="30"/>
      <c r="BY135" s="30"/>
      <c r="BZ135" s="30"/>
      <c r="CA135" s="30"/>
      <c r="CB135" s="30"/>
      <c r="CC135" s="30"/>
      <c r="CD135" s="30"/>
      <c r="CE135" s="30"/>
      <c r="CF135" s="30"/>
      <c r="CG135" s="30"/>
      <c r="CH135" s="30"/>
      <c r="CI135" s="30"/>
      <c r="CJ135" s="30"/>
      <c r="CK135" s="30"/>
      <c r="CL135" s="30"/>
      <c r="CM135" s="30"/>
      <c r="CN135" s="30"/>
      <c r="CO135" s="30"/>
      <c r="CP135" s="30"/>
      <c r="CQ135" s="30"/>
      <c r="CR135" s="30"/>
      <c r="CS135" s="30"/>
      <c r="CT135" s="30"/>
      <c r="CU135" s="30"/>
      <c r="CV135" s="30"/>
      <c r="CW135" s="30"/>
      <c r="CX135" s="30"/>
      <c r="CY135" s="30"/>
      <c r="CZ135" s="30"/>
      <c r="DA135" s="30"/>
      <c r="DB135" s="30"/>
      <c r="DC135" s="30"/>
      <c r="DD135" s="30"/>
      <c r="DE135" s="30"/>
      <c r="DF135" s="30"/>
      <c r="DG135" s="30"/>
      <c r="DH135" s="30"/>
      <c r="DI135" s="30"/>
      <c r="DJ135" s="30"/>
      <c r="DK135" s="30"/>
      <c r="DL135" s="30"/>
      <c r="DM135" s="30"/>
      <c r="DN135" s="30"/>
      <c r="DO135" s="30"/>
      <c r="DP135" s="30"/>
      <c r="DQ135" s="30"/>
    </row>
    <row r="136" spans="1:121">
      <c r="A136" s="87"/>
      <c r="B136" s="87"/>
      <c r="C136" s="87"/>
      <c r="D136" s="87"/>
      <c r="E136" s="87"/>
      <c r="F136" s="87"/>
      <c r="G136" s="87"/>
      <c r="H136" s="87"/>
      <c r="I136" s="54"/>
      <c r="J136" s="55"/>
      <c r="K136" s="39"/>
      <c r="L136" s="20"/>
      <c r="M136" s="20"/>
      <c r="N136" s="20"/>
      <c r="O136" s="20"/>
      <c r="P136" s="20"/>
      <c r="Q136" s="20"/>
      <c r="R136" s="20"/>
      <c r="S136" s="20"/>
      <c r="T136" s="20"/>
      <c r="U136" s="20"/>
      <c r="V136" s="20"/>
      <c r="W136" s="30"/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H136" s="30"/>
      <c r="AI136" s="30"/>
      <c r="AJ136" s="30"/>
      <c r="AK136" s="30"/>
      <c r="AL136" s="30"/>
      <c r="AM136" s="30"/>
      <c r="AN136" s="30"/>
      <c r="AO136" s="30"/>
      <c r="AP136" s="30"/>
      <c r="AQ136" s="30"/>
      <c r="AR136" s="30"/>
      <c r="AS136" s="30"/>
      <c r="AT136" s="30"/>
      <c r="AU136" s="30"/>
      <c r="AV136" s="30"/>
      <c r="AW136" s="30"/>
      <c r="AX136" s="30"/>
      <c r="AY136" s="30"/>
      <c r="AZ136" s="30"/>
      <c r="BA136" s="30"/>
      <c r="BB136" s="30"/>
      <c r="BC136" s="30"/>
      <c r="BD136" s="30"/>
      <c r="BE136" s="30"/>
      <c r="BF136" s="30"/>
      <c r="BG136" s="30"/>
      <c r="BH136" s="30"/>
      <c r="BI136" s="30"/>
      <c r="BJ136" s="30"/>
      <c r="BK136" s="30"/>
      <c r="BL136" s="30"/>
      <c r="BM136" s="30"/>
      <c r="BN136" s="30"/>
      <c r="BO136" s="30"/>
      <c r="BP136" s="30"/>
      <c r="BQ136" s="30"/>
      <c r="BR136" s="30"/>
      <c r="BS136" s="30"/>
      <c r="BT136" s="30"/>
      <c r="BU136" s="30"/>
      <c r="BV136" s="30"/>
      <c r="BW136" s="30"/>
      <c r="BX136" s="30"/>
      <c r="BY136" s="30"/>
      <c r="BZ136" s="30"/>
      <c r="CA136" s="30"/>
      <c r="CB136" s="30"/>
      <c r="CC136" s="30"/>
      <c r="CD136" s="30"/>
      <c r="CE136" s="30"/>
      <c r="CF136" s="30"/>
      <c r="CG136" s="30"/>
      <c r="CH136" s="30"/>
      <c r="CI136" s="30"/>
      <c r="CJ136" s="30"/>
      <c r="CK136" s="30"/>
      <c r="CL136" s="30"/>
      <c r="CM136" s="30"/>
      <c r="CN136" s="30"/>
      <c r="CO136" s="30"/>
      <c r="CP136" s="30"/>
      <c r="CQ136" s="30"/>
      <c r="CR136" s="30"/>
      <c r="CS136" s="30"/>
      <c r="CT136" s="30"/>
      <c r="CU136" s="30"/>
      <c r="CV136" s="30"/>
      <c r="CW136" s="30"/>
      <c r="CX136" s="30"/>
      <c r="CY136" s="30"/>
      <c r="CZ136" s="30"/>
      <c r="DA136" s="30"/>
      <c r="DB136" s="30"/>
      <c r="DC136" s="30"/>
      <c r="DD136" s="30"/>
      <c r="DE136" s="30"/>
      <c r="DF136" s="30"/>
      <c r="DG136" s="30"/>
      <c r="DH136" s="30"/>
      <c r="DI136" s="30"/>
      <c r="DJ136" s="30"/>
      <c r="DK136" s="30"/>
      <c r="DL136" s="30"/>
      <c r="DM136" s="30"/>
      <c r="DN136" s="30"/>
      <c r="DO136" s="30"/>
      <c r="DP136" s="30"/>
      <c r="DQ136" s="30"/>
    </row>
    <row r="137" spans="1:121">
      <c r="A137" s="24"/>
      <c r="B137" s="38"/>
      <c r="C137" s="24"/>
      <c r="D137" s="24"/>
      <c r="E137" s="54"/>
      <c r="F137" s="38"/>
      <c r="G137" s="24"/>
      <c r="H137" s="24"/>
      <c r="I137" s="54"/>
      <c r="J137" s="55"/>
      <c r="K137" s="39"/>
      <c r="L137" s="20"/>
      <c r="M137" s="20"/>
      <c r="N137" s="20"/>
      <c r="O137" s="20"/>
      <c r="P137" s="20"/>
      <c r="Q137" s="20"/>
      <c r="R137" s="20"/>
      <c r="S137" s="20"/>
      <c r="T137" s="20"/>
      <c r="U137" s="20"/>
      <c r="V137" s="20"/>
      <c r="W137" s="30"/>
      <c r="X137" s="30"/>
      <c r="Y137" s="30"/>
      <c r="Z137" s="30"/>
      <c r="AA137" s="30"/>
      <c r="AB137" s="30"/>
      <c r="AC137" s="30"/>
      <c r="AD137" s="30"/>
      <c r="AE137" s="30"/>
      <c r="AF137" s="30"/>
      <c r="AG137" s="30"/>
      <c r="AH137" s="30"/>
      <c r="AI137" s="30"/>
      <c r="AJ137" s="30"/>
      <c r="AK137" s="30"/>
      <c r="AL137" s="30"/>
      <c r="AM137" s="30"/>
      <c r="AN137" s="30"/>
      <c r="AO137" s="30"/>
      <c r="AP137" s="30"/>
      <c r="AQ137" s="30"/>
      <c r="AR137" s="30"/>
      <c r="AS137" s="30"/>
      <c r="AT137" s="30"/>
      <c r="AU137" s="30"/>
      <c r="AV137" s="30"/>
      <c r="AW137" s="30"/>
      <c r="AX137" s="30"/>
      <c r="AY137" s="30"/>
      <c r="AZ137" s="30"/>
      <c r="BA137" s="30"/>
      <c r="BB137" s="30"/>
      <c r="BC137" s="30"/>
      <c r="BD137" s="30"/>
      <c r="BE137" s="30"/>
      <c r="BF137" s="30"/>
      <c r="BG137" s="30"/>
      <c r="BH137" s="30"/>
      <c r="BI137" s="30"/>
      <c r="BJ137" s="30"/>
      <c r="BK137" s="30"/>
      <c r="BL137" s="30"/>
      <c r="BM137" s="30"/>
      <c r="BN137" s="30"/>
      <c r="BO137" s="30"/>
      <c r="BP137" s="30"/>
      <c r="BQ137" s="30"/>
      <c r="BR137" s="30"/>
      <c r="BS137" s="30"/>
      <c r="BT137" s="30"/>
      <c r="BU137" s="30"/>
      <c r="BV137" s="30"/>
      <c r="BW137" s="30"/>
      <c r="BX137" s="30"/>
      <c r="BY137" s="30"/>
      <c r="BZ137" s="30"/>
      <c r="CA137" s="30"/>
      <c r="CB137" s="30"/>
      <c r="CC137" s="30"/>
      <c r="CD137" s="30"/>
      <c r="CE137" s="30"/>
      <c r="CF137" s="30"/>
      <c r="CG137" s="30"/>
      <c r="CH137" s="30"/>
      <c r="CI137" s="30"/>
      <c r="CJ137" s="30"/>
      <c r="CK137" s="30"/>
      <c r="CL137" s="30"/>
      <c r="CM137" s="30"/>
      <c r="CN137" s="30"/>
      <c r="CO137" s="30"/>
      <c r="CP137" s="30"/>
      <c r="CQ137" s="30"/>
      <c r="CR137" s="30"/>
      <c r="CS137" s="30"/>
      <c r="CT137" s="30"/>
      <c r="CU137" s="30"/>
      <c r="CV137" s="30"/>
      <c r="CW137" s="30"/>
      <c r="CX137" s="30"/>
      <c r="CY137" s="30"/>
      <c r="CZ137" s="30"/>
      <c r="DA137" s="30"/>
      <c r="DB137" s="30"/>
      <c r="DC137" s="30"/>
      <c r="DD137" s="30"/>
      <c r="DE137" s="30"/>
      <c r="DF137" s="30"/>
      <c r="DG137" s="30"/>
      <c r="DH137" s="30"/>
      <c r="DI137" s="30"/>
      <c r="DJ137" s="30"/>
      <c r="DK137" s="30"/>
      <c r="DL137" s="30"/>
      <c r="DM137" s="30"/>
      <c r="DN137" s="30"/>
      <c r="DO137" s="30"/>
      <c r="DP137" s="30"/>
      <c r="DQ137" s="30"/>
    </row>
    <row r="138" spans="1:121">
      <c r="A138" s="24"/>
      <c r="B138" s="38"/>
      <c r="C138" s="24"/>
      <c r="D138" s="24"/>
      <c r="E138" s="54"/>
      <c r="F138" s="38"/>
      <c r="G138" s="24"/>
      <c r="H138" s="24"/>
      <c r="I138" s="54"/>
      <c r="J138" s="55"/>
      <c r="K138" s="39"/>
      <c r="L138" s="20"/>
      <c r="M138" s="20"/>
      <c r="N138" s="20"/>
      <c r="O138" s="20"/>
      <c r="P138" s="20"/>
      <c r="Q138" s="20"/>
      <c r="R138" s="20"/>
      <c r="S138" s="20"/>
      <c r="T138" s="20"/>
      <c r="U138" s="20"/>
      <c r="V138" s="20"/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30"/>
      <c r="AI138" s="30"/>
      <c r="AJ138" s="30"/>
      <c r="AK138" s="30"/>
      <c r="AL138" s="30"/>
      <c r="AM138" s="30"/>
      <c r="AN138" s="30"/>
      <c r="AO138" s="30"/>
      <c r="AP138" s="30"/>
      <c r="AQ138" s="30"/>
      <c r="AR138" s="30"/>
      <c r="AS138" s="30"/>
      <c r="AT138" s="30"/>
      <c r="AU138" s="30"/>
      <c r="AV138" s="30"/>
      <c r="AW138" s="30"/>
      <c r="AX138" s="30"/>
      <c r="AY138" s="30"/>
      <c r="AZ138" s="30"/>
      <c r="BA138" s="30"/>
      <c r="BB138" s="30"/>
      <c r="BC138" s="30"/>
      <c r="BD138" s="30"/>
      <c r="BE138" s="30"/>
      <c r="BF138" s="30"/>
      <c r="BG138" s="30"/>
      <c r="BH138" s="30"/>
      <c r="BI138" s="30"/>
      <c r="BJ138" s="30"/>
      <c r="BK138" s="30"/>
      <c r="BL138" s="30"/>
      <c r="BM138" s="30"/>
      <c r="BN138" s="30"/>
      <c r="BO138" s="30"/>
      <c r="BP138" s="30"/>
      <c r="BQ138" s="30"/>
      <c r="BR138" s="30"/>
      <c r="BS138" s="30"/>
      <c r="BT138" s="30"/>
      <c r="BU138" s="30"/>
      <c r="BV138" s="30"/>
      <c r="BW138" s="30"/>
      <c r="BX138" s="30"/>
      <c r="BY138" s="30"/>
      <c r="BZ138" s="30"/>
      <c r="CA138" s="30"/>
      <c r="CB138" s="30"/>
      <c r="CC138" s="30"/>
      <c r="CD138" s="30"/>
      <c r="CE138" s="30"/>
      <c r="CF138" s="30"/>
      <c r="CG138" s="30"/>
      <c r="CH138" s="30"/>
      <c r="CI138" s="30"/>
      <c r="CJ138" s="30"/>
      <c r="CK138" s="30"/>
      <c r="CL138" s="30"/>
      <c r="CM138" s="30"/>
      <c r="CN138" s="30"/>
      <c r="CO138" s="30"/>
      <c r="CP138" s="30"/>
      <c r="CQ138" s="30"/>
      <c r="CR138" s="30"/>
      <c r="CS138" s="30"/>
      <c r="CT138" s="30"/>
      <c r="CU138" s="30"/>
      <c r="CV138" s="30"/>
      <c r="CW138" s="30"/>
      <c r="CX138" s="30"/>
      <c r="CY138" s="30"/>
      <c r="CZ138" s="30"/>
      <c r="DA138" s="30"/>
      <c r="DB138" s="30"/>
      <c r="DC138" s="30"/>
      <c r="DD138" s="30"/>
      <c r="DE138" s="30"/>
      <c r="DF138" s="30"/>
      <c r="DG138" s="30"/>
      <c r="DH138" s="30"/>
      <c r="DI138" s="30"/>
      <c r="DJ138" s="30"/>
      <c r="DK138" s="30"/>
      <c r="DL138" s="30"/>
      <c r="DM138" s="30"/>
      <c r="DN138" s="30"/>
      <c r="DO138" s="30"/>
      <c r="DP138" s="30"/>
      <c r="DQ138" s="30"/>
    </row>
    <row r="139" spans="1:121">
      <c r="A139" s="24"/>
      <c r="B139" s="38"/>
      <c r="C139" s="24"/>
      <c r="D139" s="24"/>
      <c r="E139" s="54"/>
      <c r="F139" s="38"/>
      <c r="G139" s="24"/>
      <c r="H139" s="24"/>
      <c r="I139" s="54"/>
      <c r="J139" s="55"/>
      <c r="K139" s="39"/>
      <c r="L139" s="20"/>
      <c r="M139" s="20"/>
      <c r="N139" s="20"/>
      <c r="O139" s="20"/>
      <c r="P139" s="20"/>
      <c r="Q139" s="20"/>
      <c r="R139" s="20"/>
      <c r="S139" s="20"/>
      <c r="T139" s="20"/>
      <c r="U139" s="20"/>
      <c r="V139" s="20"/>
      <c r="W139" s="30"/>
      <c r="X139" s="30"/>
      <c r="Y139" s="30"/>
      <c r="Z139" s="30"/>
      <c r="AA139" s="30"/>
      <c r="AB139" s="30"/>
      <c r="AC139" s="30"/>
      <c r="AD139" s="30"/>
      <c r="AE139" s="30"/>
      <c r="AF139" s="30"/>
      <c r="AG139" s="30"/>
      <c r="AH139" s="30"/>
      <c r="AI139" s="30"/>
      <c r="AJ139" s="30"/>
      <c r="AK139" s="30"/>
      <c r="AL139" s="30"/>
      <c r="AM139" s="30"/>
      <c r="AN139" s="30"/>
      <c r="AO139" s="30"/>
      <c r="AP139" s="30"/>
      <c r="AQ139" s="30"/>
      <c r="AR139" s="30"/>
      <c r="AS139" s="30"/>
      <c r="AT139" s="30"/>
      <c r="AU139" s="30"/>
      <c r="AV139" s="30"/>
      <c r="AW139" s="30"/>
      <c r="AX139" s="30"/>
      <c r="AY139" s="30"/>
      <c r="AZ139" s="30"/>
      <c r="BA139" s="30"/>
      <c r="BB139" s="30"/>
      <c r="BC139" s="30"/>
      <c r="BD139" s="30"/>
      <c r="BE139" s="30"/>
      <c r="BF139" s="30"/>
      <c r="BG139" s="30"/>
      <c r="BH139" s="30"/>
      <c r="BI139" s="30"/>
      <c r="BJ139" s="30"/>
      <c r="BK139" s="30"/>
      <c r="BL139" s="30"/>
      <c r="BM139" s="30"/>
      <c r="BN139" s="30"/>
      <c r="BO139" s="30"/>
      <c r="BP139" s="30"/>
      <c r="BQ139" s="30"/>
      <c r="BR139" s="30"/>
      <c r="BS139" s="30"/>
      <c r="BT139" s="30"/>
      <c r="BU139" s="30"/>
      <c r="BV139" s="30"/>
      <c r="BW139" s="30"/>
      <c r="BX139" s="30"/>
      <c r="BY139" s="30"/>
      <c r="BZ139" s="30"/>
      <c r="CA139" s="30"/>
      <c r="CB139" s="30"/>
      <c r="CC139" s="30"/>
      <c r="CD139" s="30"/>
      <c r="CE139" s="30"/>
      <c r="CF139" s="30"/>
      <c r="CG139" s="30"/>
      <c r="CH139" s="30"/>
      <c r="CI139" s="30"/>
      <c r="CJ139" s="30"/>
      <c r="CK139" s="30"/>
      <c r="CL139" s="30"/>
      <c r="CM139" s="30"/>
      <c r="CN139" s="30"/>
      <c r="CO139" s="30"/>
      <c r="CP139" s="30"/>
      <c r="CQ139" s="30"/>
      <c r="CR139" s="30"/>
      <c r="CS139" s="30"/>
      <c r="CT139" s="30"/>
      <c r="CU139" s="30"/>
      <c r="CV139" s="30"/>
      <c r="CW139" s="30"/>
      <c r="CX139" s="30"/>
      <c r="CY139" s="30"/>
      <c r="CZ139" s="30"/>
      <c r="DA139" s="30"/>
      <c r="DB139" s="30"/>
      <c r="DC139" s="30"/>
      <c r="DD139" s="30"/>
      <c r="DE139" s="30"/>
      <c r="DF139" s="30"/>
      <c r="DG139" s="30"/>
      <c r="DH139" s="30"/>
      <c r="DI139" s="30"/>
      <c r="DJ139" s="30"/>
      <c r="DK139" s="30"/>
      <c r="DL139" s="30"/>
      <c r="DM139" s="30"/>
      <c r="DN139" s="30"/>
      <c r="DO139" s="30"/>
      <c r="DP139" s="30"/>
      <c r="DQ139" s="30"/>
    </row>
    <row r="140" spans="1:121">
      <c r="A140" s="88"/>
      <c r="B140" s="88"/>
      <c r="C140" s="89"/>
      <c r="D140" s="88"/>
      <c r="E140" s="88"/>
      <c r="F140" s="90"/>
      <c r="G140" s="91"/>
      <c r="H140" s="88"/>
      <c r="I140" s="92"/>
      <c r="J140" s="54"/>
      <c r="K140" s="55"/>
      <c r="L140" s="39"/>
      <c r="M140" s="20"/>
      <c r="N140" s="20"/>
      <c r="O140" s="20"/>
      <c r="P140" s="20"/>
      <c r="Q140" s="20"/>
      <c r="R140" s="20"/>
      <c r="S140" s="20"/>
      <c r="T140" s="20"/>
      <c r="U140" s="20"/>
      <c r="V140" s="20"/>
      <c r="W140" s="30"/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30"/>
      <c r="AI140" s="30"/>
      <c r="AJ140" s="30"/>
      <c r="AK140" s="30"/>
      <c r="AL140" s="30"/>
      <c r="AM140" s="30"/>
      <c r="AN140" s="30"/>
      <c r="AO140" s="30"/>
      <c r="AP140" s="30"/>
      <c r="AQ140" s="30"/>
      <c r="AR140" s="30"/>
      <c r="AS140" s="30"/>
      <c r="AT140" s="30"/>
      <c r="AU140" s="30"/>
      <c r="AV140" s="30"/>
      <c r="AW140" s="30"/>
      <c r="AX140" s="30"/>
      <c r="AY140" s="30"/>
      <c r="AZ140" s="30"/>
      <c r="BA140" s="30"/>
      <c r="BB140" s="30"/>
      <c r="BC140" s="30"/>
      <c r="BD140" s="30"/>
      <c r="BE140" s="30"/>
      <c r="BF140" s="30"/>
      <c r="BG140" s="30"/>
      <c r="BH140" s="30"/>
      <c r="BI140" s="30"/>
      <c r="BJ140" s="30"/>
      <c r="BK140" s="30"/>
      <c r="BL140" s="30"/>
      <c r="BM140" s="30"/>
      <c r="BN140" s="30"/>
      <c r="BO140" s="30"/>
      <c r="BP140" s="30"/>
      <c r="BQ140" s="30"/>
      <c r="BR140" s="30"/>
      <c r="BS140" s="30"/>
      <c r="BT140" s="30"/>
      <c r="BU140" s="30"/>
      <c r="BV140" s="30"/>
      <c r="BW140" s="30"/>
      <c r="BX140" s="30"/>
      <c r="BY140" s="30"/>
      <c r="BZ140" s="30"/>
      <c r="CA140" s="30"/>
      <c r="CB140" s="30"/>
      <c r="CC140" s="30"/>
      <c r="CD140" s="30"/>
      <c r="CE140" s="30"/>
      <c r="CF140" s="30"/>
      <c r="CG140" s="30"/>
      <c r="CH140" s="30"/>
      <c r="CI140" s="30"/>
      <c r="CJ140" s="30"/>
      <c r="CK140" s="30"/>
      <c r="CL140" s="30"/>
      <c r="CM140" s="30"/>
      <c r="CN140" s="30"/>
      <c r="CO140" s="30"/>
      <c r="CP140" s="30"/>
      <c r="CQ140" s="30"/>
      <c r="CR140" s="30"/>
      <c r="CS140" s="30"/>
      <c r="CT140" s="30"/>
      <c r="CU140" s="30"/>
      <c r="CV140" s="30"/>
      <c r="CW140" s="30"/>
      <c r="CX140" s="30"/>
      <c r="CY140" s="30"/>
      <c r="CZ140" s="30"/>
      <c r="DA140" s="30"/>
      <c r="DB140" s="30"/>
      <c r="DC140" s="30"/>
      <c r="DD140" s="30"/>
      <c r="DE140" s="30"/>
      <c r="DF140" s="30"/>
      <c r="DG140" s="30"/>
      <c r="DH140" s="30"/>
      <c r="DI140" s="30"/>
      <c r="DJ140" s="30"/>
      <c r="DK140" s="30"/>
      <c r="DL140" s="30"/>
      <c r="DM140" s="30"/>
      <c r="DN140" s="30"/>
      <c r="DO140" s="30"/>
      <c r="DP140" s="30"/>
      <c r="DQ140" s="30"/>
    </row>
    <row r="141" spans="1:121">
      <c r="A141" s="88"/>
      <c r="B141" s="88"/>
      <c r="C141" s="89"/>
      <c r="D141" s="88"/>
      <c r="E141" s="88"/>
      <c r="F141" s="90"/>
      <c r="G141" s="91"/>
      <c r="H141" s="88"/>
      <c r="I141" s="92"/>
      <c r="J141" s="54"/>
      <c r="K141" s="55"/>
      <c r="L141" s="39"/>
      <c r="M141" s="20"/>
      <c r="N141" s="20"/>
      <c r="O141" s="20"/>
      <c r="P141" s="20"/>
      <c r="Q141" s="20"/>
      <c r="R141" s="20"/>
      <c r="S141" s="20"/>
      <c r="T141" s="20"/>
      <c r="U141" s="20"/>
      <c r="V141" s="20"/>
      <c r="W141" s="30"/>
      <c r="X141" s="30"/>
      <c r="Y141" s="30"/>
      <c r="Z141" s="30"/>
      <c r="AA141" s="30"/>
      <c r="AB141" s="30"/>
      <c r="AC141" s="30"/>
      <c r="AD141" s="30"/>
      <c r="AE141" s="30"/>
      <c r="AF141" s="30"/>
      <c r="AG141" s="30"/>
      <c r="AH141" s="30"/>
      <c r="AI141" s="30"/>
      <c r="AJ141" s="30"/>
      <c r="AK141" s="30"/>
      <c r="AL141" s="30"/>
      <c r="AM141" s="30"/>
      <c r="AN141" s="30"/>
      <c r="AO141" s="30"/>
      <c r="AP141" s="30"/>
      <c r="AQ141" s="30"/>
      <c r="AR141" s="30"/>
      <c r="AS141" s="30"/>
      <c r="AT141" s="30"/>
      <c r="AU141" s="30"/>
      <c r="AV141" s="30"/>
      <c r="AW141" s="30"/>
      <c r="AX141" s="30"/>
      <c r="AY141" s="30"/>
      <c r="AZ141" s="30"/>
      <c r="BA141" s="30"/>
      <c r="BB141" s="30"/>
      <c r="BC141" s="30"/>
      <c r="BD141" s="30"/>
      <c r="BE141" s="30"/>
      <c r="BF141" s="30"/>
      <c r="BG141" s="30"/>
      <c r="BH141" s="30"/>
      <c r="BI141" s="30"/>
      <c r="BJ141" s="30"/>
      <c r="BK141" s="30"/>
      <c r="BL141" s="30"/>
      <c r="BM141" s="30"/>
      <c r="BN141" s="30"/>
      <c r="BO141" s="30"/>
      <c r="BP141" s="30"/>
      <c r="BQ141" s="30"/>
      <c r="BR141" s="30"/>
      <c r="BS141" s="30"/>
      <c r="BT141" s="30"/>
      <c r="BU141" s="30"/>
      <c r="BV141" s="30"/>
      <c r="BW141" s="30"/>
      <c r="BX141" s="30"/>
      <c r="BY141" s="30"/>
      <c r="BZ141" s="30"/>
      <c r="CA141" s="30"/>
      <c r="CB141" s="30"/>
      <c r="CC141" s="30"/>
      <c r="CD141" s="30"/>
      <c r="CE141" s="30"/>
      <c r="CF141" s="30"/>
      <c r="CG141" s="30"/>
      <c r="CH141" s="30"/>
      <c r="CI141" s="30"/>
      <c r="CJ141" s="30"/>
      <c r="CK141" s="30"/>
      <c r="CL141" s="30"/>
      <c r="CM141" s="30"/>
      <c r="CN141" s="30"/>
      <c r="CO141" s="30"/>
      <c r="CP141" s="30"/>
      <c r="CQ141" s="30"/>
      <c r="CR141" s="30"/>
      <c r="CS141" s="30"/>
      <c r="CT141" s="30"/>
      <c r="CU141" s="30"/>
      <c r="CV141" s="30"/>
      <c r="CW141" s="30"/>
      <c r="CX141" s="30"/>
      <c r="CY141" s="30"/>
      <c r="CZ141" s="30"/>
      <c r="DA141" s="30"/>
      <c r="DB141" s="30"/>
      <c r="DC141" s="30"/>
      <c r="DD141" s="30"/>
      <c r="DE141" s="30"/>
      <c r="DF141" s="30"/>
      <c r="DG141" s="30"/>
      <c r="DH141" s="30"/>
      <c r="DI141" s="30"/>
      <c r="DJ141" s="30"/>
      <c r="DK141" s="30"/>
      <c r="DL141" s="30"/>
      <c r="DM141" s="30"/>
      <c r="DN141" s="30"/>
      <c r="DO141" s="30"/>
      <c r="DP141" s="30"/>
      <c r="DQ141" s="30"/>
    </row>
    <row r="142" spans="1:121">
      <c r="A142" s="24"/>
      <c r="B142" s="24"/>
      <c r="C142" s="38"/>
      <c r="D142" s="39"/>
      <c r="E142" s="39"/>
      <c r="F142" s="54"/>
      <c r="G142" s="39"/>
      <c r="H142" s="24"/>
      <c r="I142" s="39"/>
      <c r="J142" s="54"/>
      <c r="K142" s="55"/>
      <c r="L142" s="39"/>
      <c r="M142" s="20"/>
      <c r="N142" s="20"/>
      <c r="O142" s="20"/>
      <c r="P142" s="20"/>
      <c r="Q142" s="20"/>
      <c r="R142" s="20"/>
      <c r="S142" s="20"/>
      <c r="T142" s="20"/>
      <c r="U142" s="20"/>
      <c r="V142" s="20"/>
      <c r="W142" s="30"/>
      <c r="X142" s="30"/>
      <c r="Y142" s="30"/>
      <c r="Z142" s="30"/>
      <c r="AA142" s="30"/>
      <c r="AB142" s="30"/>
      <c r="AC142" s="30"/>
      <c r="AD142" s="30"/>
      <c r="AE142" s="30"/>
      <c r="AF142" s="30"/>
      <c r="AG142" s="30"/>
      <c r="AH142" s="30"/>
      <c r="AI142" s="30"/>
      <c r="AJ142" s="30"/>
      <c r="AK142" s="30"/>
      <c r="AL142" s="30"/>
      <c r="AM142" s="30"/>
      <c r="AN142" s="30"/>
      <c r="AO142" s="30"/>
      <c r="AP142" s="30"/>
      <c r="AQ142" s="30"/>
      <c r="AR142" s="30"/>
      <c r="AS142" s="30"/>
      <c r="AT142" s="30"/>
      <c r="AU142" s="30"/>
      <c r="AV142" s="30"/>
      <c r="AW142" s="30"/>
      <c r="AX142" s="30"/>
      <c r="AY142" s="30"/>
      <c r="AZ142" s="30"/>
      <c r="BA142" s="30"/>
      <c r="BB142" s="30"/>
      <c r="BC142" s="30"/>
      <c r="BD142" s="30"/>
      <c r="BE142" s="30"/>
      <c r="BF142" s="30"/>
      <c r="BG142" s="30"/>
      <c r="BH142" s="30"/>
      <c r="BI142" s="30"/>
      <c r="BJ142" s="30"/>
      <c r="BK142" s="30"/>
      <c r="BL142" s="30"/>
      <c r="BM142" s="30"/>
      <c r="BN142" s="30"/>
      <c r="BO142" s="30"/>
      <c r="BP142" s="30"/>
      <c r="BQ142" s="30"/>
      <c r="BR142" s="30"/>
      <c r="BS142" s="30"/>
      <c r="BT142" s="30"/>
      <c r="BU142" s="30"/>
      <c r="BV142" s="30"/>
      <c r="BW142" s="30"/>
      <c r="BX142" s="30"/>
      <c r="BY142" s="30"/>
      <c r="BZ142" s="30"/>
      <c r="CA142" s="30"/>
      <c r="CB142" s="30"/>
      <c r="CC142" s="30"/>
      <c r="CD142" s="30"/>
      <c r="CE142" s="30"/>
      <c r="CF142" s="30"/>
      <c r="CG142" s="30"/>
      <c r="CH142" s="30"/>
      <c r="CI142" s="30"/>
      <c r="CJ142" s="30"/>
      <c r="CK142" s="30"/>
      <c r="CL142" s="30"/>
      <c r="CM142" s="30"/>
      <c r="CN142" s="30"/>
      <c r="CO142" s="30"/>
      <c r="CP142" s="30"/>
      <c r="CQ142" s="30"/>
      <c r="CR142" s="30"/>
      <c r="CS142" s="30"/>
      <c r="CT142" s="30"/>
      <c r="CU142" s="30"/>
      <c r="CV142" s="30"/>
      <c r="CW142" s="30"/>
      <c r="CX142" s="30"/>
      <c r="CY142" s="30"/>
      <c r="CZ142" s="30"/>
      <c r="DA142" s="30"/>
      <c r="DB142" s="30"/>
      <c r="DC142" s="30"/>
      <c r="DD142" s="30"/>
      <c r="DE142" s="30"/>
      <c r="DF142" s="30"/>
      <c r="DG142" s="30"/>
      <c r="DH142" s="30"/>
      <c r="DI142" s="30"/>
      <c r="DJ142" s="30"/>
      <c r="DK142" s="30"/>
      <c r="DL142" s="30"/>
      <c r="DM142" s="30"/>
      <c r="DN142" s="30"/>
      <c r="DO142" s="30"/>
      <c r="DP142" s="30"/>
      <c r="DQ142" s="30"/>
    </row>
    <row r="143" spans="1:121">
      <c r="A143" s="24"/>
      <c r="B143" s="24"/>
      <c r="C143" s="38"/>
      <c r="D143" s="39"/>
      <c r="E143" s="39"/>
      <c r="F143" s="54"/>
      <c r="G143" s="39"/>
      <c r="H143" s="24"/>
      <c r="I143" s="39"/>
      <c r="J143" s="54"/>
      <c r="K143" s="55"/>
      <c r="L143" s="39"/>
      <c r="M143" s="20"/>
      <c r="N143" s="20"/>
      <c r="O143" s="20"/>
      <c r="P143" s="20"/>
      <c r="Q143" s="20"/>
      <c r="R143" s="20"/>
      <c r="S143" s="20"/>
      <c r="T143" s="20"/>
      <c r="U143" s="20"/>
      <c r="V143" s="20"/>
      <c r="W143" s="30"/>
      <c r="X143" s="30"/>
      <c r="Y143" s="30"/>
      <c r="Z143" s="30"/>
      <c r="AA143" s="30"/>
      <c r="AB143" s="30"/>
      <c r="AC143" s="30"/>
      <c r="AD143" s="30"/>
      <c r="AE143" s="30"/>
      <c r="AF143" s="30"/>
      <c r="AG143" s="30"/>
      <c r="AH143" s="30"/>
      <c r="AI143" s="30"/>
      <c r="AJ143" s="30"/>
      <c r="AK143" s="30"/>
      <c r="AL143" s="30"/>
      <c r="AM143" s="30"/>
      <c r="AN143" s="30"/>
      <c r="AO143" s="30"/>
      <c r="AP143" s="30"/>
      <c r="AQ143" s="30"/>
      <c r="AR143" s="30"/>
      <c r="AS143" s="30"/>
      <c r="AT143" s="30"/>
      <c r="AU143" s="30"/>
      <c r="AV143" s="30"/>
      <c r="AW143" s="30"/>
      <c r="AX143" s="30"/>
      <c r="AY143" s="30"/>
      <c r="AZ143" s="30"/>
      <c r="BA143" s="30"/>
      <c r="BB143" s="30"/>
      <c r="BC143" s="30"/>
      <c r="BD143" s="30"/>
      <c r="BE143" s="30"/>
      <c r="BF143" s="30"/>
      <c r="BG143" s="30"/>
      <c r="BH143" s="30"/>
      <c r="BI143" s="30"/>
      <c r="BJ143" s="30"/>
      <c r="BK143" s="30"/>
      <c r="BL143" s="30"/>
      <c r="BM143" s="30"/>
      <c r="BN143" s="30"/>
      <c r="BO143" s="30"/>
      <c r="BP143" s="30"/>
      <c r="BQ143" s="30"/>
      <c r="BR143" s="30"/>
      <c r="BS143" s="30"/>
      <c r="BT143" s="30"/>
      <c r="BU143" s="30"/>
      <c r="BV143" s="30"/>
      <c r="BW143" s="30"/>
      <c r="BX143" s="30"/>
      <c r="BY143" s="30"/>
      <c r="BZ143" s="30"/>
      <c r="CA143" s="30"/>
      <c r="CB143" s="30"/>
      <c r="CC143" s="30"/>
      <c r="CD143" s="30"/>
      <c r="CE143" s="30"/>
      <c r="CF143" s="30"/>
      <c r="CG143" s="30"/>
      <c r="CH143" s="30"/>
      <c r="CI143" s="30"/>
      <c r="CJ143" s="30"/>
      <c r="CK143" s="30"/>
      <c r="CL143" s="30"/>
      <c r="CM143" s="30"/>
      <c r="CN143" s="30"/>
      <c r="CO143" s="30"/>
      <c r="CP143" s="30"/>
      <c r="CQ143" s="30"/>
      <c r="CR143" s="30"/>
      <c r="CS143" s="30"/>
      <c r="CT143" s="30"/>
      <c r="CU143" s="30"/>
      <c r="CV143" s="30"/>
      <c r="CW143" s="30"/>
      <c r="CX143" s="30"/>
      <c r="CY143" s="30"/>
      <c r="CZ143" s="30"/>
      <c r="DA143" s="30"/>
      <c r="DB143" s="30"/>
      <c r="DC143" s="30"/>
      <c r="DD143" s="30"/>
      <c r="DE143" s="30"/>
      <c r="DF143" s="30"/>
      <c r="DG143" s="30"/>
      <c r="DH143" s="30"/>
      <c r="DI143" s="30"/>
      <c r="DJ143" s="30"/>
      <c r="DK143" s="30"/>
      <c r="DL143" s="30"/>
      <c r="DM143" s="30"/>
      <c r="DN143" s="30"/>
      <c r="DO143" s="30"/>
      <c r="DP143" s="30"/>
      <c r="DQ143" s="30"/>
    </row>
    <row r="144" spans="1:121">
      <c r="A144" s="24"/>
      <c r="B144" s="24"/>
      <c r="C144" s="38"/>
      <c r="D144" s="39"/>
      <c r="E144" s="39"/>
      <c r="F144" s="54"/>
      <c r="G144" s="39"/>
      <c r="H144" s="24"/>
      <c r="I144" s="39"/>
      <c r="J144" s="54"/>
      <c r="K144" s="55"/>
      <c r="L144" s="39"/>
      <c r="M144" s="20"/>
      <c r="N144" s="20"/>
      <c r="O144" s="20"/>
      <c r="P144" s="20"/>
      <c r="Q144" s="20"/>
      <c r="R144" s="20"/>
      <c r="S144" s="20"/>
      <c r="T144" s="20"/>
      <c r="U144" s="20"/>
      <c r="V144" s="2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30"/>
      <c r="AI144" s="30"/>
      <c r="AJ144" s="30"/>
      <c r="AK144" s="30"/>
      <c r="AL144" s="30"/>
      <c r="AM144" s="30"/>
      <c r="AN144" s="30"/>
      <c r="AO144" s="30"/>
      <c r="AP144" s="30"/>
      <c r="AQ144" s="30"/>
      <c r="AR144" s="30"/>
      <c r="AS144" s="30"/>
      <c r="AT144" s="30"/>
      <c r="AU144" s="30"/>
      <c r="AV144" s="30"/>
      <c r="AW144" s="30"/>
      <c r="AX144" s="30"/>
      <c r="AY144" s="30"/>
      <c r="AZ144" s="30"/>
      <c r="BA144" s="30"/>
      <c r="BB144" s="30"/>
      <c r="BC144" s="30"/>
      <c r="BD144" s="30"/>
      <c r="BE144" s="30"/>
      <c r="BF144" s="30"/>
      <c r="BG144" s="30"/>
      <c r="BH144" s="30"/>
      <c r="BI144" s="30"/>
      <c r="BJ144" s="30"/>
      <c r="BK144" s="30"/>
      <c r="BL144" s="30"/>
      <c r="BM144" s="30"/>
      <c r="BN144" s="30"/>
      <c r="BO144" s="30"/>
      <c r="BP144" s="30"/>
      <c r="BQ144" s="30"/>
      <c r="BR144" s="30"/>
      <c r="BS144" s="30"/>
      <c r="BT144" s="30"/>
      <c r="BU144" s="30"/>
      <c r="BV144" s="30"/>
      <c r="BW144" s="30"/>
      <c r="BX144" s="30"/>
      <c r="BY144" s="30"/>
      <c r="BZ144" s="30"/>
      <c r="CA144" s="30"/>
      <c r="CB144" s="30"/>
      <c r="CC144" s="30"/>
      <c r="CD144" s="30"/>
      <c r="CE144" s="30"/>
      <c r="CF144" s="30"/>
      <c r="CG144" s="30"/>
      <c r="CH144" s="30"/>
      <c r="CI144" s="30"/>
      <c r="CJ144" s="30"/>
      <c r="CK144" s="30"/>
      <c r="CL144" s="30"/>
      <c r="CM144" s="30"/>
      <c r="CN144" s="30"/>
      <c r="CO144" s="30"/>
      <c r="CP144" s="30"/>
      <c r="CQ144" s="30"/>
      <c r="CR144" s="30"/>
      <c r="CS144" s="30"/>
      <c r="CT144" s="30"/>
      <c r="CU144" s="30"/>
      <c r="CV144" s="30"/>
      <c r="CW144" s="30"/>
      <c r="CX144" s="30"/>
      <c r="CY144" s="30"/>
      <c r="CZ144" s="30"/>
      <c r="DA144" s="30"/>
      <c r="DB144" s="30"/>
      <c r="DC144" s="30"/>
      <c r="DD144" s="30"/>
      <c r="DE144" s="30"/>
      <c r="DF144" s="30"/>
      <c r="DG144" s="30"/>
      <c r="DH144" s="30"/>
      <c r="DI144" s="30"/>
      <c r="DJ144" s="30"/>
      <c r="DK144" s="30"/>
      <c r="DL144" s="30"/>
      <c r="DM144" s="30"/>
      <c r="DN144" s="30"/>
      <c r="DO144" s="30"/>
      <c r="DP144" s="30"/>
      <c r="DQ144" s="30"/>
    </row>
    <row r="145" spans="1:121">
      <c r="A145" s="24"/>
      <c r="B145" s="24"/>
      <c r="C145" s="38"/>
      <c r="D145" s="39"/>
      <c r="E145" s="39"/>
      <c r="F145" s="54"/>
      <c r="G145" s="39"/>
      <c r="H145" s="24"/>
      <c r="I145" s="39"/>
      <c r="J145" s="54"/>
      <c r="K145" s="55"/>
      <c r="L145" s="39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30"/>
      <c r="X145" s="30"/>
      <c r="Y145" s="30"/>
      <c r="Z145" s="30"/>
      <c r="AA145" s="30"/>
      <c r="AB145" s="30"/>
      <c r="AC145" s="30"/>
      <c r="AD145" s="30"/>
      <c r="AE145" s="30"/>
      <c r="AF145" s="30"/>
      <c r="AG145" s="30"/>
      <c r="AH145" s="30"/>
      <c r="AI145" s="30"/>
      <c r="AJ145" s="30"/>
      <c r="AK145" s="30"/>
      <c r="AL145" s="30"/>
      <c r="AM145" s="30"/>
      <c r="AN145" s="30"/>
      <c r="AO145" s="30"/>
      <c r="AP145" s="30"/>
      <c r="AQ145" s="30"/>
      <c r="AR145" s="30"/>
      <c r="AS145" s="30"/>
      <c r="AT145" s="30"/>
      <c r="AU145" s="30"/>
      <c r="AV145" s="30"/>
      <c r="AW145" s="30"/>
      <c r="AX145" s="30"/>
      <c r="AY145" s="30"/>
      <c r="AZ145" s="30"/>
      <c r="BA145" s="30"/>
      <c r="BB145" s="30"/>
      <c r="BC145" s="30"/>
      <c r="BD145" s="30"/>
      <c r="BE145" s="30"/>
      <c r="BF145" s="30"/>
      <c r="BG145" s="30"/>
      <c r="BH145" s="30"/>
      <c r="BI145" s="30"/>
      <c r="BJ145" s="30"/>
      <c r="BK145" s="30"/>
      <c r="BL145" s="30"/>
      <c r="BM145" s="30"/>
      <c r="BN145" s="30"/>
      <c r="BO145" s="30"/>
      <c r="BP145" s="30"/>
      <c r="BQ145" s="30"/>
      <c r="BR145" s="30"/>
      <c r="BS145" s="30"/>
      <c r="BT145" s="30"/>
      <c r="BU145" s="30"/>
      <c r="BV145" s="30"/>
      <c r="BW145" s="30"/>
      <c r="BX145" s="30"/>
      <c r="BY145" s="30"/>
      <c r="BZ145" s="30"/>
      <c r="CA145" s="30"/>
      <c r="CB145" s="30"/>
      <c r="CC145" s="30"/>
      <c r="CD145" s="30"/>
      <c r="CE145" s="30"/>
      <c r="CF145" s="30"/>
      <c r="CG145" s="30"/>
      <c r="CH145" s="30"/>
      <c r="CI145" s="30"/>
      <c r="CJ145" s="30"/>
      <c r="CK145" s="30"/>
      <c r="CL145" s="30"/>
      <c r="CM145" s="30"/>
      <c r="CN145" s="30"/>
      <c r="CO145" s="30"/>
      <c r="CP145" s="30"/>
      <c r="CQ145" s="30"/>
      <c r="CR145" s="30"/>
      <c r="CS145" s="30"/>
      <c r="CT145" s="30"/>
      <c r="CU145" s="30"/>
      <c r="CV145" s="30"/>
      <c r="CW145" s="30"/>
      <c r="CX145" s="30"/>
      <c r="CY145" s="30"/>
      <c r="CZ145" s="30"/>
      <c r="DA145" s="30"/>
      <c r="DB145" s="30"/>
      <c r="DC145" s="30"/>
      <c r="DD145" s="30"/>
      <c r="DE145" s="30"/>
      <c r="DF145" s="30"/>
      <c r="DG145" s="30"/>
      <c r="DH145" s="30"/>
      <c r="DI145" s="30"/>
      <c r="DJ145" s="30"/>
      <c r="DK145" s="30"/>
      <c r="DL145" s="30"/>
      <c r="DM145" s="30"/>
      <c r="DN145" s="30"/>
      <c r="DO145" s="30"/>
      <c r="DP145" s="30"/>
      <c r="DQ145" s="30"/>
    </row>
    <row r="146" spans="1:121">
      <c r="A146" s="24"/>
      <c r="B146" s="24"/>
      <c r="C146" s="38"/>
      <c r="D146" s="39"/>
      <c r="E146" s="39"/>
      <c r="F146" s="54"/>
      <c r="G146" s="39"/>
      <c r="H146" s="24"/>
      <c r="I146" s="39"/>
      <c r="J146" s="54"/>
      <c r="K146" s="55"/>
      <c r="L146" s="39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30"/>
      <c r="X146" s="30"/>
      <c r="Y146" s="30"/>
      <c r="Z146" s="30"/>
      <c r="AA146" s="30"/>
      <c r="AB146" s="30"/>
      <c r="AC146" s="30"/>
      <c r="AD146" s="30"/>
      <c r="AE146" s="30"/>
      <c r="AF146" s="30"/>
      <c r="AG146" s="30"/>
      <c r="AH146" s="30"/>
      <c r="AI146" s="30"/>
      <c r="AJ146" s="30"/>
      <c r="AK146" s="30"/>
      <c r="AL146" s="30"/>
      <c r="AM146" s="30"/>
      <c r="AN146" s="30"/>
      <c r="AO146" s="30"/>
      <c r="AP146" s="30"/>
      <c r="AQ146" s="30"/>
      <c r="AR146" s="30"/>
      <c r="AS146" s="30"/>
      <c r="AT146" s="30"/>
      <c r="AU146" s="30"/>
      <c r="AV146" s="30"/>
      <c r="AW146" s="30"/>
      <c r="AX146" s="30"/>
      <c r="AY146" s="30"/>
      <c r="AZ146" s="30"/>
      <c r="BA146" s="30"/>
      <c r="BB146" s="30"/>
      <c r="BC146" s="30"/>
      <c r="BD146" s="30"/>
      <c r="BE146" s="30"/>
      <c r="BF146" s="30"/>
      <c r="BG146" s="30"/>
      <c r="BH146" s="30"/>
      <c r="BI146" s="30"/>
      <c r="BJ146" s="30"/>
      <c r="BK146" s="30"/>
      <c r="BL146" s="30"/>
      <c r="BM146" s="30"/>
      <c r="BN146" s="30"/>
      <c r="BO146" s="30"/>
      <c r="BP146" s="30"/>
      <c r="BQ146" s="30"/>
      <c r="BR146" s="30"/>
      <c r="BS146" s="30"/>
      <c r="BT146" s="30"/>
      <c r="BU146" s="30"/>
      <c r="BV146" s="30"/>
      <c r="BW146" s="30"/>
      <c r="BX146" s="30"/>
      <c r="BY146" s="30"/>
      <c r="BZ146" s="30"/>
      <c r="CA146" s="30"/>
      <c r="CB146" s="30"/>
      <c r="CC146" s="30"/>
      <c r="CD146" s="30"/>
      <c r="CE146" s="30"/>
      <c r="CF146" s="30"/>
      <c r="CG146" s="30"/>
      <c r="CH146" s="30"/>
      <c r="CI146" s="30"/>
      <c r="CJ146" s="30"/>
      <c r="CK146" s="30"/>
      <c r="CL146" s="30"/>
      <c r="CM146" s="30"/>
      <c r="CN146" s="30"/>
      <c r="CO146" s="30"/>
      <c r="CP146" s="30"/>
      <c r="CQ146" s="30"/>
      <c r="CR146" s="30"/>
      <c r="CS146" s="30"/>
      <c r="CT146" s="30"/>
      <c r="CU146" s="30"/>
      <c r="CV146" s="30"/>
      <c r="CW146" s="30"/>
      <c r="CX146" s="30"/>
      <c r="CY146" s="30"/>
      <c r="CZ146" s="30"/>
      <c r="DA146" s="30"/>
      <c r="DB146" s="30"/>
      <c r="DC146" s="30"/>
      <c r="DD146" s="30"/>
      <c r="DE146" s="30"/>
      <c r="DF146" s="30"/>
      <c r="DG146" s="30"/>
      <c r="DH146" s="30"/>
      <c r="DI146" s="30"/>
      <c r="DJ146" s="30"/>
      <c r="DK146" s="30"/>
      <c r="DL146" s="30"/>
      <c r="DM146" s="30"/>
      <c r="DN146" s="30"/>
      <c r="DO146" s="30"/>
      <c r="DP146" s="30"/>
      <c r="DQ146" s="30"/>
    </row>
    <row r="147" spans="1:121">
      <c r="A147" s="24"/>
      <c r="B147" s="24"/>
      <c r="C147" s="38"/>
      <c r="D147" s="39"/>
      <c r="E147" s="39"/>
      <c r="F147" s="54"/>
      <c r="G147" s="39"/>
      <c r="H147" s="24"/>
      <c r="I147" s="39"/>
      <c r="J147" s="54"/>
      <c r="K147" s="55"/>
      <c r="L147" s="39"/>
      <c r="M147" s="20"/>
      <c r="N147" s="20"/>
      <c r="O147" s="20"/>
      <c r="P147" s="20"/>
      <c r="Q147" s="20"/>
      <c r="R147" s="20"/>
      <c r="S147" s="20"/>
      <c r="T147" s="20"/>
      <c r="U147" s="20"/>
      <c r="V147" s="20"/>
      <c r="W147" s="30"/>
      <c r="X147" s="30"/>
      <c r="Y147" s="30"/>
      <c r="Z147" s="30"/>
      <c r="AA147" s="30"/>
      <c r="AB147" s="30"/>
      <c r="AC147" s="30"/>
      <c r="AD147" s="30"/>
      <c r="AE147" s="30"/>
      <c r="AF147" s="30"/>
      <c r="AG147" s="30"/>
      <c r="AH147" s="30"/>
      <c r="AI147" s="30"/>
      <c r="AJ147" s="30"/>
      <c r="AK147" s="30"/>
      <c r="AL147" s="30"/>
      <c r="AM147" s="30"/>
      <c r="AN147" s="30"/>
      <c r="AO147" s="30"/>
      <c r="AP147" s="30"/>
      <c r="AQ147" s="30"/>
      <c r="AR147" s="30"/>
      <c r="AS147" s="30"/>
      <c r="AT147" s="30"/>
      <c r="AU147" s="30"/>
      <c r="AV147" s="30"/>
      <c r="AW147" s="30"/>
      <c r="AX147" s="30"/>
      <c r="AY147" s="30"/>
      <c r="AZ147" s="30"/>
      <c r="BA147" s="30"/>
      <c r="BB147" s="30"/>
      <c r="BC147" s="30"/>
      <c r="BD147" s="30"/>
      <c r="BE147" s="30"/>
      <c r="BF147" s="30"/>
      <c r="BG147" s="30"/>
      <c r="BH147" s="30"/>
      <c r="BI147" s="30"/>
      <c r="BJ147" s="30"/>
      <c r="BK147" s="30"/>
      <c r="BL147" s="30"/>
      <c r="BM147" s="30"/>
      <c r="BN147" s="30"/>
      <c r="BO147" s="30"/>
      <c r="BP147" s="30"/>
      <c r="BQ147" s="30"/>
      <c r="BR147" s="30"/>
      <c r="BS147" s="30"/>
      <c r="BT147" s="30"/>
      <c r="BU147" s="30"/>
      <c r="BV147" s="30"/>
      <c r="BW147" s="30"/>
      <c r="BX147" s="30"/>
      <c r="BY147" s="30"/>
      <c r="BZ147" s="30"/>
      <c r="CA147" s="30"/>
      <c r="CB147" s="30"/>
      <c r="CC147" s="30"/>
      <c r="CD147" s="30"/>
      <c r="CE147" s="30"/>
      <c r="CF147" s="30"/>
      <c r="CG147" s="30"/>
      <c r="CH147" s="30"/>
      <c r="CI147" s="30"/>
      <c r="CJ147" s="30"/>
      <c r="CK147" s="30"/>
      <c r="CL147" s="30"/>
      <c r="CM147" s="30"/>
      <c r="CN147" s="30"/>
      <c r="CO147" s="30"/>
      <c r="CP147" s="30"/>
      <c r="CQ147" s="30"/>
      <c r="CR147" s="30"/>
      <c r="CS147" s="30"/>
      <c r="CT147" s="30"/>
      <c r="CU147" s="30"/>
      <c r="CV147" s="30"/>
      <c r="CW147" s="30"/>
      <c r="CX147" s="30"/>
      <c r="CY147" s="30"/>
      <c r="CZ147" s="30"/>
      <c r="DA147" s="30"/>
      <c r="DB147" s="30"/>
      <c r="DC147" s="30"/>
      <c r="DD147" s="30"/>
      <c r="DE147" s="30"/>
      <c r="DF147" s="30"/>
      <c r="DG147" s="30"/>
      <c r="DH147" s="30"/>
      <c r="DI147" s="30"/>
      <c r="DJ147" s="30"/>
      <c r="DK147" s="30"/>
      <c r="DL147" s="30"/>
      <c r="DM147" s="30"/>
      <c r="DN147" s="30"/>
      <c r="DO147" s="30"/>
      <c r="DP147" s="30"/>
      <c r="DQ147" s="30"/>
    </row>
    <row r="148" spans="1:121">
      <c r="A148" s="24"/>
      <c r="B148" s="24"/>
      <c r="C148" s="38"/>
      <c r="D148" s="39"/>
      <c r="E148" s="39"/>
      <c r="F148" s="54"/>
      <c r="G148" s="39"/>
      <c r="H148" s="24"/>
      <c r="I148" s="39"/>
      <c r="J148" s="54"/>
      <c r="K148" s="55"/>
      <c r="L148" s="39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30"/>
      <c r="X148" s="30"/>
      <c r="Y148" s="30"/>
      <c r="Z148" s="30"/>
      <c r="AA148" s="30"/>
      <c r="AB148" s="30"/>
      <c r="AC148" s="30"/>
      <c r="AD148" s="30"/>
      <c r="AE148" s="30"/>
      <c r="AF148" s="30"/>
      <c r="AG148" s="30"/>
      <c r="AH148" s="30"/>
      <c r="AI148" s="30"/>
      <c r="AJ148" s="30"/>
      <c r="AK148" s="30"/>
      <c r="AL148" s="30"/>
      <c r="AM148" s="30"/>
      <c r="AN148" s="30"/>
      <c r="AO148" s="30"/>
      <c r="AP148" s="30"/>
      <c r="AQ148" s="30"/>
      <c r="AR148" s="30"/>
      <c r="AS148" s="30"/>
      <c r="AT148" s="30"/>
      <c r="AU148" s="30"/>
      <c r="AV148" s="30"/>
      <c r="AW148" s="30"/>
      <c r="AX148" s="30"/>
      <c r="AY148" s="30"/>
      <c r="AZ148" s="30"/>
      <c r="BA148" s="30"/>
      <c r="BB148" s="30"/>
      <c r="BC148" s="30"/>
      <c r="BD148" s="30"/>
      <c r="BE148" s="30"/>
      <c r="BF148" s="30"/>
      <c r="BG148" s="30"/>
      <c r="BH148" s="30"/>
      <c r="BI148" s="30"/>
      <c r="BJ148" s="30"/>
      <c r="BK148" s="30"/>
      <c r="BL148" s="30"/>
      <c r="BM148" s="30"/>
      <c r="BN148" s="30"/>
      <c r="BO148" s="30"/>
      <c r="BP148" s="30"/>
      <c r="BQ148" s="30"/>
      <c r="BR148" s="30"/>
      <c r="BS148" s="30"/>
      <c r="BT148" s="30"/>
      <c r="BU148" s="30"/>
      <c r="BV148" s="30"/>
      <c r="BW148" s="30"/>
      <c r="BX148" s="30"/>
      <c r="BY148" s="30"/>
      <c r="BZ148" s="30"/>
      <c r="CA148" s="30"/>
      <c r="CB148" s="30"/>
      <c r="CC148" s="30"/>
      <c r="CD148" s="30"/>
      <c r="CE148" s="30"/>
      <c r="CF148" s="30"/>
      <c r="CG148" s="30"/>
      <c r="CH148" s="30"/>
      <c r="CI148" s="30"/>
      <c r="CJ148" s="30"/>
      <c r="CK148" s="30"/>
      <c r="CL148" s="30"/>
      <c r="CM148" s="30"/>
      <c r="CN148" s="30"/>
      <c r="CO148" s="30"/>
      <c r="CP148" s="30"/>
      <c r="CQ148" s="30"/>
      <c r="CR148" s="30"/>
      <c r="CS148" s="30"/>
      <c r="CT148" s="30"/>
      <c r="CU148" s="30"/>
      <c r="CV148" s="30"/>
      <c r="CW148" s="30"/>
      <c r="CX148" s="30"/>
      <c r="CY148" s="30"/>
      <c r="CZ148" s="30"/>
      <c r="DA148" s="30"/>
      <c r="DB148" s="30"/>
      <c r="DC148" s="30"/>
      <c r="DD148" s="30"/>
      <c r="DE148" s="30"/>
      <c r="DF148" s="30"/>
      <c r="DG148" s="30"/>
      <c r="DH148" s="30"/>
      <c r="DI148" s="30"/>
      <c r="DJ148" s="30"/>
      <c r="DK148" s="30"/>
      <c r="DL148" s="30"/>
      <c r="DM148" s="30"/>
      <c r="DN148" s="30"/>
      <c r="DO148" s="30"/>
      <c r="DP148" s="30"/>
      <c r="DQ148" s="30"/>
    </row>
    <row r="149" spans="1:121">
      <c r="A149" s="24"/>
      <c r="B149" s="24"/>
      <c r="C149" s="38"/>
      <c r="D149" s="39"/>
      <c r="E149" s="39"/>
      <c r="F149" s="54"/>
      <c r="G149" s="39"/>
      <c r="H149" s="24"/>
      <c r="I149" s="39"/>
      <c r="J149" s="54"/>
      <c r="K149" s="55"/>
      <c r="L149" s="39"/>
      <c r="M149" s="20"/>
      <c r="N149" s="20"/>
      <c r="O149" s="20"/>
      <c r="P149" s="20"/>
      <c r="Q149" s="20"/>
      <c r="R149" s="20"/>
      <c r="S149" s="20"/>
      <c r="T149" s="20"/>
      <c r="U149" s="20"/>
      <c r="V149" s="20"/>
      <c r="W149" s="30"/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30"/>
      <c r="AI149" s="30"/>
      <c r="AJ149" s="30"/>
      <c r="AK149" s="30"/>
      <c r="AL149" s="30"/>
      <c r="AM149" s="30"/>
      <c r="AN149" s="30"/>
      <c r="AO149" s="30"/>
      <c r="AP149" s="30"/>
      <c r="AQ149" s="30"/>
      <c r="AR149" s="30"/>
      <c r="AS149" s="30"/>
      <c r="AT149" s="30"/>
      <c r="AU149" s="30"/>
      <c r="AV149" s="30"/>
      <c r="AW149" s="30"/>
      <c r="AX149" s="30"/>
      <c r="AY149" s="30"/>
      <c r="AZ149" s="30"/>
      <c r="BA149" s="30"/>
      <c r="BB149" s="30"/>
      <c r="BC149" s="30"/>
      <c r="BD149" s="30"/>
      <c r="BE149" s="30"/>
      <c r="BF149" s="30"/>
      <c r="BG149" s="30"/>
      <c r="BH149" s="30"/>
      <c r="BI149" s="30"/>
      <c r="BJ149" s="30"/>
      <c r="BK149" s="30"/>
      <c r="BL149" s="30"/>
      <c r="BM149" s="30"/>
      <c r="BN149" s="30"/>
      <c r="BO149" s="30"/>
      <c r="BP149" s="30"/>
      <c r="BQ149" s="30"/>
      <c r="BR149" s="30"/>
      <c r="BS149" s="30"/>
      <c r="BT149" s="30"/>
      <c r="BU149" s="30"/>
      <c r="BV149" s="30"/>
      <c r="BW149" s="30"/>
      <c r="BX149" s="30"/>
      <c r="BY149" s="30"/>
      <c r="BZ149" s="30"/>
      <c r="CA149" s="30"/>
      <c r="CB149" s="30"/>
      <c r="CC149" s="30"/>
      <c r="CD149" s="30"/>
      <c r="CE149" s="30"/>
      <c r="CF149" s="30"/>
      <c r="CG149" s="30"/>
      <c r="CH149" s="30"/>
      <c r="CI149" s="30"/>
      <c r="CJ149" s="30"/>
      <c r="CK149" s="30"/>
      <c r="CL149" s="30"/>
      <c r="CM149" s="30"/>
      <c r="CN149" s="30"/>
      <c r="CO149" s="30"/>
      <c r="CP149" s="30"/>
      <c r="CQ149" s="30"/>
      <c r="CR149" s="30"/>
      <c r="CS149" s="30"/>
      <c r="CT149" s="30"/>
      <c r="CU149" s="30"/>
      <c r="CV149" s="30"/>
      <c r="CW149" s="30"/>
      <c r="CX149" s="30"/>
      <c r="CY149" s="30"/>
      <c r="CZ149" s="30"/>
      <c r="DA149" s="30"/>
      <c r="DB149" s="30"/>
      <c r="DC149" s="30"/>
      <c r="DD149" s="30"/>
      <c r="DE149" s="30"/>
      <c r="DF149" s="30"/>
      <c r="DG149" s="30"/>
      <c r="DH149" s="30"/>
      <c r="DI149" s="30"/>
      <c r="DJ149" s="30"/>
      <c r="DK149" s="30"/>
      <c r="DL149" s="30"/>
      <c r="DM149" s="30"/>
      <c r="DN149" s="30"/>
      <c r="DO149" s="30"/>
      <c r="DP149" s="30"/>
      <c r="DQ149" s="30"/>
    </row>
    <row r="150" spans="1:121">
      <c r="A150" s="24"/>
      <c r="B150" s="24"/>
      <c r="C150" s="38"/>
      <c r="D150" s="39"/>
      <c r="E150" s="39"/>
      <c r="F150" s="54"/>
      <c r="G150" s="39"/>
      <c r="H150" s="24"/>
      <c r="I150" s="39"/>
      <c r="J150" s="54"/>
      <c r="K150" s="55"/>
      <c r="L150" s="39"/>
      <c r="M150" s="20"/>
      <c r="N150" s="20"/>
      <c r="O150" s="20"/>
      <c r="P150" s="20"/>
      <c r="Q150" s="20"/>
      <c r="R150" s="20"/>
      <c r="S150" s="20"/>
      <c r="T150" s="20"/>
      <c r="U150" s="20"/>
      <c r="V150" s="20"/>
      <c r="W150" s="30"/>
      <c r="X150" s="30"/>
      <c r="Y150" s="30"/>
      <c r="Z150" s="30"/>
      <c r="AA150" s="30"/>
      <c r="AB150" s="30"/>
      <c r="AC150" s="30"/>
      <c r="AD150" s="30"/>
      <c r="AE150" s="30"/>
      <c r="AF150" s="30"/>
      <c r="AG150" s="30"/>
      <c r="AH150" s="30"/>
      <c r="AI150" s="30"/>
      <c r="AJ150" s="30"/>
      <c r="AK150" s="30"/>
      <c r="AL150" s="30"/>
      <c r="AM150" s="30"/>
      <c r="AN150" s="30"/>
      <c r="AO150" s="30"/>
      <c r="AP150" s="30"/>
      <c r="AQ150" s="30"/>
      <c r="AR150" s="30"/>
      <c r="AS150" s="30"/>
      <c r="AT150" s="30"/>
      <c r="AU150" s="30"/>
      <c r="AV150" s="30"/>
      <c r="AW150" s="30"/>
      <c r="AX150" s="30"/>
      <c r="AY150" s="30"/>
      <c r="AZ150" s="30"/>
      <c r="BA150" s="30"/>
      <c r="BB150" s="30"/>
      <c r="BC150" s="30"/>
      <c r="BD150" s="30"/>
      <c r="BE150" s="30"/>
      <c r="BF150" s="30"/>
      <c r="BG150" s="30"/>
      <c r="BH150" s="30"/>
      <c r="BI150" s="30"/>
      <c r="BJ150" s="30"/>
      <c r="BK150" s="30"/>
      <c r="BL150" s="30"/>
      <c r="BM150" s="30"/>
      <c r="BN150" s="30"/>
      <c r="BO150" s="30"/>
      <c r="BP150" s="30"/>
      <c r="BQ150" s="30"/>
      <c r="BR150" s="30"/>
      <c r="BS150" s="30"/>
      <c r="BT150" s="30"/>
      <c r="BU150" s="30"/>
      <c r="BV150" s="30"/>
      <c r="BW150" s="30"/>
      <c r="BX150" s="30"/>
      <c r="BY150" s="30"/>
      <c r="BZ150" s="30"/>
      <c r="CA150" s="30"/>
      <c r="CB150" s="30"/>
      <c r="CC150" s="30"/>
      <c r="CD150" s="30"/>
      <c r="CE150" s="30"/>
      <c r="CF150" s="30"/>
      <c r="CG150" s="30"/>
      <c r="CH150" s="30"/>
      <c r="CI150" s="30"/>
      <c r="CJ150" s="30"/>
      <c r="CK150" s="30"/>
      <c r="CL150" s="30"/>
      <c r="CM150" s="30"/>
      <c r="CN150" s="30"/>
      <c r="CO150" s="30"/>
      <c r="CP150" s="30"/>
      <c r="CQ150" s="30"/>
      <c r="CR150" s="30"/>
      <c r="CS150" s="30"/>
      <c r="CT150" s="30"/>
      <c r="CU150" s="30"/>
      <c r="CV150" s="30"/>
      <c r="CW150" s="30"/>
      <c r="CX150" s="30"/>
      <c r="CY150" s="30"/>
      <c r="CZ150" s="30"/>
      <c r="DA150" s="30"/>
      <c r="DB150" s="30"/>
      <c r="DC150" s="30"/>
      <c r="DD150" s="30"/>
      <c r="DE150" s="30"/>
      <c r="DF150" s="30"/>
      <c r="DG150" s="30"/>
      <c r="DH150" s="30"/>
      <c r="DI150" s="30"/>
      <c r="DJ150" s="30"/>
      <c r="DK150" s="30"/>
      <c r="DL150" s="30"/>
      <c r="DM150" s="30"/>
      <c r="DN150" s="30"/>
      <c r="DO150" s="30"/>
      <c r="DP150" s="30"/>
      <c r="DQ150" s="30"/>
    </row>
    <row r="151" spans="1:121">
      <c r="A151" s="24"/>
      <c r="B151" s="24"/>
      <c r="C151" s="38"/>
      <c r="D151" s="39"/>
      <c r="E151" s="39"/>
      <c r="F151" s="54"/>
      <c r="G151" s="39"/>
      <c r="H151" s="24"/>
      <c r="I151" s="39"/>
      <c r="J151" s="54"/>
      <c r="K151" s="55"/>
      <c r="L151" s="39"/>
      <c r="M151" s="20"/>
      <c r="N151" s="20"/>
      <c r="O151" s="20"/>
      <c r="P151" s="20"/>
      <c r="Q151" s="20"/>
      <c r="R151" s="20"/>
      <c r="S151" s="20"/>
      <c r="T151" s="20"/>
      <c r="U151" s="20"/>
      <c r="V151" s="20"/>
      <c r="W151" s="30"/>
      <c r="X151" s="30"/>
      <c r="Y151" s="30"/>
      <c r="Z151" s="30"/>
      <c r="AA151" s="30"/>
      <c r="AB151" s="30"/>
      <c r="AC151" s="30"/>
      <c r="AD151" s="30"/>
      <c r="AE151" s="30"/>
      <c r="AF151" s="30"/>
      <c r="AG151" s="30"/>
      <c r="AH151" s="30"/>
      <c r="AI151" s="30"/>
      <c r="AJ151" s="30"/>
      <c r="AK151" s="30"/>
      <c r="AL151" s="30"/>
      <c r="AM151" s="30"/>
      <c r="AN151" s="30"/>
      <c r="AO151" s="30"/>
      <c r="AP151" s="30"/>
      <c r="AQ151" s="30"/>
      <c r="AR151" s="30"/>
      <c r="AS151" s="30"/>
      <c r="AT151" s="30"/>
      <c r="AU151" s="30"/>
      <c r="AV151" s="30"/>
      <c r="AW151" s="30"/>
      <c r="AX151" s="30"/>
      <c r="AY151" s="30"/>
      <c r="AZ151" s="30"/>
      <c r="BA151" s="30"/>
      <c r="BB151" s="30"/>
      <c r="BC151" s="30"/>
      <c r="BD151" s="30"/>
      <c r="BE151" s="30"/>
      <c r="BF151" s="30"/>
      <c r="BG151" s="30"/>
      <c r="BH151" s="30"/>
      <c r="BI151" s="30"/>
      <c r="BJ151" s="30"/>
      <c r="BK151" s="30"/>
      <c r="BL151" s="30"/>
      <c r="BM151" s="30"/>
      <c r="BN151" s="30"/>
      <c r="BO151" s="30"/>
      <c r="BP151" s="30"/>
      <c r="BQ151" s="30"/>
      <c r="BR151" s="30"/>
      <c r="BS151" s="30"/>
      <c r="BT151" s="30"/>
      <c r="BU151" s="30"/>
      <c r="BV151" s="30"/>
      <c r="BW151" s="30"/>
      <c r="BX151" s="30"/>
      <c r="BY151" s="30"/>
      <c r="BZ151" s="30"/>
      <c r="CA151" s="30"/>
      <c r="CB151" s="30"/>
      <c r="CC151" s="30"/>
      <c r="CD151" s="30"/>
      <c r="CE151" s="30"/>
      <c r="CF151" s="30"/>
      <c r="CG151" s="30"/>
      <c r="CH151" s="30"/>
      <c r="CI151" s="30"/>
      <c r="CJ151" s="30"/>
      <c r="CK151" s="30"/>
      <c r="CL151" s="30"/>
      <c r="CM151" s="30"/>
      <c r="CN151" s="30"/>
      <c r="CO151" s="30"/>
      <c r="CP151" s="30"/>
      <c r="CQ151" s="30"/>
      <c r="CR151" s="30"/>
      <c r="CS151" s="30"/>
      <c r="CT151" s="30"/>
      <c r="CU151" s="30"/>
      <c r="CV151" s="30"/>
      <c r="CW151" s="30"/>
      <c r="CX151" s="30"/>
      <c r="CY151" s="30"/>
      <c r="CZ151" s="30"/>
      <c r="DA151" s="30"/>
      <c r="DB151" s="30"/>
      <c r="DC151" s="30"/>
      <c r="DD151" s="30"/>
      <c r="DE151" s="30"/>
      <c r="DF151" s="30"/>
      <c r="DG151" s="30"/>
      <c r="DH151" s="30"/>
      <c r="DI151" s="30"/>
      <c r="DJ151" s="30"/>
      <c r="DK151" s="30"/>
      <c r="DL151" s="30"/>
      <c r="DM151" s="30"/>
      <c r="DN151" s="30"/>
      <c r="DO151" s="30"/>
      <c r="DP151" s="30"/>
      <c r="DQ151" s="30"/>
    </row>
    <row r="152" spans="1:121">
      <c r="A152" s="24"/>
      <c r="B152" s="24"/>
      <c r="C152" s="38"/>
      <c r="D152" s="39"/>
      <c r="E152" s="39"/>
      <c r="F152" s="54"/>
      <c r="G152" s="39"/>
      <c r="H152" s="24"/>
      <c r="I152" s="39"/>
      <c r="J152" s="54"/>
      <c r="K152" s="55"/>
      <c r="L152" s="39"/>
      <c r="M152" s="20"/>
      <c r="N152" s="20"/>
      <c r="O152" s="20"/>
      <c r="P152" s="20"/>
      <c r="Q152" s="20"/>
      <c r="R152" s="20"/>
      <c r="S152" s="20"/>
      <c r="T152" s="20"/>
      <c r="U152" s="20"/>
      <c r="V152" s="20"/>
      <c r="W152" s="30"/>
      <c r="X152" s="30"/>
      <c r="Y152" s="30"/>
      <c r="Z152" s="30"/>
      <c r="AA152" s="30"/>
      <c r="AB152" s="30"/>
      <c r="AC152" s="30"/>
      <c r="AD152" s="30"/>
      <c r="AE152" s="30"/>
      <c r="AF152" s="30"/>
      <c r="AG152" s="30"/>
      <c r="AH152" s="30"/>
      <c r="AI152" s="30"/>
      <c r="AJ152" s="30"/>
      <c r="AK152" s="30"/>
      <c r="AL152" s="30"/>
      <c r="AM152" s="30"/>
      <c r="AN152" s="30"/>
      <c r="AO152" s="30"/>
      <c r="AP152" s="30"/>
      <c r="AQ152" s="30"/>
      <c r="AR152" s="30"/>
      <c r="AS152" s="30"/>
      <c r="AT152" s="30"/>
      <c r="AU152" s="30"/>
      <c r="AV152" s="30"/>
      <c r="AW152" s="30"/>
      <c r="AX152" s="30"/>
      <c r="AY152" s="30"/>
      <c r="AZ152" s="30"/>
      <c r="BA152" s="30"/>
      <c r="BB152" s="30"/>
      <c r="BC152" s="30"/>
      <c r="BD152" s="30"/>
      <c r="BE152" s="30"/>
      <c r="BF152" s="30"/>
      <c r="BG152" s="30"/>
      <c r="BH152" s="30"/>
      <c r="BI152" s="30"/>
      <c r="BJ152" s="30"/>
      <c r="BK152" s="30"/>
      <c r="BL152" s="30"/>
      <c r="BM152" s="30"/>
      <c r="BN152" s="30"/>
      <c r="BO152" s="30"/>
      <c r="BP152" s="30"/>
      <c r="BQ152" s="30"/>
      <c r="BR152" s="30"/>
      <c r="BS152" s="30"/>
      <c r="BT152" s="30"/>
      <c r="BU152" s="30"/>
      <c r="BV152" s="30"/>
      <c r="BW152" s="30"/>
      <c r="BX152" s="30"/>
      <c r="BY152" s="30"/>
      <c r="BZ152" s="30"/>
      <c r="CA152" s="30"/>
      <c r="CB152" s="30"/>
      <c r="CC152" s="30"/>
      <c r="CD152" s="30"/>
      <c r="CE152" s="30"/>
      <c r="CF152" s="30"/>
      <c r="CG152" s="30"/>
      <c r="CH152" s="30"/>
      <c r="CI152" s="30"/>
      <c r="CJ152" s="30"/>
      <c r="CK152" s="30"/>
      <c r="CL152" s="30"/>
      <c r="CM152" s="30"/>
      <c r="CN152" s="30"/>
      <c r="CO152" s="30"/>
      <c r="CP152" s="30"/>
      <c r="CQ152" s="30"/>
      <c r="CR152" s="30"/>
      <c r="CS152" s="30"/>
      <c r="CT152" s="30"/>
      <c r="CU152" s="30"/>
      <c r="CV152" s="30"/>
      <c r="CW152" s="30"/>
      <c r="CX152" s="30"/>
      <c r="CY152" s="30"/>
      <c r="CZ152" s="30"/>
      <c r="DA152" s="30"/>
      <c r="DB152" s="30"/>
      <c r="DC152" s="30"/>
      <c r="DD152" s="30"/>
      <c r="DE152" s="30"/>
      <c r="DF152" s="30"/>
      <c r="DG152" s="30"/>
      <c r="DH152" s="30"/>
      <c r="DI152" s="30"/>
      <c r="DJ152" s="30"/>
      <c r="DK152" s="30"/>
      <c r="DL152" s="30"/>
      <c r="DM152" s="30"/>
      <c r="DN152" s="30"/>
      <c r="DO152" s="30"/>
      <c r="DP152" s="30"/>
      <c r="DQ152" s="30"/>
    </row>
    <row r="153" spans="1:121">
      <c r="A153" s="24"/>
      <c r="B153" s="24"/>
      <c r="C153" s="38"/>
      <c r="D153" s="39"/>
      <c r="E153" s="39"/>
      <c r="F153" s="54"/>
      <c r="G153" s="39"/>
      <c r="H153" s="24"/>
      <c r="I153" s="39"/>
      <c r="J153" s="54"/>
      <c r="K153" s="55"/>
      <c r="L153" s="39"/>
      <c r="M153" s="20"/>
      <c r="N153" s="20"/>
      <c r="O153" s="20"/>
      <c r="P153" s="20"/>
      <c r="Q153" s="20"/>
      <c r="R153" s="20"/>
      <c r="S153" s="20"/>
      <c r="T153" s="20"/>
      <c r="U153" s="20"/>
      <c r="V153" s="20"/>
      <c r="W153" s="30"/>
      <c r="X153" s="30"/>
      <c r="Y153" s="30"/>
      <c r="Z153" s="30"/>
      <c r="AA153" s="30"/>
      <c r="AB153" s="30"/>
      <c r="AC153" s="30"/>
      <c r="AD153" s="30"/>
      <c r="AE153" s="30"/>
      <c r="AF153" s="30"/>
      <c r="AG153" s="30"/>
      <c r="AH153" s="30"/>
      <c r="AI153" s="30"/>
      <c r="AJ153" s="30"/>
      <c r="AK153" s="30"/>
      <c r="AL153" s="30"/>
      <c r="AM153" s="30"/>
      <c r="AN153" s="30"/>
      <c r="AO153" s="30"/>
      <c r="AP153" s="30"/>
      <c r="AQ153" s="30"/>
      <c r="AR153" s="30"/>
      <c r="AS153" s="30"/>
      <c r="AT153" s="30"/>
      <c r="AU153" s="30"/>
      <c r="AV153" s="30"/>
      <c r="AW153" s="30"/>
      <c r="AX153" s="30"/>
      <c r="AY153" s="30"/>
      <c r="AZ153" s="30"/>
      <c r="BA153" s="30"/>
      <c r="BB153" s="30"/>
      <c r="BC153" s="30"/>
      <c r="BD153" s="30"/>
      <c r="BE153" s="30"/>
      <c r="BF153" s="30"/>
      <c r="BG153" s="30"/>
      <c r="BH153" s="30"/>
      <c r="BI153" s="30"/>
      <c r="BJ153" s="30"/>
      <c r="BK153" s="30"/>
      <c r="BL153" s="30"/>
      <c r="BM153" s="30"/>
      <c r="BN153" s="30"/>
      <c r="BO153" s="30"/>
      <c r="BP153" s="30"/>
      <c r="BQ153" s="30"/>
      <c r="BR153" s="30"/>
      <c r="BS153" s="30"/>
      <c r="BT153" s="30"/>
      <c r="BU153" s="30"/>
      <c r="BV153" s="30"/>
      <c r="BW153" s="30"/>
      <c r="BX153" s="30"/>
      <c r="BY153" s="30"/>
      <c r="BZ153" s="30"/>
      <c r="CA153" s="30"/>
      <c r="CB153" s="30"/>
      <c r="CC153" s="30"/>
      <c r="CD153" s="30"/>
      <c r="CE153" s="30"/>
      <c r="CF153" s="30"/>
      <c r="CG153" s="30"/>
      <c r="CH153" s="30"/>
      <c r="CI153" s="30"/>
      <c r="CJ153" s="30"/>
      <c r="CK153" s="30"/>
      <c r="CL153" s="30"/>
      <c r="CM153" s="30"/>
      <c r="CN153" s="30"/>
      <c r="CO153" s="30"/>
      <c r="CP153" s="30"/>
      <c r="CQ153" s="30"/>
      <c r="CR153" s="30"/>
      <c r="CS153" s="30"/>
      <c r="CT153" s="30"/>
      <c r="CU153" s="30"/>
      <c r="CV153" s="30"/>
      <c r="CW153" s="30"/>
      <c r="CX153" s="30"/>
      <c r="CY153" s="30"/>
      <c r="CZ153" s="30"/>
      <c r="DA153" s="30"/>
      <c r="DB153" s="30"/>
      <c r="DC153" s="30"/>
      <c r="DD153" s="30"/>
      <c r="DE153" s="30"/>
      <c r="DF153" s="30"/>
      <c r="DG153" s="30"/>
      <c r="DH153" s="30"/>
      <c r="DI153" s="30"/>
      <c r="DJ153" s="30"/>
      <c r="DK153" s="30"/>
      <c r="DL153" s="30"/>
      <c r="DM153" s="30"/>
      <c r="DN153" s="30"/>
      <c r="DO153" s="30"/>
      <c r="DP153" s="30"/>
      <c r="DQ153" s="30"/>
    </row>
    <row r="154" spans="1:121">
      <c r="A154" s="24"/>
      <c r="B154" s="24"/>
      <c r="C154" s="38"/>
      <c r="D154" s="39"/>
      <c r="E154" s="39"/>
      <c r="F154" s="54"/>
      <c r="G154" s="39"/>
      <c r="H154" s="24"/>
      <c r="I154" s="39"/>
      <c r="J154" s="54"/>
      <c r="K154" s="55"/>
      <c r="L154" s="39"/>
      <c r="M154" s="20"/>
      <c r="N154" s="20"/>
      <c r="O154" s="20"/>
      <c r="P154" s="20"/>
      <c r="Q154" s="20"/>
      <c r="R154" s="20"/>
      <c r="S154" s="20"/>
      <c r="T154" s="20"/>
      <c r="U154" s="20"/>
      <c r="V154" s="20"/>
      <c r="W154" s="30"/>
      <c r="X154" s="30"/>
      <c r="Y154" s="30"/>
      <c r="Z154" s="30"/>
      <c r="AA154" s="30"/>
      <c r="AB154" s="30"/>
      <c r="AC154" s="30"/>
      <c r="AD154" s="30"/>
      <c r="AE154" s="30"/>
      <c r="AF154" s="30"/>
      <c r="AG154" s="30"/>
      <c r="AH154" s="30"/>
      <c r="AI154" s="30"/>
      <c r="AJ154" s="30"/>
      <c r="AK154" s="30"/>
      <c r="AL154" s="30"/>
      <c r="AM154" s="30"/>
      <c r="AN154" s="30"/>
      <c r="AO154" s="30"/>
      <c r="AP154" s="30"/>
      <c r="AQ154" s="30"/>
      <c r="AR154" s="30"/>
      <c r="AS154" s="30"/>
      <c r="AT154" s="30"/>
      <c r="AU154" s="30"/>
      <c r="AV154" s="30"/>
      <c r="AW154" s="30"/>
      <c r="AX154" s="30"/>
      <c r="AY154" s="30"/>
      <c r="AZ154" s="30"/>
      <c r="BA154" s="30"/>
      <c r="BB154" s="30"/>
      <c r="BC154" s="30"/>
      <c r="BD154" s="30"/>
      <c r="BE154" s="30"/>
      <c r="BF154" s="30"/>
      <c r="BG154" s="30"/>
      <c r="BH154" s="30"/>
      <c r="BI154" s="30"/>
      <c r="BJ154" s="30"/>
      <c r="BK154" s="30"/>
      <c r="BL154" s="30"/>
      <c r="BM154" s="30"/>
      <c r="BN154" s="30"/>
      <c r="BO154" s="30"/>
      <c r="BP154" s="30"/>
      <c r="BQ154" s="30"/>
      <c r="BR154" s="30"/>
      <c r="BS154" s="30"/>
      <c r="BT154" s="30"/>
      <c r="BU154" s="30"/>
      <c r="BV154" s="30"/>
      <c r="BW154" s="30"/>
      <c r="BX154" s="30"/>
      <c r="BY154" s="30"/>
      <c r="BZ154" s="30"/>
      <c r="CA154" s="30"/>
      <c r="CB154" s="30"/>
      <c r="CC154" s="30"/>
      <c r="CD154" s="30"/>
      <c r="CE154" s="30"/>
      <c r="CF154" s="30"/>
      <c r="CG154" s="30"/>
      <c r="CH154" s="30"/>
      <c r="CI154" s="30"/>
      <c r="CJ154" s="30"/>
      <c r="CK154" s="30"/>
      <c r="CL154" s="30"/>
      <c r="CM154" s="30"/>
      <c r="CN154" s="30"/>
      <c r="CO154" s="30"/>
      <c r="CP154" s="30"/>
      <c r="CQ154" s="30"/>
      <c r="CR154" s="30"/>
      <c r="CS154" s="30"/>
      <c r="CT154" s="30"/>
      <c r="CU154" s="30"/>
      <c r="CV154" s="30"/>
      <c r="CW154" s="30"/>
      <c r="CX154" s="30"/>
      <c r="CY154" s="30"/>
      <c r="CZ154" s="30"/>
      <c r="DA154" s="30"/>
      <c r="DB154" s="30"/>
      <c r="DC154" s="30"/>
      <c r="DD154" s="30"/>
      <c r="DE154" s="30"/>
      <c r="DF154" s="30"/>
      <c r="DG154" s="30"/>
      <c r="DH154" s="30"/>
      <c r="DI154" s="30"/>
      <c r="DJ154" s="30"/>
      <c r="DK154" s="30"/>
      <c r="DL154" s="30"/>
      <c r="DM154" s="30"/>
      <c r="DN154" s="30"/>
      <c r="DO154" s="30"/>
      <c r="DP154" s="30"/>
      <c r="DQ154" s="30"/>
    </row>
    <row r="155" spans="1:121">
      <c r="A155" s="24"/>
      <c r="B155" s="24"/>
      <c r="C155" s="38"/>
      <c r="D155" s="39"/>
      <c r="E155" s="39"/>
      <c r="F155" s="54"/>
      <c r="G155" s="39"/>
      <c r="H155" s="24"/>
      <c r="I155" s="39"/>
      <c r="J155" s="54"/>
      <c r="K155" s="55"/>
      <c r="L155" s="39"/>
      <c r="M155" s="20"/>
      <c r="N155" s="20"/>
      <c r="O155" s="20"/>
      <c r="P155" s="20"/>
      <c r="Q155" s="20"/>
      <c r="R155" s="20"/>
      <c r="S155" s="20"/>
      <c r="T155" s="20"/>
      <c r="U155" s="20"/>
      <c r="V155" s="20"/>
      <c r="W155" s="30"/>
      <c r="X155" s="30"/>
      <c r="Y155" s="30"/>
      <c r="Z155" s="30"/>
      <c r="AA155" s="30"/>
      <c r="AB155" s="30"/>
      <c r="AC155" s="30"/>
      <c r="AD155" s="30"/>
      <c r="AE155" s="30"/>
      <c r="AF155" s="30"/>
      <c r="AG155" s="30"/>
      <c r="AH155" s="30"/>
      <c r="AI155" s="30"/>
      <c r="AJ155" s="30"/>
      <c r="AK155" s="30"/>
      <c r="AL155" s="30"/>
      <c r="AM155" s="30"/>
      <c r="AN155" s="30"/>
      <c r="AO155" s="30"/>
      <c r="AP155" s="30"/>
      <c r="AQ155" s="30"/>
      <c r="AR155" s="30"/>
      <c r="AS155" s="30"/>
      <c r="AT155" s="30"/>
      <c r="AU155" s="30"/>
      <c r="AV155" s="30"/>
      <c r="AW155" s="30"/>
      <c r="AX155" s="30"/>
      <c r="AY155" s="30"/>
      <c r="AZ155" s="30"/>
      <c r="BA155" s="30"/>
      <c r="BB155" s="30"/>
      <c r="BC155" s="30"/>
      <c r="BD155" s="30"/>
      <c r="BE155" s="30"/>
      <c r="BF155" s="30"/>
      <c r="BG155" s="30"/>
      <c r="BH155" s="30"/>
      <c r="BI155" s="30"/>
      <c r="BJ155" s="30"/>
      <c r="BK155" s="30"/>
      <c r="BL155" s="30"/>
      <c r="BM155" s="30"/>
      <c r="BN155" s="30"/>
      <c r="BO155" s="30"/>
      <c r="BP155" s="30"/>
      <c r="BQ155" s="30"/>
      <c r="BR155" s="30"/>
      <c r="BS155" s="30"/>
      <c r="BT155" s="30"/>
      <c r="BU155" s="30"/>
      <c r="BV155" s="30"/>
      <c r="BW155" s="30"/>
      <c r="BX155" s="30"/>
      <c r="BY155" s="30"/>
      <c r="BZ155" s="30"/>
      <c r="CA155" s="30"/>
      <c r="CB155" s="30"/>
      <c r="CC155" s="30"/>
      <c r="CD155" s="30"/>
      <c r="CE155" s="30"/>
      <c r="CF155" s="30"/>
      <c r="CG155" s="30"/>
      <c r="CH155" s="30"/>
      <c r="CI155" s="30"/>
      <c r="CJ155" s="30"/>
      <c r="CK155" s="30"/>
      <c r="CL155" s="30"/>
      <c r="CM155" s="30"/>
      <c r="CN155" s="30"/>
      <c r="CO155" s="30"/>
      <c r="CP155" s="30"/>
      <c r="CQ155" s="30"/>
      <c r="CR155" s="30"/>
      <c r="CS155" s="30"/>
      <c r="CT155" s="30"/>
      <c r="CU155" s="30"/>
      <c r="CV155" s="30"/>
      <c r="CW155" s="30"/>
      <c r="CX155" s="30"/>
      <c r="CY155" s="30"/>
      <c r="CZ155" s="30"/>
      <c r="DA155" s="30"/>
      <c r="DB155" s="30"/>
      <c r="DC155" s="30"/>
      <c r="DD155" s="30"/>
      <c r="DE155" s="30"/>
      <c r="DF155" s="30"/>
      <c r="DG155" s="30"/>
      <c r="DH155" s="30"/>
      <c r="DI155" s="30"/>
      <c r="DJ155" s="30"/>
      <c r="DK155" s="30"/>
      <c r="DL155" s="30"/>
      <c r="DM155" s="30"/>
      <c r="DN155" s="30"/>
      <c r="DO155" s="30"/>
      <c r="DP155" s="30"/>
      <c r="DQ155" s="30"/>
    </row>
    <row r="156" spans="1:121">
      <c r="A156" s="24"/>
      <c r="B156" s="24"/>
      <c r="C156" s="38"/>
      <c r="D156" s="39"/>
      <c r="E156" s="39"/>
      <c r="F156" s="54"/>
      <c r="G156" s="39"/>
      <c r="H156" s="24"/>
      <c r="I156" s="39"/>
      <c r="J156" s="54"/>
      <c r="K156" s="55"/>
      <c r="L156" s="39"/>
      <c r="M156" s="20"/>
      <c r="N156" s="20"/>
      <c r="O156" s="20"/>
      <c r="P156" s="20"/>
      <c r="Q156" s="20"/>
      <c r="R156" s="20"/>
      <c r="S156" s="20"/>
      <c r="T156" s="20"/>
      <c r="U156" s="20"/>
      <c r="V156" s="20"/>
      <c r="W156" s="30"/>
      <c r="X156" s="30"/>
      <c r="Y156" s="30"/>
      <c r="Z156" s="30"/>
      <c r="AA156" s="30"/>
      <c r="AB156" s="30"/>
      <c r="AC156" s="30"/>
      <c r="AD156" s="30"/>
      <c r="AE156" s="30"/>
      <c r="AF156" s="30"/>
      <c r="AG156" s="30"/>
      <c r="AH156" s="30"/>
      <c r="AI156" s="30"/>
      <c r="AJ156" s="30"/>
      <c r="AK156" s="30"/>
      <c r="AL156" s="30"/>
      <c r="AM156" s="30"/>
      <c r="AN156" s="30"/>
      <c r="AO156" s="30"/>
      <c r="AP156" s="30"/>
      <c r="AQ156" s="30"/>
      <c r="AR156" s="30"/>
      <c r="AS156" s="30"/>
      <c r="AT156" s="30"/>
      <c r="AU156" s="30"/>
      <c r="AV156" s="30"/>
      <c r="AW156" s="30"/>
      <c r="AX156" s="30"/>
      <c r="AY156" s="30"/>
      <c r="AZ156" s="30"/>
      <c r="BA156" s="30"/>
      <c r="BB156" s="30"/>
      <c r="BC156" s="30"/>
      <c r="BD156" s="30"/>
      <c r="BE156" s="30"/>
      <c r="BF156" s="30"/>
      <c r="BG156" s="30"/>
      <c r="BH156" s="30"/>
      <c r="BI156" s="30"/>
      <c r="BJ156" s="30"/>
      <c r="BK156" s="30"/>
      <c r="BL156" s="30"/>
      <c r="BM156" s="30"/>
      <c r="BN156" s="30"/>
      <c r="BO156" s="30"/>
      <c r="BP156" s="30"/>
      <c r="BQ156" s="30"/>
      <c r="BR156" s="30"/>
      <c r="BS156" s="30"/>
      <c r="BT156" s="30"/>
      <c r="BU156" s="30"/>
      <c r="BV156" s="30"/>
      <c r="BW156" s="30"/>
      <c r="BX156" s="30"/>
      <c r="BY156" s="30"/>
      <c r="BZ156" s="30"/>
      <c r="CA156" s="30"/>
      <c r="CB156" s="30"/>
      <c r="CC156" s="30"/>
      <c r="CD156" s="30"/>
      <c r="CE156" s="30"/>
      <c r="CF156" s="30"/>
      <c r="CG156" s="30"/>
      <c r="CH156" s="30"/>
      <c r="CI156" s="30"/>
      <c r="CJ156" s="30"/>
      <c r="CK156" s="30"/>
      <c r="CL156" s="30"/>
      <c r="CM156" s="30"/>
      <c r="CN156" s="30"/>
      <c r="CO156" s="30"/>
      <c r="CP156" s="30"/>
      <c r="CQ156" s="30"/>
      <c r="CR156" s="30"/>
      <c r="CS156" s="30"/>
      <c r="CT156" s="30"/>
      <c r="CU156" s="30"/>
      <c r="CV156" s="30"/>
      <c r="CW156" s="30"/>
      <c r="CX156" s="30"/>
      <c r="CY156" s="30"/>
      <c r="CZ156" s="30"/>
      <c r="DA156" s="30"/>
      <c r="DB156" s="30"/>
      <c r="DC156" s="30"/>
      <c r="DD156" s="30"/>
      <c r="DE156" s="30"/>
      <c r="DF156" s="30"/>
      <c r="DG156" s="30"/>
      <c r="DH156" s="30"/>
      <c r="DI156" s="30"/>
      <c r="DJ156" s="30"/>
      <c r="DK156" s="30"/>
      <c r="DL156" s="30"/>
      <c r="DM156" s="30"/>
      <c r="DN156" s="30"/>
      <c r="DO156" s="30"/>
      <c r="DP156" s="30"/>
      <c r="DQ156" s="30"/>
    </row>
    <row r="157" spans="1:121">
      <c r="A157" s="24"/>
      <c r="B157" s="24"/>
      <c r="C157" s="38"/>
      <c r="D157" s="39"/>
      <c r="E157" s="39"/>
      <c r="F157" s="54"/>
      <c r="G157" s="39"/>
      <c r="H157" s="24"/>
      <c r="I157" s="39"/>
      <c r="J157" s="54"/>
      <c r="K157" s="55"/>
      <c r="L157" s="39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30"/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30"/>
      <c r="AI157" s="30"/>
      <c r="AJ157" s="30"/>
      <c r="AK157" s="30"/>
      <c r="AL157" s="30"/>
      <c r="AM157" s="30"/>
      <c r="AN157" s="30"/>
      <c r="AO157" s="30"/>
      <c r="AP157" s="30"/>
      <c r="AQ157" s="30"/>
      <c r="AR157" s="30"/>
      <c r="AS157" s="30"/>
      <c r="AT157" s="30"/>
      <c r="AU157" s="30"/>
      <c r="AV157" s="30"/>
      <c r="AW157" s="30"/>
      <c r="AX157" s="30"/>
      <c r="AY157" s="30"/>
      <c r="AZ157" s="30"/>
      <c r="BA157" s="30"/>
      <c r="BB157" s="30"/>
      <c r="BC157" s="30"/>
      <c r="BD157" s="30"/>
      <c r="BE157" s="30"/>
      <c r="BF157" s="30"/>
      <c r="BG157" s="30"/>
      <c r="BH157" s="30"/>
      <c r="BI157" s="30"/>
      <c r="BJ157" s="30"/>
      <c r="BK157" s="30"/>
      <c r="BL157" s="30"/>
      <c r="BM157" s="30"/>
      <c r="BN157" s="30"/>
      <c r="BO157" s="30"/>
      <c r="BP157" s="30"/>
      <c r="BQ157" s="30"/>
      <c r="BR157" s="30"/>
      <c r="BS157" s="30"/>
      <c r="BT157" s="30"/>
      <c r="BU157" s="30"/>
      <c r="BV157" s="30"/>
      <c r="BW157" s="30"/>
      <c r="BX157" s="30"/>
      <c r="BY157" s="30"/>
      <c r="BZ157" s="30"/>
      <c r="CA157" s="30"/>
      <c r="CB157" s="30"/>
      <c r="CC157" s="30"/>
      <c r="CD157" s="30"/>
      <c r="CE157" s="30"/>
      <c r="CF157" s="30"/>
      <c r="CG157" s="30"/>
      <c r="CH157" s="30"/>
      <c r="CI157" s="30"/>
      <c r="CJ157" s="30"/>
      <c r="CK157" s="30"/>
      <c r="CL157" s="30"/>
      <c r="CM157" s="30"/>
      <c r="CN157" s="30"/>
      <c r="CO157" s="30"/>
      <c r="CP157" s="30"/>
      <c r="CQ157" s="30"/>
      <c r="CR157" s="30"/>
      <c r="CS157" s="30"/>
      <c r="CT157" s="30"/>
      <c r="CU157" s="30"/>
      <c r="CV157" s="30"/>
      <c r="CW157" s="30"/>
      <c r="CX157" s="30"/>
      <c r="CY157" s="30"/>
      <c r="CZ157" s="30"/>
      <c r="DA157" s="30"/>
      <c r="DB157" s="30"/>
      <c r="DC157" s="30"/>
      <c r="DD157" s="30"/>
      <c r="DE157" s="30"/>
      <c r="DF157" s="30"/>
      <c r="DG157" s="30"/>
      <c r="DH157" s="30"/>
      <c r="DI157" s="30"/>
      <c r="DJ157" s="30"/>
      <c r="DK157" s="30"/>
      <c r="DL157" s="30"/>
      <c r="DM157" s="30"/>
      <c r="DN157" s="30"/>
      <c r="DO157" s="30"/>
      <c r="DP157" s="30"/>
      <c r="DQ157" s="30"/>
    </row>
    <row r="158" spans="1:121">
      <c r="A158" s="24"/>
      <c r="B158" s="24"/>
      <c r="C158" s="38"/>
      <c r="D158" s="39"/>
      <c r="E158" s="39"/>
      <c r="F158" s="54"/>
      <c r="G158" s="39"/>
      <c r="H158" s="24"/>
      <c r="I158" s="39"/>
      <c r="J158" s="54"/>
      <c r="K158" s="55"/>
      <c r="L158" s="39"/>
      <c r="M158" s="20"/>
      <c r="N158" s="20"/>
      <c r="O158" s="20"/>
      <c r="P158" s="20"/>
      <c r="Q158" s="20"/>
      <c r="R158" s="20"/>
      <c r="S158" s="20"/>
      <c r="T158" s="20"/>
      <c r="U158" s="20"/>
      <c r="V158" s="20"/>
      <c r="W158" s="30"/>
      <c r="X158" s="30"/>
      <c r="Y158" s="30"/>
      <c r="Z158" s="30"/>
      <c r="AA158" s="30"/>
      <c r="AB158" s="30"/>
      <c r="AC158" s="30"/>
      <c r="AD158" s="30"/>
      <c r="AE158" s="30"/>
      <c r="AF158" s="30"/>
      <c r="AG158" s="30"/>
      <c r="AH158" s="30"/>
      <c r="AI158" s="30"/>
      <c r="AJ158" s="30"/>
      <c r="AK158" s="30"/>
      <c r="AL158" s="30"/>
      <c r="AM158" s="30"/>
      <c r="AN158" s="30"/>
      <c r="AO158" s="30"/>
      <c r="AP158" s="30"/>
      <c r="AQ158" s="30"/>
      <c r="AR158" s="30"/>
      <c r="AS158" s="30"/>
      <c r="AT158" s="30"/>
      <c r="AU158" s="30"/>
      <c r="AV158" s="30"/>
      <c r="AW158" s="30"/>
      <c r="AX158" s="30"/>
      <c r="AY158" s="30"/>
      <c r="AZ158" s="30"/>
      <c r="BA158" s="30"/>
      <c r="BB158" s="30"/>
      <c r="BC158" s="30"/>
      <c r="BD158" s="30"/>
      <c r="BE158" s="30"/>
      <c r="BF158" s="30"/>
      <c r="BG158" s="30"/>
      <c r="BH158" s="30"/>
      <c r="BI158" s="30"/>
      <c r="BJ158" s="30"/>
      <c r="BK158" s="30"/>
      <c r="BL158" s="30"/>
      <c r="BM158" s="30"/>
      <c r="BN158" s="30"/>
      <c r="BO158" s="30"/>
      <c r="BP158" s="30"/>
      <c r="BQ158" s="30"/>
      <c r="BR158" s="30"/>
      <c r="BS158" s="30"/>
      <c r="BT158" s="30"/>
      <c r="BU158" s="30"/>
      <c r="BV158" s="30"/>
      <c r="BW158" s="30"/>
      <c r="BX158" s="30"/>
      <c r="BY158" s="30"/>
      <c r="BZ158" s="30"/>
      <c r="CA158" s="30"/>
      <c r="CB158" s="30"/>
      <c r="CC158" s="30"/>
      <c r="CD158" s="30"/>
      <c r="CE158" s="30"/>
      <c r="CF158" s="30"/>
      <c r="CG158" s="30"/>
      <c r="CH158" s="30"/>
      <c r="CI158" s="30"/>
      <c r="CJ158" s="30"/>
      <c r="CK158" s="30"/>
      <c r="CL158" s="30"/>
      <c r="CM158" s="30"/>
      <c r="CN158" s="30"/>
      <c r="CO158" s="30"/>
      <c r="CP158" s="30"/>
      <c r="CQ158" s="30"/>
      <c r="CR158" s="30"/>
      <c r="CS158" s="30"/>
      <c r="CT158" s="30"/>
      <c r="CU158" s="30"/>
      <c r="CV158" s="30"/>
      <c r="CW158" s="30"/>
      <c r="CX158" s="30"/>
      <c r="CY158" s="30"/>
      <c r="CZ158" s="30"/>
      <c r="DA158" s="30"/>
      <c r="DB158" s="30"/>
      <c r="DC158" s="30"/>
      <c r="DD158" s="30"/>
      <c r="DE158" s="30"/>
      <c r="DF158" s="30"/>
      <c r="DG158" s="30"/>
      <c r="DH158" s="30"/>
      <c r="DI158" s="30"/>
      <c r="DJ158" s="30"/>
      <c r="DK158" s="30"/>
      <c r="DL158" s="30"/>
      <c r="DM158" s="30"/>
      <c r="DN158" s="30"/>
      <c r="DO158" s="30"/>
      <c r="DP158" s="30"/>
      <c r="DQ158" s="30"/>
    </row>
    <row r="159" spans="1:121">
      <c r="A159" s="24"/>
      <c r="B159" s="24"/>
      <c r="C159" s="38"/>
      <c r="D159" s="39"/>
      <c r="E159" s="39"/>
      <c r="F159" s="54"/>
      <c r="G159" s="39"/>
      <c r="H159" s="24"/>
      <c r="I159" s="39"/>
      <c r="J159" s="54"/>
      <c r="K159" s="55"/>
      <c r="L159" s="39"/>
      <c r="M159" s="20"/>
      <c r="N159" s="20"/>
      <c r="O159" s="20"/>
      <c r="P159" s="20"/>
      <c r="Q159" s="20"/>
      <c r="R159" s="20"/>
      <c r="S159" s="20"/>
      <c r="T159" s="20"/>
      <c r="U159" s="20"/>
      <c r="V159" s="20"/>
      <c r="W159" s="30"/>
      <c r="X159" s="30"/>
      <c r="Y159" s="30"/>
      <c r="Z159" s="30"/>
      <c r="AA159" s="30"/>
      <c r="AB159" s="30"/>
      <c r="AC159" s="30"/>
      <c r="AD159" s="30"/>
      <c r="AE159" s="30"/>
      <c r="AF159" s="30"/>
      <c r="AG159" s="30"/>
      <c r="AH159" s="30"/>
      <c r="AI159" s="30"/>
      <c r="AJ159" s="30"/>
      <c r="AK159" s="30"/>
      <c r="AL159" s="30"/>
      <c r="AM159" s="30"/>
      <c r="AN159" s="30"/>
      <c r="AO159" s="30"/>
      <c r="AP159" s="30"/>
      <c r="AQ159" s="30"/>
      <c r="AR159" s="30"/>
      <c r="AS159" s="30"/>
      <c r="AT159" s="30"/>
      <c r="AU159" s="30"/>
      <c r="AV159" s="30"/>
      <c r="AW159" s="30"/>
      <c r="AX159" s="30"/>
      <c r="AY159" s="30"/>
      <c r="AZ159" s="30"/>
      <c r="BA159" s="30"/>
      <c r="BB159" s="30"/>
      <c r="BC159" s="30"/>
      <c r="BD159" s="30"/>
      <c r="BE159" s="30"/>
      <c r="BF159" s="30"/>
      <c r="BG159" s="30"/>
      <c r="BH159" s="30"/>
      <c r="BI159" s="30"/>
      <c r="BJ159" s="30"/>
      <c r="BK159" s="30"/>
      <c r="BL159" s="30"/>
      <c r="BM159" s="30"/>
      <c r="BN159" s="30"/>
      <c r="BO159" s="30"/>
      <c r="BP159" s="30"/>
      <c r="BQ159" s="30"/>
      <c r="BR159" s="30"/>
      <c r="BS159" s="30"/>
      <c r="BT159" s="30"/>
      <c r="BU159" s="30"/>
      <c r="BV159" s="30"/>
      <c r="BW159" s="30"/>
      <c r="BX159" s="30"/>
      <c r="BY159" s="30"/>
      <c r="BZ159" s="30"/>
      <c r="CA159" s="30"/>
      <c r="CB159" s="30"/>
      <c r="CC159" s="30"/>
      <c r="CD159" s="30"/>
      <c r="CE159" s="30"/>
      <c r="CF159" s="30"/>
      <c r="CG159" s="30"/>
      <c r="CH159" s="30"/>
      <c r="CI159" s="30"/>
      <c r="CJ159" s="30"/>
      <c r="CK159" s="30"/>
      <c r="CL159" s="30"/>
      <c r="CM159" s="30"/>
      <c r="CN159" s="30"/>
      <c r="CO159" s="30"/>
      <c r="CP159" s="30"/>
      <c r="CQ159" s="30"/>
      <c r="CR159" s="30"/>
      <c r="CS159" s="30"/>
      <c r="CT159" s="30"/>
      <c r="CU159" s="30"/>
      <c r="CV159" s="30"/>
      <c r="CW159" s="30"/>
      <c r="CX159" s="30"/>
      <c r="CY159" s="30"/>
      <c r="CZ159" s="30"/>
      <c r="DA159" s="30"/>
      <c r="DB159" s="30"/>
      <c r="DC159" s="30"/>
      <c r="DD159" s="30"/>
      <c r="DE159" s="30"/>
      <c r="DF159" s="30"/>
      <c r="DG159" s="30"/>
      <c r="DH159" s="30"/>
      <c r="DI159" s="30"/>
      <c r="DJ159" s="30"/>
      <c r="DK159" s="30"/>
      <c r="DL159" s="30"/>
      <c r="DM159" s="30"/>
      <c r="DN159" s="30"/>
      <c r="DO159" s="30"/>
      <c r="DP159" s="30"/>
      <c r="DQ159" s="30"/>
    </row>
    <row r="160" spans="1:121">
      <c r="A160" s="24"/>
      <c r="B160" s="24"/>
      <c r="C160" s="38"/>
      <c r="D160" s="39"/>
      <c r="E160" s="39"/>
      <c r="F160" s="54"/>
      <c r="G160" s="39"/>
      <c r="H160" s="24"/>
      <c r="I160" s="39"/>
      <c r="J160" s="54"/>
      <c r="K160" s="55"/>
      <c r="L160" s="39"/>
      <c r="M160" s="20"/>
      <c r="N160" s="20"/>
      <c r="O160" s="20"/>
      <c r="P160" s="20"/>
      <c r="Q160" s="20"/>
      <c r="R160" s="20"/>
      <c r="S160" s="20"/>
      <c r="T160" s="20"/>
      <c r="U160" s="20"/>
      <c r="V160" s="20"/>
      <c r="W160" s="30"/>
      <c r="X160" s="30"/>
      <c r="Y160" s="30"/>
      <c r="Z160" s="30"/>
      <c r="AA160" s="30"/>
      <c r="AB160" s="30"/>
      <c r="AC160" s="30"/>
      <c r="AD160" s="30"/>
      <c r="AE160" s="30"/>
      <c r="AF160" s="30"/>
      <c r="AG160" s="30"/>
      <c r="AH160" s="30"/>
      <c r="AI160" s="30"/>
      <c r="AJ160" s="30"/>
      <c r="AK160" s="30"/>
      <c r="AL160" s="30"/>
      <c r="AM160" s="30"/>
      <c r="AN160" s="30"/>
      <c r="AO160" s="30"/>
      <c r="AP160" s="30"/>
      <c r="AQ160" s="30"/>
      <c r="AR160" s="30"/>
      <c r="AS160" s="30"/>
      <c r="AT160" s="30"/>
      <c r="AU160" s="30"/>
      <c r="AV160" s="30"/>
      <c r="AW160" s="30"/>
      <c r="AX160" s="30"/>
      <c r="AY160" s="30"/>
      <c r="AZ160" s="30"/>
      <c r="BA160" s="30"/>
      <c r="BB160" s="30"/>
      <c r="BC160" s="30"/>
      <c r="BD160" s="30"/>
      <c r="BE160" s="30"/>
      <c r="BF160" s="30"/>
      <c r="BG160" s="30"/>
      <c r="BH160" s="30"/>
      <c r="BI160" s="30"/>
      <c r="BJ160" s="30"/>
      <c r="BK160" s="30"/>
      <c r="BL160" s="30"/>
      <c r="BM160" s="30"/>
      <c r="BN160" s="30"/>
      <c r="BO160" s="30"/>
      <c r="BP160" s="30"/>
      <c r="BQ160" s="30"/>
      <c r="BR160" s="30"/>
      <c r="BS160" s="30"/>
      <c r="BT160" s="30"/>
      <c r="BU160" s="30"/>
      <c r="BV160" s="30"/>
      <c r="BW160" s="30"/>
      <c r="BX160" s="30"/>
      <c r="BY160" s="30"/>
      <c r="BZ160" s="30"/>
      <c r="CA160" s="30"/>
      <c r="CB160" s="30"/>
      <c r="CC160" s="30"/>
      <c r="CD160" s="30"/>
      <c r="CE160" s="30"/>
      <c r="CF160" s="30"/>
      <c r="CG160" s="30"/>
      <c r="CH160" s="30"/>
      <c r="CI160" s="30"/>
      <c r="CJ160" s="30"/>
      <c r="CK160" s="30"/>
      <c r="CL160" s="30"/>
      <c r="CM160" s="30"/>
      <c r="CN160" s="30"/>
      <c r="CO160" s="30"/>
      <c r="CP160" s="30"/>
      <c r="CQ160" s="30"/>
      <c r="CR160" s="30"/>
      <c r="CS160" s="30"/>
      <c r="CT160" s="30"/>
      <c r="CU160" s="30"/>
      <c r="CV160" s="30"/>
      <c r="CW160" s="30"/>
      <c r="CX160" s="30"/>
      <c r="CY160" s="30"/>
      <c r="CZ160" s="30"/>
      <c r="DA160" s="30"/>
      <c r="DB160" s="30"/>
      <c r="DC160" s="30"/>
      <c r="DD160" s="30"/>
      <c r="DE160" s="30"/>
      <c r="DF160" s="30"/>
      <c r="DG160" s="30"/>
      <c r="DH160" s="30"/>
      <c r="DI160" s="30"/>
      <c r="DJ160" s="30"/>
      <c r="DK160" s="30"/>
      <c r="DL160" s="30"/>
      <c r="DM160" s="30"/>
      <c r="DN160" s="30"/>
      <c r="DO160" s="30"/>
      <c r="DP160" s="30"/>
      <c r="DQ160" s="30"/>
    </row>
    <row r="161" spans="1:121">
      <c r="A161" s="24"/>
      <c r="B161" s="24"/>
      <c r="C161" s="38"/>
      <c r="D161" s="39"/>
      <c r="E161" s="39"/>
      <c r="F161" s="54"/>
      <c r="G161" s="39"/>
      <c r="H161" s="24"/>
      <c r="I161" s="39"/>
      <c r="J161" s="54"/>
      <c r="K161" s="55"/>
      <c r="L161" s="39"/>
      <c r="M161" s="20"/>
      <c r="N161" s="20"/>
      <c r="O161" s="20"/>
      <c r="P161" s="20"/>
      <c r="Q161" s="20"/>
      <c r="R161" s="20"/>
      <c r="S161" s="20"/>
      <c r="T161" s="20"/>
      <c r="U161" s="20"/>
      <c r="V161" s="20"/>
      <c r="W161" s="30"/>
      <c r="X161" s="30"/>
      <c r="Y161" s="30"/>
      <c r="Z161" s="30"/>
      <c r="AA161" s="30"/>
      <c r="AB161" s="30"/>
      <c r="AC161" s="30"/>
      <c r="AD161" s="30"/>
      <c r="AE161" s="30"/>
      <c r="AF161" s="30"/>
      <c r="AG161" s="30"/>
      <c r="AH161" s="30"/>
      <c r="AI161" s="30"/>
      <c r="AJ161" s="30"/>
      <c r="AK161" s="30"/>
      <c r="AL161" s="30"/>
      <c r="AM161" s="30"/>
      <c r="AN161" s="30"/>
      <c r="AO161" s="30"/>
      <c r="AP161" s="30"/>
      <c r="AQ161" s="30"/>
      <c r="AR161" s="30"/>
      <c r="AS161" s="30"/>
      <c r="AT161" s="30"/>
      <c r="AU161" s="30"/>
      <c r="AV161" s="30"/>
      <c r="AW161" s="30"/>
      <c r="AX161" s="30"/>
      <c r="AY161" s="30"/>
      <c r="AZ161" s="30"/>
      <c r="BA161" s="30"/>
      <c r="BB161" s="30"/>
      <c r="BC161" s="30"/>
      <c r="BD161" s="30"/>
      <c r="BE161" s="30"/>
      <c r="BF161" s="30"/>
      <c r="BG161" s="30"/>
      <c r="BH161" s="30"/>
      <c r="BI161" s="30"/>
      <c r="BJ161" s="30"/>
      <c r="BK161" s="30"/>
      <c r="BL161" s="30"/>
      <c r="BM161" s="30"/>
      <c r="BN161" s="30"/>
      <c r="BO161" s="30"/>
      <c r="BP161" s="30"/>
      <c r="BQ161" s="30"/>
      <c r="BR161" s="30"/>
      <c r="BS161" s="30"/>
      <c r="BT161" s="30"/>
      <c r="BU161" s="30"/>
      <c r="BV161" s="30"/>
      <c r="BW161" s="30"/>
      <c r="BX161" s="30"/>
      <c r="BY161" s="30"/>
      <c r="BZ161" s="30"/>
      <c r="CA161" s="30"/>
      <c r="CB161" s="30"/>
      <c r="CC161" s="30"/>
      <c r="CD161" s="30"/>
      <c r="CE161" s="30"/>
      <c r="CF161" s="30"/>
      <c r="CG161" s="30"/>
      <c r="CH161" s="30"/>
      <c r="CI161" s="30"/>
      <c r="CJ161" s="30"/>
      <c r="CK161" s="30"/>
      <c r="CL161" s="30"/>
      <c r="CM161" s="30"/>
      <c r="CN161" s="30"/>
      <c r="CO161" s="30"/>
      <c r="CP161" s="30"/>
      <c r="CQ161" s="30"/>
      <c r="CR161" s="30"/>
      <c r="CS161" s="30"/>
      <c r="CT161" s="30"/>
      <c r="CU161" s="30"/>
      <c r="CV161" s="30"/>
      <c r="CW161" s="30"/>
      <c r="CX161" s="30"/>
      <c r="CY161" s="30"/>
      <c r="CZ161" s="30"/>
      <c r="DA161" s="30"/>
      <c r="DB161" s="30"/>
      <c r="DC161" s="30"/>
      <c r="DD161" s="30"/>
      <c r="DE161" s="30"/>
      <c r="DF161" s="30"/>
      <c r="DG161" s="30"/>
      <c r="DH161" s="30"/>
      <c r="DI161" s="30"/>
      <c r="DJ161" s="30"/>
      <c r="DK161" s="30"/>
      <c r="DL161" s="30"/>
      <c r="DM161" s="30"/>
      <c r="DN161" s="30"/>
      <c r="DO161" s="30"/>
      <c r="DP161" s="30"/>
      <c r="DQ161" s="30"/>
    </row>
    <row r="162" spans="1:121">
      <c r="A162" s="24"/>
      <c r="B162" s="24"/>
      <c r="C162" s="38"/>
      <c r="D162" s="39"/>
      <c r="E162" s="39"/>
      <c r="F162" s="54"/>
      <c r="G162" s="39"/>
      <c r="H162" s="24"/>
      <c r="I162" s="39"/>
      <c r="J162" s="54"/>
      <c r="K162" s="55"/>
      <c r="L162" s="39"/>
      <c r="M162" s="20"/>
      <c r="N162" s="20"/>
      <c r="O162" s="20"/>
      <c r="P162" s="20"/>
      <c r="Q162" s="20"/>
      <c r="R162" s="20"/>
      <c r="S162" s="20"/>
      <c r="T162" s="20"/>
      <c r="U162" s="20"/>
      <c r="V162" s="20"/>
      <c r="W162" s="30"/>
      <c r="X162" s="30"/>
      <c r="Y162" s="30"/>
      <c r="Z162" s="30"/>
      <c r="AA162" s="30"/>
      <c r="AB162" s="30"/>
      <c r="AC162" s="30"/>
      <c r="AD162" s="30"/>
      <c r="AE162" s="30"/>
      <c r="AF162" s="30"/>
      <c r="AG162" s="30"/>
      <c r="AH162" s="30"/>
      <c r="AI162" s="30"/>
      <c r="AJ162" s="30"/>
      <c r="AK162" s="30"/>
      <c r="AL162" s="30"/>
      <c r="AM162" s="30"/>
      <c r="AN162" s="30"/>
      <c r="AO162" s="30"/>
      <c r="AP162" s="30"/>
      <c r="AQ162" s="30"/>
      <c r="AR162" s="30"/>
      <c r="AS162" s="30"/>
      <c r="AT162" s="30"/>
      <c r="AU162" s="30"/>
      <c r="AV162" s="30"/>
      <c r="AW162" s="30"/>
      <c r="AX162" s="30"/>
      <c r="AY162" s="30"/>
      <c r="AZ162" s="30"/>
      <c r="BA162" s="30"/>
      <c r="BB162" s="30"/>
      <c r="BC162" s="30"/>
      <c r="BD162" s="30"/>
      <c r="BE162" s="30"/>
      <c r="BF162" s="30"/>
      <c r="BG162" s="30"/>
      <c r="BH162" s="30"/>
      <c r="BI162" s="30"/>
      <c r="BJ162" s="30"/>
      <c r="BK162" s="30"/>
      <c r="BL162" s="30"/>
      <c r="BM162" s="30"/>
      <c r="BN162" s="30"/>
      <c r="BO162" s="30"/>
      <c r="BP162" s="30"/>
      <c r="BQ162" s="30"/>
      <c r="BR162" s="30"/>
      <c r="BS162" s="30"/>
      <c r="BT162" s="30"/>
      <c r="BU162" s="30"/>
      <c r="BV162" s="30"/>
      <c r="BW162" s="30"/>
      <c r="BX162" s="30"/>
      <c r="BY162" s="30"/>
      <c r="BZ162" s="30"/>
      <c r="CA162" s="30"/>
      <c r="CB162" s="30"/>
      <c r="CC162" s="30"/>
      <c r="CD162" s="30"/>
      <c r="CE162" s="30"/>
      <c r="CF162" s="30"/>
      <c r="CG162" s="30"/>
      <c r="CH162" s="30"/>
      <c r="CI162" s="30"/>
      <c r="CJ162" s="30"/>
      <c r="CK162" s="30"/>
      <c r="CL162" s="30"/>
      <c r="CM162" s="30"/>
      <c r="CN162" s="30"/>
      <c r="CO162" s="30"/>
      <c r="CP162" s="30"/>
      <c r="CQ162" s="30"/>
      <c r="CR162" s="30"/>
      <c r="CS162" s="30"/>
      <c r="CT162" s="30"/>
      <c r="CU162" s="30"/>
      <c r="CV162" s="30"/>
      <c r="CW162" s="30"/>
      <c r="CX162" s="30"/>
      <c r="CY162" s="30"/>
      <c r="CZ162" s="30"/>
      <c r="DA162" s="30"/>
      <c r="DB162" s="30"/>
      <c r="DC162" s="30"/>
      <c r="DD162" s="30"/>
      <c r="DE162" s="30"/>
      <c r="DF162" s="30"/>
      <c r="DG162" s="30"/>
      <c r="DH162" s="30"/>
      <c r="DI162" s="30"/>
      <c r="DJ162" s="30"/>
      <c r="DK162" s="30"/>
      <c r="DL162" s="30"/>
      <c r="DM162" s="30"/>
      <c r="DN162" s="30"/>
      <c r="DO162" s="30"/>
      <c r="DP162" s="30"/>
      <c r="DQ162" s="30"/>
    </row>
    <row r="163" spans="1:121">
      <c r="A163" s="24"/>
      <c r="B163" s="24"/>
      <c r="C163" s="38"/>
      <c r="D163" s="39"/>
      <c r="E163" s="39"/>
      <c r="F163" s="54"/>
      <c r="G163" s="39"/>
      <c r="H163" s="24"/>
      <c r="I163" s="39"/>
      <c r="J163" s="54"/>
      <c r="K163" s="55"/>
      <c r="L163" s="39"/>
      <c r="M163" s="20"/>
      <c r="N163" s="20"/>
      <c r="O163" s="20"/>
      <c r="P163" s="20"/>
      <c r="Q163" s="20"/>
      <c r="R163" s="20"/>
      <c r="S163" s="20"/>
      <c r="T163" s="20"/>
      <c r="U163" s="20"/>
      <c r="V163" s="20"/>
      <c r="W163" s="30"/>
      <c r="X163" s="30"/>
      <c r="Y163" s="30"/>
      <c r="Z163" s="30"/>
      <c r="AA163" s="30"/>
      <c r="AB163" s="30"/>
      <c r="AC163" s="30"/>
      <c r="AD163" s="30"/>
      <c r="AE163" s="30"/>
      <c r="AF163" s="30"/>
      <c r="AG163" s="30"/>
      <c r="AH163" s="30"/>
      <c r="AI163" s="30"/>
      <c r="AJ163" s="30"/>
      <c r="AK163" s="30"/>
      <c r="AL163" s="30"/>
      <c r="AM163" s="30"/>
      <c r="AN163" s="30"/>
      <c r="AO163" s="30"/>
      <c r="AP163" s="30"/>
      <c r="AQ163" s="30"/>
      <c r="AR163" s="30"/>
      <c r="AS163" s="30"/>
      <c r="AT163" s="30"/>
      <c r="AU163" s="30"/>
      <c r="AV163" s="30"/>
      <c r="AW163" s="30"/>
      <c r="AX163" s="30"/>
      <c r="AY163" s="30"/>
      <c r="AZ163" s="30"/>
      <c r="BA163" s="30"/>
      <c r="BB163" s="30"/>
      <c r="BC163" s="30"/>
      <c r="BD163" s="30"/>
      <c r="BE163" s="30"/>
      <c r="BF163" s="30"/>
      <c r="BG163" s="30"/>
      <c r="BH163" s="30"/>
      <c r="BI163" s="30"/>
      <c r="BJ163" s="30"/>
      <c r="BK163" s="30"/>
      <c r="BL163" s="30"/>
      <c r="BM163" s="30"/>
      <c r="BN163" s="30"/>
      <c r="BO163" s="30"/>
      <c r="BP163" s="30"/>
      <c r="BQ163" s="30"/>
      <c r="BR163" s="30"/>
      <c r="BS163" s="30"/>
      <c r="BT163" s="30"/>
      <c r="BU163" s="30"/>
      <c r="BV163" s="30"/>
      <c r="BW163" s="30"/>
      <c r="BX163" s="30"/>
      <c r="BY163" s="30"/>
      <c r="BZ163" s="30"/>
      <c r="CA163" s="30"/>
      <c r="CB163" s="30"/>
      <c r="CC163" s="30"/>
      <c r="CD163" s="30"/>
      <c r="CE163" s="30"/>
      <c r="CF163" s="30"/>
      <c r="CG163" s="30"/>
      <c r="CH163" s="30"/>
      <c r="CI163" s="30"/>
      <c r="CJ163" s="30"/>
      <c r="CK163" s="30"/>
      <c r="CL163" s="30"/>
      <c r="CM163" s="30"/>
      <c r="CN163" s="30"/>
      <c r="CO163" s="30"/>
      <c r="CP163" s="30"/>
      <c r="CQ163" s="30"/>
      <c r="CR163" s="30"/>
      <c r="CS163" s="30"/>
      <c r="CT163" s="30"/>
      <c r="CU163" s="30"/>
      <c r="CV163" s="30"/>
      <c r="CW163" s="30"/>
      <c r="CX163" s="30"/>
      <c r="CY163" s="30"/>
      <c r="CZ163" s="30"/>
      <c r="DA163" s="30"/>
      <c r="DB163" s="30"/>
      <c r="DC163" s="30"/>
      <c r="DD163" s="30"/>
      <c r="DE163" s="30"/>
      <c r="DF163" s="30"/>
      <c r="DG163" s="30"/>
      <c r="DH163" s="30"/>
      <c r="DI163" s="30"/>
      <c r="DJ163" s="30"/>
      <c r="DK163" s="30"/>
      <c r="DL163" s="30"/>
      <c r="DM163" s="30"/>
      <c r="DN163" s="30"/>
      <c r="DO163" s="30"/>
      <c r="DP163" s="30"/>
      <c r="DQ163" s="30"/>
    </row>
    <row r="164" spans="1:121">
      <c r="A164" s="24"/>
      <c r="B164" s="24"/>
      <c r="C164" s="38"/>
      <c r="D164" s="39"/>
      <c r="E164" s="39"/>
      <c r="F164" s="54"/>
      <c r="G164" s="39"/>
      <c r="H164" s="24"/>
      <c r="I164" s="39"/>
      <c r="J164" s="54"/>
      <c r="K164" s="55"/>
      <c r="L164" s="39"/>
      <c r="M164" s="20"/>
      <c r="N164" s="20"/>
      <c r="O164" s="20"/>
      <c r="P164" s="20"/>
      <c r="Q164" s="20"/>
      <c r="R164" s="20"/>
      <c r="S164" s="20"/>
      <c r="T164" s="20"/>
      <c r="U164" s="20"/>
      <c r="V164" s="20"/>
      <c r="W164" s="30"/>
      <c r="X164" s="30"/>
      <c r="Y164" s="30"/>
      <c r="Z164" s="30"/>
      <c r="AA164" s="30"/>
      <c r="AB164" s="30"/>
      <c r="AC164" s="30"/>
      <c r="AD164" s="30"/>
      <c r="AE164" s="30"/>
      <c r="AF164" s="30"/>
      <c r="AG164" s="30"/>
      <c r="AH164" s="30"/>
      <c r="AI164" s="30"/>
      <c r="AJ164" s="30"/>
      <c r="AK164" s="30"/>
      <c r="AL164" s="30"/>
      <c r="AM164" s="30"/>
      <c r="AN164" s="30"/>
      <c r="AO164" s="30"/>
      <c r="AP164" s="30"/>
      <c r="AQ164" s="30"/>
      <c r="AR164" s="30"/>
      <c r="AS164" s="30"/>
      <c r="AT164" s="30"/>
      <c r="AU164" s="30"/>
      <c r="AV164" s="30"/>
      <c r="AW164" s="30"/>
      <c r="AX164" s="30"/>
      <c r="AY164" s="30"/>
      <c r="AZ164" s="30"/>
      <c r="BA164" s="30"/>
      <c r="BB164" s="30"/>
      <c r="BC164" s="30"/>
      <c r="BD164" s="30"/>
      <c r="BE164" s="30"/>
      <c r="BF164" s="30"/>
      <c r="BG164" s="30"/>
      <c r="BH164" s="30"/>
      <c r="BI164" s="30"/>
      <c r="BJ164" s="30"/>
      <c r="BK164" s="30"/>
      <c r="BL164" s="30"/>
      <c r="BM164" s="30"/>
      <c r="BN164" s="30"/>
      <c r="BO164" s="30"/>
      <c r="BP164" s="30"/>
      <c r="BQ164" s="30"/>
      <c r="BR164" s="30"/>
      <c r="BS164" s="30"/>
      <c r="BT164" s="30"/>
      <c r="BU164" s="30"/>
      <c r="BV164" s="30"/>
      <c r="BW164" s="30"/>
      <c r="BX164" s="30"/>
      <c r="BY164" s="30"/>
      <c r="BZ164" s="30"/>
      <c r="CA164" s="30"/>
      <c r="CB164" s="30"/>
      <c r="CC164" s="30"/>
      <c r="CD164" s="30"/>
      <c r="CE164" s="30"/>
      <c r="CF164" s="30"/>
      <c r="CG164" s="30"/>
      <c r="CH164" s="30"/>
      <c r="CI164" s="30"/>
      <c r="CJ164" s="30"/>
      <c r="CK164" s="30"/>
      <c r="CL164" s="30"/>
      <c r="CM164" s="30"/>
      <c r="CN164" s="30"/>
      <c r="CO164" s="30"/>
      <c r="CP164" s="30"/>
      <c r="CQ164" s="30"/>
      <c r="CR164" s="30"/>
      <c r="CS164" s="30"/>
      <c r="CT164" s="30"/>
      <c r="CU164" s="30"/>
      <c r="CV164" s="30"/>
      <c r="CW164" s="30"/>
      <c r="CX164" s="30"/>
      <c r="CY164" s="30"/>
      <c r="CZ164" s="30"/>
      <c r="DA164" s="30"/>
      <c r="DB164" s="30"/>
      <c r="DC164" s="30"/>
      <c r="DD164" s="30"/>
      <c r="DE164" s="30"/>
      <c r="DF164" s="30"/>
      <c r="DG164" s="30"/>
      <c r="DH164" s="30"/>
      <c r="DI164" s="30"/>
      <c r="DJ164" s="30"/>
      <c r="DK164" s="30"/>
      <c r="DL164" s="30"/>
      <c r="DM164" s="30"/>
      <c r="DN164" s="30"/>
      <c r="DO164" s="30"/>
      <c r="DP164" s="30"/>
      <c r="DQ164" s="30"/>
    </row>
    <row r="165" spans="1:121">
      <c r="A165" s="24"/>
      <c r="B165" s="24"/>
      <c r="C165" s="38"/>
      <c r="D165" s="39"/>
      <c r="E165" s="39"/>
      <c r="F165" s="54"/>
      <c r="G165" s="39"/>
      <c r="H165" s="24"/>
      <c r="I165" s="39"/>
      <c r="J165" s="54"/>
      <c r="K165" s="55"/>
      <c r="L165" s="39"/>
      <c r="M165" s="20"/>
      <c r="N165" s="20"/>
      <c r="O165" s="20"/>
      <c r="P165" s="20"/>
      <c r="Q165" s="20"/>
      <c r="R165" s="20"/>
      <c r="S165" s="20"/>
      <c r="T165" s="20"/>
      <c r="U165" s="20"/>
      <c r="V165" s="20"/>
      <c r="W165" s="30"/>
      <c r="X165" s="30"/>
      <c r="Y165" s="30"/>
      <c r="Z165" s="30"/>
      <c r="AA165" s="30"/>
      <c r="AB165" s="30"/>
      <c r="AC165" s="30"/>
      <c r="AD165" s="30"/>
      <c r="AE165" s="30"/>
      <c r="AF165" s="30"/>
      <c r="AG165" s="30"/>
      <c r="AH165" s="30"/>
      <c r="AI165" s="30"/>
      <c r="AJ165" s="30"/>
      <c r="AK165" s="30"/>
      <c r="AL165" s="30"/>
      <c r="AM165" s="30"/>
      <c r="AN165" s="30"/>
      <c r="AO165" s="30"/>
      <c r="AP165" s="30"/>
      <c r="AQ165" s="30"/>
      <c r="AR165" s="30"/>
      <c r="AS165" s="30"/>
      <c r="AT165" s="30"/>
      <c r="AU165" s="30"/>
      <c r="AV165" s="30"/>
      <c r="AW165" s="30"/>
      <c r="AX165" s="30"/>
      <c r="AY165" s="30"/>
      <c r="AZ165" s="30"/>
      <c r="BA165" s="30"/>
      <c r="BB165" s="30"/>
      <c r="BC165" s="30"/>
      <c r="BD165" s="30"/>
      <c r="BE165" s="30"/>
      <c r="BF165" s="30"/>
      <c r="BG165" s="30"/>
      <c r="BH165" s="30"/>
      <c r="BI165" s="30"/>
      <c r="BJ165" s="30"/>
      <c r="BK165" s="30"/>
      <c r="BL165" s="30"/>
      <c r="BM165" s="30"/>
      <c r="BN165" s="30"/>
      <c r="BO165" s="30"/>
      <c r="BP165" s="30"/>
      <c r="BQ165" s="30"/>
      <c r="BR165" s="30"/>
      <c r="BS165" s="30"/>
      <c r="BT165" s="30"/>
      <c r="BU165" s="30"/>
      <c r="BV165" s="30"/>
      <c r="BW165" s="30"/>
      <c r="BX165" s="30"/>
      <c r="BY165" s="30"/>
      <c r="BZ165" s="30"/>
      <c r="CA165" s="30"/>
      <c r="CB165" s="30"/>
      <c r="CC165" s="30"/>
      <c r="CD165" s="30"/>
      <c r="CE165" s="30"/>
      <c r="CF165" s="30"/>
      <c r="CG165" s="30"/>
      <c r="CH165" s="30"/>
      <c r="CI165" s="30"/>
      <c r="CJ165" s="30"/>
      <c r="CK165" s="30"/>
      <c r="CL165" s="30"/>
      <c r="CM165" s="30"/>
      <c r="CN165" s="30"/>
      <c r="CO165" s="30"/>
      <c r="CP165" s="30"/>
      <c r="CQ165" s="30"/>
      <c r="CR165" s="30"/>
      <c r="CS165" s="30"/>
      <c r="CT165" s="30"/>
      <c r="CU165" s="30"/>
      <c r="CV165" s="30"/>
      <c r="CW165" s="30"/>
      <c r="CX165" s="30"/>
      <c r="CY165" s="30"/>
      <c r="CZ165" s="30"/>
      <c r="DA165" s="30"/>
      <c r="DB165" s="30"/>
      <c r="DC165" s="30"/>
      <c r="DD165" s="30"/>
      <c r="DE165" s="30"/>
      <c r="DF165" s="30"/>
      <c r="DG165" s="30"/>
      <c r="DH165" s="30"/>
      <c r="DI165" s="30"/>
      <c r="DJ165" s="30"/>
      <c r="DK165" s="30"/>
      <c r="DL165" s="30"/>
      <c r="DM165" s="30"/>
      <c r="DN165" s="30"/>
      <c r="DO165" s="30"/>
      <c r="DP165" s="30"/>
      <c r="DQ165" s="30"/>
    </row>
    <row r="166" spans="1:121">
      <c r="A166" s="24"/>
      <c r="B166" s="24"/>
      <c r="C166" s="38"/>
      <c r="D166" s="39"/>
      <c r="E166" s="39"/>
      <c r="F166" s="54"/>
      <c r="G166" s="39"/>
      <c r="H166" s="24"/>
      <c r="I166" s="39"/>
      <c r="J166" s="54"/>
      <c r="K166" s="55"/>
      <c r="L166" s="39"/>
      <c r="M166" s="20"/>
      <c r="N166" s="20"/>
      <c r="O166" s="20"/>
      <c r="P166" s="20"/>
      <c r="Q166" s="20"/>
      <c r="R166" s="20"/>
      <c r="S166" s="20"/>
      <c r="T166" s="20"/>
      <c r="U166" s="20"/>
      <c r="V166" s="20"/>
      <c r="W166" s="30"/>
      <c r="X166" s="30"/>
      <c r="Y166" s="30"/>
      <c r="Z166" s="30"/>
      <c r="AA166" s="30"/>
      <c r="AB166" s="30"/>
      <c r="AC166" s="30"/>
      <c r="AD166" s="30"/>
      <c r="AE166" s="30"/>
      <c r="AF166" s="30"/>
      <c r="AG166" s="30"/>
      <c r="AH166" s="30"/>
      <c r="AI166" s="30"/>
      <c r="AJ166" s="30"/>
      <c r="AK166" s="30"/>
      <c r="AL166" s="30"/>
      <c r="AM166" s="30"/>
      <c r="AN166" s="30"/>
      <c r="AO166" s="30"/>
      <c r="AP166" s="30"/>
      <c r="AQ166" s="30"/>
      <c r="AR166" s="30"/>
      <c r="AS166" s="30"/>
      <c r="AT166" s="30"/>
      <c r="AU166" s="30"/>
      <c r="AV166" s="30"/>
      <c r="AW166" s="30"/>
      <c r="AX166" s="30"/>
      <c r="AY166" s="30"/>
      <c r="AZ166" s="30"/>
      <c r="BA166" s="30"/>
      <c r="BB166" s="30"/>
      <c r="BC166" s="30"/>
      <c r="BD166" s="30"/>
      <c r="BE166" s="30"/>
      <c r="BF166" s="30"/>
      <c r="BG166" s="30"/>
      <c r="BH166" s="30"/>
      <c r="BI166" s="30"/>
      <c r="BJ166" s="30"/>
      <c r="BK166" s="30"/>
      <c r="BL166" s="30"/>
      <c r="BM166" s="30"/>
      <c r="BN166" s="30"/>
      <c r="BO166" s="30"/>
      <c r="BP166" s="30"/>
      <c r="BQ166" s="30"/>
      <c r="BR166" s="30"/>
      <c r="BS166" s="30"/>
      <c r="BT166" s="30"/>
      <c r="BU166" s="30"/>
      <c r="BV166" s="30"/>
      <c r="BW166" s="30"/>
      <c r="BX166" s="30"/>
      <c r="BY166" s="30"/>
      <c r="BZ166" s="30"/>
      <c r="CA166" s="30"/>
      <c r="CB166" s="30"/>
      <c r="CC166" s="30"/>
      <c r="CD166" s="30"/>
      <c r="CE166" s="30"/>
      <c r="CF166" s="30"/>
      <c r="CG166" s="30"/>
      <c r="CH166" s="30"/>
      <c r="CI166" s="30"/>
      <c r="CJ166" s="30"/>
      <c r="CK166" s="30"/>
      <c r="CL166" s="30"/>
      <c r="CM166" s="30"/>
      <c r="CN166" s="30"/>
      <c r="CO166" s="30"/>
      <c r="CP166" s="30"/>
      <c r="CQ166" s="30"/>
      <c r="CR166" s="30"/>
      <c r="CS166" s="30"/>
      <c r="CT166" s="30"/>
      <c r="CU166" s="30"/>
      <c r="CV166" s="30"/>
      <c r="CW166" s="30"/>
      <c r="CX166" s="30"/>
      <c r="CY166" s="30"/>
      <c r="CZ166" s="30"/>
      <c r="DA166" s="30"/>
      <c r="DB166" s="30"/>
      <c r="DC166" s="30"/>
      <c r="DD166" s="30"/>
      <c r="DE166" s="30"/>
      <c r="DF166" s="30"/>
      <c r="DG166" s="30"/>
      <c r="DH166" s="30"/>
      <c r="DI166" s="30"/>
      <c r="DJ166" s="30"/>
      <c r="DK166" s="30"/>
      <c r="DL166" s="30"/>
      <c r="DM166" s="30"/>
      <c r="DN166" s="30"/>
      <c r="DO166" s="30"/>
      <c r="DP166" s="30"/>
      <c r="DQ166" s="30"/>
    </row>
    <row r="167" spans="1:121">
      <c r="A167" s="24"/>
      <c r="B167" s="24"/>
      <c r="C167" s="38"/>
      <c r="D167" s="39"/>
      <c r="E167" s="39"/>
      <c r="F167" s="54"/>
      <c r="G167" s="39"/>
      <c r="H167" s="24"/>
      <c r="I167" s="39"/>
      <c r="J167" s="54"/>
      <c r="K167" s="55"/>
      <c r="L167" s="39"/>
      <c r="M167" s="20"/>
      <c r="N167" s="20"/>
      <c r="O167" s="20"/>
      <c r="P167" s="20"/>
      <c r="Q167" s="20"/>
      <c r="R167" s="20"/>
      <c r="S167" s="20"/>
      <c r="T167" s="20"/>
      <c r="U167" s="20"/>
      <c r="V167" s="20"/>
      <c r="W167" s="30"/>
      <c r="X167" s="30"/>
      <c r="Y167" s="30"/>
      <c r="Z167" s="30"/>
      <c r="AA167" s="30"/>
      <c r="AB167" s="30"/>
      <c r="AC167" s="30"/>
      <c r="AD167" s="30"/>
      <c r="AE167" s="30"/>
      <c r="AF167" s="30"/>
      <c r="AG167" s="30"/>
      <c r="AH167" s="30"/>
      <c r="AI167" s="30"/>
      <c r="AJ167" s="30"/>
      <c r="AK167" s="30"/>
      <c r="AL167" s="30"/>
      <c r="AM167" s="30"/>
      <c r="AN167" s="30"/>
      <c r="AO167" s="30"/>
      <c r="AP167" s="30"/>
      <c r="AQ167" s="30"/>
      <c r="AR167" s="30"/>
      <c r="AS167" s="30"/>
      <c r="AT167" s="30"/>
      <c r="AU167" s="30"/>
      <c r="AV167" s="30"/>
      <c r="AW167" s="30"/>
      <c r="AX167" s="30"/>
      <c r="AY167" s="30"/>
      <c r="AZ167" s="30"/>
      <c r="BA167" s="30"/>
      <c r="BB167" s="30"/>
      <c r="BC167" s="30"/>
      <c r="BD167" s="30"/>
      <c r="BE167" s="30"/>
      <c r="BF167" s="30"/>
      <c r="BG167" s="30"/>
      <c r="BH167" s="30"/>
      <c r="BI167" s="30"/>
      <c r="BJ167" s="30"/>
      <c r="BK167" s="30"/>
      <c r="BL167" s="30"/>
      <c r="BM167" s="30"/>
      <c r="BN167" s="30"/>
      <c r="BO167" s="30"/>
      <c r="BP167" s="30"/>
      <c r="BQ167" s="30"/>
      <c r="BR167" s="30"/>
      <c r="BS167" s="30"/>
      <c r="BT167" s="30"/>
      <c r="BU167" s="30"/>
      <c r="BV167" s="30"/>
      <c r="BW167" s="30"/>
      <c r="BX167" s="30"/>
      <c r="BY167" s="30"/>
      <c r="BZ167" s="30"/>
      <c r="CA167" s="30"/>
      <c r="CB167" s="30"/>
      <c r="CC167" s="30"/>
      <c r="CD167" s="30"/>
      <c r="CE167" s="30"/>
      <c r="CF167" s="30"/>
      <c r="CG167" s="30"/>
      <c r="CH167" s="30"/>
      <c r="CI167" s="30"/>
      <c r="CJ167" s="30"/>
      <c r="CK167" s="30"/>
      <c r="CL167" s="30"/>
      <c r="CM167" s="30"/>
      <c r="CN167" s="30"/>
      <c r="CO167" s="30"/>
      <c r="CP167" s="30"/>
      <c r="CQ167" s="30"/>
      <c r="CR167" s="30"/>
      <c r="CS167" s="30"/>
      <c r="CT167" s="30"/>
      <c r="CU167" s="30"/>
      <c r="CV167" s="30"/>
      <c r="CW167" s="30"/>
      <c r="CX167" s="30"/>
      <c r="CY167" s="30"/>
      <c r="CZ167" s="30"/>
      <c r="DA167" s="30"/>
      <c r="DB167" s="30"/>
      <c r="DC167" s="30"/>
      <c r="DD167" s="30"/>
      <c r="DE167" s="30"/>
      <c r="DF167" s="30"/>
      <c r="DG167" s="30"/>
      <c r="DH167" s="30"/>
      <c r="DI167" s="30"/>
      <c r="DJ167" s="30"/>
      <c r="DK167" s="30"/>
      <c r="DL167" s="30"/>
      <c r="DM167" s="30"/>
      <c r="DN167" s="30"/>
      <c r="DO167" s="30"/>
      <c r="DP167" s="30"/>
      <c r="DQ167" s="30"/>
    </row>
    <row r="168" spans="1:121">
      <c r="A168" s="24"/>
      <c r="B168" s="24"/>
      <c r="C168" s="38"/>
      <c r="D168" s="39"/>
      <c r="E168" s="39"/>
      <c r="F168" s="54"/>
      <c r="G168" s="39"/>
      <c r="H168" s="24"/>
      <c r="I168" s="39"/>
      <c r="J168" s="54"/>
      <c r="K168" s="55"/>
      <c r="L168" s="39"/>
      <c r="M168" s="20"/>
      <c r="N168" s="20"/>
      <c r="O168" s="20"/>
      <c r="P168" s="20"/>
      <c r="Q168" s="20"/>
      <c r="R168" s="20"/>
      <c r="S168" s="20"/>
      <c r="T168" s="20"/>
      <c r="U168" s="20"/>
      <c r="V168" s="20"/>
      <c r="W168" s="30"/>
      <c r="X168" s="30"/>
      <c r="Y168" s="30"/>
      <c r="Z168" s="30"/>
      <c r="AA168" s="30"/>
      <c r="AB168" s="30"/>
      <c r="AC168" s="30"/>
      <c r="AD168" s="30"/>
      <c r="AE168" s="30"/>
      <c r="AF168" s="30"/>
      <c r="AG168" s="30"/>
      <c r="AH168" s="30"/>
      <c r="AI168" s="30"/>
      <c r="AJ168" s="30"/>
      <c r="AK168" s="30"/>
      <c r="AL168" s="30"/>
      <c r="AM168" s="30"/>
      <c r="AN168" s="30"/>
      <c r="AO168" s="30"/>
      <c r="AP168" s="30"/>
      <c r="AQ168" s="30"/>
      <c r="AR168" s="30"/>
      <c r="AS168" s="30"/>
      <c r="AT168" s="30"/>
      <c r="AU168" s="30"/>
      <c r="AV168" s="30"/>
      <c r="AW168" s="30"/>
      <c r="AX168" s="30"/>
      <c r="AY168" s="30"/>
      <c r="AZ168" s="30"/>
      <c r="BA168" s="30"/>
      <c r="BB168" s="30"/>
      <c r="BC168" s="30"/>
      <c r="BD168" s="30"/>
      <c r="BE168" s="30"/>
      <c r="BF168" s="30"/>
      <c r="BG168" s="30"/>
      <c r="BH168" s="30"/>
      <c r="BI168" s="30"/>
      <c r="BJ168" s="30"/>
      <c r="BK168" s="30"/>
      <c r="BL168" s="30"/>
      <c r="BM168" s="30"/>
      <c r="BN168" s="30"/>
      <c r="BO168" s="30"/>
      <c r="BP168" s="30"/>
      <c r="BQ168" s="30"/>
      <c r="BR168" s="30"/>
      <c r="BS168" s="30"/>
      <c r="BT168" s="30"/>
      <c r="BU168" s="30"/>
      <c r="BV168" s="30"/>
      <c r="BW168" s="30"/>
      <c r="BX168" s="30"/>
      <c r="BY168" s="30"/>
      <c r="BZ168" s="30"/>
      <c r="CA168" s="30"/>
      <c r="CB168" s="30"/>
      <c r="CC168" s="30"/>
      <c r="CD168" s="30"/>
      <c r="CE168" s="30"/>
      <c r="CF168" s="30"/>
      <c r="CG168" s="30"/>
      <c r="CH168" s="30"/>
      <c r="CI168" s="30"/>
      <c r="CJ168" s="30"/>
      <c r="CK168" s="30"/>
      <c r="CL168" s="30"/>
      <c r="CM168" s="30"/>
      <c r="CN168" s="30"/>
      <c r="CO168" s="30"/>
      <c r="CP168" s="30"/>
      <c r="CQ168" s="30"/>
      <c r="CR168" s="30"/>
      <c r="CS168" s="30"/>
      <c r="CT168" s="30"/>
      <c r="CU168" s="30"/>
      <c r="CV168" s="30"/>
      <c r="CW168" s="30"/>
      <c r="CX168" s="30"/>
      <c r="CY168" s="30"/>
      <c r="CZ168" s="30"/>
      <c r="DA168" s="30"/>
      <c r="DB168" s="30"/>
      <c r="DC168" s="30"/>
      <c r="DD168" s="30"/>
      <c r="DE168" s="30"/>
      <c r="DF168" s="30"/>
      <c r="DG168" s="30"/>
      <c r="DH168" s="30"/>
      <c r="DI168" s="30"/>
      <c r="DJ168" s="30"/>
      <c r="DK168" s="30"/>
      <c r="DL168" s="30"/>
      <c r="DM168" s="30"/>
      <c r="DN168" s="30"/>
      <c r="DO168" s="30"/>
      <c r="DP168" s="30"/>
      <c r="DQ168" s="30"/>
    </row>
    <row r="169" spans="1:121">
      <c r="A169" s="24"/>
      <c r="B169" s="24"/>
      <c r="C169" s="38"/>
      <c r="D169" s="39"/>
      <c r="E169" s="39"/>
      <c r="F169" s="54"/>
      <c r="G169" s="39"/>
      <c r="H169" s="24"/>
      <c r="I169" s="39"/>
      <c r="J169" s="54"/>
      <c r="K169" s="55"/>
      <c r="L169" s="39"/>
      <c r="M169" s="20"/>
      <c r="N169" s="20"/>
      <c r="O169" s="20"/>
      <c r="P169" s="20"/>
      <c r="Q169" s="20"/>
      <c r="R169" s="20"/>
      <c r="S169" s="20"/>
      <c r="T169" s="20"/>
      <c r="U169" s="20"/>
      <c r="V169" s="20"/>
      <c r="W169" s="30"/>
      <c r="X169" s="30"/>
      <c r="Y169" s="30"/>
      <c r="Z169" s="30"/>
      <c r="AA169" s="30"/>
      <c r="AB169" s="30"/>
      <c r="AC169" s="30"/>
      <c r="AD169" s="30"/>
      <c r="AE169" s="30"/>
      <c r="AF169" s="30"/>
      <c r="AG169" s="30"/>
      <c r="AH169" s="30"/>
      <c r="AI169" s="30"/>
      <c r="AJ169" s="30"/>
      <c r="AK169" s="30"/>
      <c r="AL169" s="30"/>
      <c r="AM169" s="30"/>
      <c r="AN169" s="30"/>
      <c r="AO169" s="30"/>
      <c r="AP169" s="30"/>
      <c r="AQ169" s="30"/>
      <c r="AR169" s="30"/>
      <c r="AS169" s="30"/>
      <c r="AT169" s="30"/>
      <c r="AU169" s="30"/>
      <c r="AV169" s="30"/>
      <c r="AW169" s="30"/>
      <c r="AX169" s="30"/>
      <c r="AY169" s="30"/>
      <c r="AZ169" s="30"/>
      <c r="BA169" s="30"/>
      <c r="BB169" s="30"/>
      <c r="BC169" s="30"/>
      <c r="BD169" s="30"/>
      <c r="BE169" s="30"/>
      <c r="BF169" s="30"/>
      <c r="BG169" s="30"/>
      <c r="BH169" s="30"/>
      <c r="BI169" s="30"/>
      <c r="BJ169" s="30"/>
      <c r="BK169" s="30"/>
      <c r="BL169" s="30"/>
      <c r="BM169" s="30"/>
      <c r="BN169" s="30"/>
      <c r="BO169" s="30"/>
      <c r="BP169" s="30"/>
      <c r="BQ169" s="30"/>
      <c r="BR169" s="30"/>
      <c r="BS169" s="30"/>
      <c r="BT169" s="30"/>
      <c r="BU169" s="30"/>
      <c r="BV169" s="30"/>
      <c r="BW169" s="30"/>
      <c r="BX169" s="30"/>
      <c r="BY169" s="30"/>
      <c r="BZ169" s="30"/>
      <c r="CA169" s="30"/>
      <c r="CB169" s="30"/>
      <c r="CC169" s="30"/>
      <c r="CD169" s="30"/>
      <c r="CE169" s="30"/>
      <c r="CF169" s="30"/>
      <c r="CG169" s="30"/>
      <c r="CH169" s="30"/>
      <c r="CI169" s="30"/>
      <c r="CJ169" s="30"/>
      <c r="CK169" s="30"/>
      <c r="CL169" s="30"/>
      <c r="CM169" s="30"/>
      <c r="CN169" s="30"/>
      <c r="CO169" s="30"/>
      <c r="CP169" s="30"/>
      <c r="CQ169" s="30"/>
      <c r="CR169" s="30"/>
      <c r="CS169" s="30"/>
      <c r="CT169" s="30"/>
      <c r="CU169" s="30"/>
      <c r="CV169" s="30"/>
      <c r="CW169" s="30"/>
      <c r="CX169" s="30"/>
      <c r="CY169" s="30"/>
      <c r="CZ169" s="30"/>
      <c r="DA169" s="30"/>
      <c r="DB169" s="30"/>
      <c r="DC169" s="30"/>
      <c r="DD169" s="30"/>
      <c r="DE169" s="30"/>
      <c r="DF169" s="30"/>
      <c r="DG169" s="30"/>
      <c r="DH169" s="30"/>
      <c r="DI169" s="30"/>
      <c r="DJ169" s="30"/>
      <c r="DK169" s="30"/>
      <c r="DL169" s="30"/>
      <c r="DM169" s="30"/>
      <c r="DN169" s="30"/>
      <c r="DO169" s="30"/>
      <c r="DP169" s="30"/>
      <c r="DQ169" s="30"/>
    </row>
    <row r="170" spans="1:121">
      <c r="A170" s="24"/>
      <c r="B170" s="24"/>
      <c r="C170" s="38"/>
      <c r="D170" s="39"/>
      <c r="E170" s="39"/>
      <c r="F170" s="54"/>
      <c r="G170" s="39"/>
      <c r="H170" s="24"/>
      <c r="I170" s="39"/>
      <c r="J170" s="54"/>
      <c r="K170" s="55"/>
      <c r="L170" s="39"/>
      <c r="M170" s="20"/>
      <c r="N170" s="20"/>
      <c r="O170" s="20"/>
      <c r="P170" s="20"/>
      <c r="Q170" s="20"/>
      <c r="R170" s="20"/>
      <c r="S170" s="20"/>
      <c r="T170" s="20"/>
      <c r="U170" s="20"/>
      <c r="V170" s="20"/>
      <c r="W170" s="30"/>
      <c r="X170" s="30"/>
      <c r="Y170" s="30"/>
      <c r="Z170" s="30"/>
      <c r="AA170" s="30"/>
      <c r="AB170" s="30"/>
      <c r="AC170" s="30"/>
      <c r="AD170" s="30"/>
      <c r="AE170" s="30"/>
      <c r="AF170" s="30"/>
      <c r="AG170" s="30"/>
      <c r="AH170" s="30"/>
      <c r="AI170" s="30"/>
      <c r="AJ170" s="30"/>
      <c r="AK170" s="30"/>
      <c r="AL170" s="30"/>
      <c r="AM170" s="30"/>
      <c r="AN170" s="30"/>
      <c r="AO170" s="30"/>
      <c r="AP170" s="30"/>
      <c r="AQ170" s="30"/>
      <c r="AR170" s="30"/>
      <c r="AS170" s="30"/>
      <c r="AT170" s="30"/>
      <c r="AU170" s="30"/>
      <c r="AV170" s="30"/>
      <c r="AW170" s="30"/>
      <c r="AX170" s="30"/>
      <c r="AY170" s="30"/>
      <c r="AZ170" s="30"/>
      <c r="BA170" s="30"/>
      <c r="BB170" s="30"/>
      <c r="BC170" s="30"/>
      <c r="BD170" s="30"/>
      <c r="BE170" s="30"/>
      <c r="BF170" s="30"/>
      <c r="BG170" s="30"/>
      <c r="BH170" s="30"/>
      <c r="BI170" s="30"/>
      <c r="BJ170" s="30"/>
      <c r="BK170" s="30"/>
      <c r="BL170" s="30"/>
      <c r="BM170" s="30"/>
      <c r="BN170" s="30"/>
      <c r="BO170" s="30"/>
      <c r="BP170" s="30"/>
      <c r="BQ170" s="30"/>
      <c r="BR170" s="30"/>
      <c r="BS170" s="30"/>
      <c r="BT170" s="30"/>
      <c r="BU170" s="30"/>
      <c r="BV170" s="30"/>
      <c r="BW170" s="30"/>
      <c r="BX170" s="30"/>
      <c r="BY170" s="30"/>
      <c r="BZ170" s="30"/>
      <c r="CA170" s="30"/>
      <c r="CB170" s="30"/>
      <c r="CC170" s="30"/>
      <c r="CD170" s="30"/>
      <c r="CE170" s="30"/>
      <c r="CF170" s="30"/>
      <c r="CG170" s="30"/>
      <c r="CH170" s="30"/>
      <c r="CI170" s="30"/>
      <c r="CJ170" s="30"/>
      <c r="CK170" s="30"/>
      <c r="CL170" s="30"/>
      <c r="CM170" s="30"/>
      <c r="CN170" s="30"/>
      <c r="CO170" s="30"/>
      <c r="CP170" s="30"/>
      <c r="CQ170" s="30"/>
      <c r="CR170" s="30"/>
      <c r="CS170" s="30"/>
      <c r="CT170" s="30"/>
      <c r="CU170" s="30"/>
      <c r="CV170" s="30"/>
      <c r="CW170" s="30"/>
      <c r="CX170" s="30"/>
      <c r="CY170" s="30"/>
      <c r="CZ170" s="30"/>
      <c r="DA170" s="30"/>
      <c r="DB170" s="30"/>
      <c r="DC170" s="30"/>
      <c r="DD170" s="30"/>
      <c r="DE170" s="30"/>
      <c r="DF170" s="30"/>
      <c r="DG170" s="30"/>
      <c r="DH170" s="30"/>
      <c r="DI170" s="30"/>
      <c r="DJ170" s="30"/>
      <c r="DK170" s="30"/>
      <c r="DL170" s="30"/>
      <c r="DM170" s="30"/>
      <c r="DN170" s="30"/>
      <c r="DO170" s="30"/>
      <c r="DP170" s="30"/>
      <c r="DQ170" s="30"/>
    </row>
    <row r="171" spans="1:121">
      <c r="A171" s="24"/>
      <c r="B171" s="24"/>
      <c r="C171" s="38"/>
      <c r="D171" s="39"/>
      <c r="E171" s="39"/>
      <c r="F171" s="54"/>
      <c r="G171" s="39"/>
      <c r="H171" s="24"/>
      <c r="I171" s="39"/>
      <c r="J171" s="54"/>
      <c r="K171" s="55"/>
      <c r="L171" s="39"/>
      <c r="M171" s="20"/>
      <c r="N171" s="20"/>
      <c r="O171" s="20"/>
      <c r="P171" s="20"/>
      <c r="Q171" s="20"/>
      <c r="R171" s="20"/>
      <c r="S171" s="20"/>
      <c r="T171" s="20"/>
      <c r="U171" s="20"/>
      <c r="V171" s="20"/>
      <c r="W171" s="30"/>
      <c r="X171" s="30"/>
      <c r="Y171" s="30"/>
      <c r="Z171" s="30"/>
      <c r="AA171" s="30"/>
      <c r="AB171" s="30"/>
      <c r="AC171" s="30"/>
      <c r="AD171" s="30"/>
      <c r="AE171" s="30"/>
      <c r="AF171" s="30"/>
      <c r="AG171" s="30"/>
      <c r="AH171" s="30"/>
      <c r="AI171" s="30"/>
      <c r="AJ171" s="30"/>
      <c r="AK171" s="30"/>
      <c r="AL171" s="30"/>
      <c r="AM171" s="30"/>
      <c r="AN171" s="30"/>
      <c r="AO171" s="30"/>
      <c r="AP171" s="30"/>
      <c r="AQ171" s="30"/>
      <c r="AR171" s="30"/>
      <c r="AS171" s="30"/>
      <c r="AT171" s="30"/>
      <c r="AU171" s="30"/>
      <c r="AV171" s="30"/>
      <c r="AW171" s="30"/>
      <c r="AX171" s="30"/>
      <c r="AY171" s="30"/>
      <c r="AZ171" s="30"/>
      <c r="BA171" s="30"/>
      <c r="BB171" s="30"/>
      <c r="BC171" s="30"/>
      <c r="BD171" s="30"/>
      <c r="BE171" s="30"/>
      <c r="BF171" s="30"/>
      <c r="BG171" s="30"/>
      <c r="BH171" s="30"/>
      <c r="BI171" s="30"/>
      <c r="BJ171" s="30"/>
      <c r="BK171" s="30"/>
      <c r="BL171" s="30"/>
      <c r="BM171" s="30"/>
      <c r="BN171" s="30"/>
      <c r="BO171" s="30"/>
      <c r="BP171" s="30"/>
      <c r="BQ171" s="30"/>
      <c r="BR171" s="30"/>
      <c r="BS171" s="30"/>
      <c r="BT171" s="30"/>
      <c r="BU171" s="30"/>
      <c r="BV171" s="30"/>
      <c r="BW171" s="30"/>
      <c r="BX171" s="30"/>
      <c r="BY171" s="30"/>
      <c r="BZ171" s="30"/>
      <c r="CA171" s="30"/>
      <c r="CB171" s="30"/>
      <c r="CC171" s="30"/>
      <c r="CD171" s="30"/>
      <c r="CE171" s="30"/>
      <c r="CF171" s="30"/>
      <c r="CG171" s="30"/>
      <c r="CH171" s="30"/>
      <c r="CI171" s="30"/>
      <c r="CJ171" s="30"/>
      <c r="CK171" s="30"/>
      <c r="CL171" s="30"/>
      <c r="CM171" s="30"/>
      <c r="CN171" s="30"/>
      <c r="CO171" s="30"/>
      <c r="CP171" s="30"/>
      <c r="CQ171" s="30"/>
      <c r="CR171" s="30"/>
      <c r="CS171" s="30"/>
      <c r="CT171" s="30"/>
      <c r="CU171" s="30"/>
      <c r="CV171" s="30"/>
      <c r="CW171" s="30"/>
      <c r="CX171" s="30"/>
      <c r="CY171" s="30"/>
      <c r="CZ171" s="30"/>
      <c r="DA171" s="30"/>
      <c r="DB171" s="30"/>
      <c r="DC171" s="30"/>
      <c r="DD171" s="30"/>
      <c r="DE171" s="30"/>
      <c r="DF171" s="30"/>
      <c r="DG171" s="30"/>
      <c r="DH171" s="30"/>
      <c r="DI171" s="30"/>
      <c r="DJ171" s="30"/>
      <c r="DK171" s="30"/>
      <c r="DL171" s="30"/>
      <c r="DM171" s="30"/>
      <c r="DN171" s="30"/>
      <c r="DO171" s="30"/>
      <c r="DP171" s="30"/>
      <c r="DQ171" s="30"/>
    </row>
    <row r="172" spans="1:121">
      <c r="A172" s="24"/>
      <c r="B172" s="24"/>
      <c r="C172" s="38"/>
      <c r="D172" s="39"/>
      <c r="E172" s="39"/>
      <c r="F172" s="54"/>
      <c r="G172" s="39"/>
      <c r="H172" s="24"/>
      <c r="I172" s="39"/>
      <c r="J172" s="54"/>
      <c r="K172" s="55"/>
      <c r="L172" s="39"/>
      <c r="M172" s="20"/>
      <c r="N172" s="20"/>
      <c r="O172" s="20"/>
      <c r="P172" s="20"/>
      <c r="Q172" s="20"/>
      <c r="R172" s="20"/>
      <c r="S172" s="20"/>
      <c r="T172" s="20"/>
      <c r="U172" s="20"/>
      <c r="V172" s="20"/>
      <c r="W172" s="30"/>
      <c r="X172" s="30"/>
      <c r="Y172" s="30"/>
      <c r="Z172" s="30"/>
      <c r="AA172" s="30"/>
      <c r="AB172" s="30"/>
      <c r="AC172" s="30"/>
      <c r="AD172" s="30"/>
      <c r="AE172" s="30"/>
      <c r="AF172" s="30"/>
      <c r="AG172" s="30"/>
      <c r="AH172" s="30"/>
      <c r="AI172" s="30"/>
      <c r="AJ172" s="30"/>
      <c r="AK172" s="30"/>
      <c r="AL172" s="30"/>
      <c r="AM172" s="30"/>
      <c r="AN172" s="30"/>
      <c r="AO172" s="30"/>
      <c r="AP172" s="30"/>
      <c r="AQ172" s="30"/>
      <c r="AR172" s="30"/>
      <c r="AS172" s="30"/>
      <c r="AT172" s="30"/>
      <c r="AU172" s="30"/>
      <c r="AV172" s="30"/>
      <c r="AW172" s="30"/>
      <c r="AX172" s="30"/>
      <c r="AY172" s="30"/>
      <c r="AZ172" s="30"/>
      <c r="BA172" s="30"/>
      <c r="BB172" s="30"/>
      <c r="BC172" s="30"/>
      <c r="BD172" s="30"/>
      <c r="BE172" s="30"/>
      <c r="BF172" s="30"/>
      <c r="BG172" s="30"/>
      <c r="BH172" s="30"/>
      <c r="BI172" s="30"/>
      <c r="BJ172" s="30"/>
      <c r="BK172" s="30"/>
      <c r="BL172" s="30"/>
      <c r="BM172" s="30"/>
      <c r="BN172" s="30"/>
      <c r="BO172" s="30"/>
      <c r="BP172" s="30"/>
      <c r="BQ172" s="30"/>
      <c r="BR172" s="30"/>
      <c r="BS172" s="30"/>
      <c r="BT172" s="30"/>
      <c r="BU172" s="30"/>
      <c r="BV172" s="30"/>
      <c r="BW172" s="30"/>
      <c r="BX172" s="30"/>
      <c r="BY172" s="30"/>
      <c r="BZ172" s="30"/>
      <c r="CA172" s="30"/>
      <c r="CB172" s="30"/>
      <c r="CC172" s="30"/>
      <c r="CD172" s="30"/>
      <c r="CE172" s="30"/>
      <c r="CF172" s="30"/>
      <c r="CG172" s="30"/>
      <c r="CH172" s="30"/>
      <c r="CI172" s="30"/>
      <c r="CJ172" s="30"/>
      <c r="CK172" s="30"/>
      <c r="CL172" s="30"/>
      <c r="CM172" s="30"/>
      <c r="CN172" s="30"/>
      <c r="CO172" s="30"/>
      <c r="CP172" s="30"/>
      <c r="CQ172" s="30"/>
      <c r="CR172" s="30"/>
      <c r="CS172" s="30"/>
      <c r="CT172" s="30"/>
      <c r="CU172" s="30"/>
      <c r="CV172" s="30"/>
      <c r="CW172" s="30"/>
      <c r="CX172" s="30"/>
      <c r="CY172" s="30"/>
      <c r="CZ172" s="30"/>
      <c r="DA172" s="30"/>
      <c r="DB172" s="30"/>
      <c r="DC172" s="30"/>
      <c r="DD172" s="30"/>
      <c r="DE172" s="30"/>
      <c r="DF172" s="30"/>
      <c r="DG172" s="30"/>
      <c r="DH172" s="30"/>
      <c r="DI172" s="30"/>
      <c r="DJ172" s="30"/>
      <c r="DK172" s="30"/>
      <c r="DL172" s="30"/>
      <c r="DM172" s="30"/>
      <c r="DN172" s="30"/>
      <c r="DO172" s="30"/>
      <c r="DP172" s="30"/>
      <c r="DQ172" s="30"/>
    </row>
    <row r="173" spans="1:121">
      <c r="A173" s="24"/>
      <c r="B173" s="24"/>
      <c r="C173" s="38"/>
      <c r="D173" s="39"/>
      <c r="E173" s="39"/>
      <c r="F173" s="54"/>
      <c r="G173" s="39"/>
      <c r="H173" s="24"/>
      <c r="I173" s="39"/>
      <c r="J173" s="54"/>
      <c r="K173" s="55"/>
      <c r="L173" s="39"/>
      <c r="M173" s="20"/>
      <c r="N173" s="20"/>
      <c r="O173" s="20"/>
      <c r="P173" s="20"/>
      <c r="Q173" s="20"/>
      <c r="R173" s="20"/>
      <c r="S173" s="20"/>
      <c r="T173" s="20"/>
      <c r="U173" s="20"/>
      <c r="V173" s="20"/>
      <c r="W173" s="30"/>
      <c r="X173" s="30"/>
      <c r="Y173" s="30"/>
      <c r="Z173" s="30"/>
      <c r="AA173" s="30"/>
      <c r="AB173" s="30"/>
      <c r="AC173" s="30"/>
      <c r="AD173" s="30"/>
      <c r="AE173" s="30"/>
      <c r="AF173" s="30"/>
      <c r="AG173" s="30"/>
      <c r="AH173" s="30"/>
      <c r="AI173" s="30"/>
      <c r="AJ173" s="30"/>
      <c r="AK173" s="30"/>
      <c r="AL173" s="30"/>
      <c r="AM173" s="30"/>
      <c r="AN173" s="30"/>
      <c r="AO173" s="30"/>
      <c r="AP173" s="30"/>
      <c r="AQ173" s="30"/>
      <c r="AR173" s="30"/>
      <c r="AS173" s="30"/>
      <c r="AT173" s="30"/>
      <c r="AU173" s="30"/>
      <c r="AV173" s="30"/>
      <c r="AW173" s="30"/>
      <c r="AX173" s="30"/>
      <c r="AY173" s="30"/>
      <c r="AZ173" s="30"/>
      <c r="BA173" s="30"/>
      <c r="BB173" s="30"/>
      <c r="BC173" s="30"/>
      <c r="BD173" s="30"/>
      <c r="BE173" s="30"/>
      <c r="BF173" s="30"/>
      <c r="BG173" s="30"/>
      <c r="BH173" s="30"/>
      <c r="BI173" s="30"/>
      <c r="BJ173" s="30"/>
      <c r="BK173" s="30"/>
      <c r="BL173" s="30"/>
      <c r="BM173" s="30"/>
      <c r="BN173" s="30"/>
      <c r="BO173" s="30"/>
      <c r="BP173" s="30"/>
      <c r="BQ173" s="30"/>
      <c r="BR173" s="30"/>
      <c r="BS173" s="30"/>
      <c r="BT173" s="30"/>
      <c r="BU173" s="30"/>
      <c r="BV173" s="30"/>
      <c r="BW173" s="30"/>
      <c r="BX173" s="30"/>
      <c r="BY173" s="30"/>
      <c r="BZ173" s="30"/>
      <c r="CA173" s="30"/>
      <c r="CB173" s="30"/>
      <c r="CC173" s="30"/>
      <c r="CD173" s="30"/>
      <c r="CE173" s="30"/>
      <c r="CF173" s="30"/>
      <c r="CG173" s="30"/>
      <c r="CH173" s="30"/>
      <c r="CI173" s="30"/>
      <c r="CJ173" s="30"/>
      <c r="CK173" s="30"/>
      <c r="CL173" s="30"/>
      <c r="CM173" s="30"/>
      <c r="CN173" s="30"/>
      <c r="CO173" s="30"/>
      <c r="CP173" s="30"/>
      <c r="CQ173" s="30"/>
      <c r="CR173" s="30"/>
      <c r="CS173" s="30"/>
      <c r="CT173" s="30"/>
      <c r="CU173" s="30"/>
      <c r="CV173" s="30"/>
      <c r="CW173" s="30"/>
      <c r="CX173" s="30"/>
      <c r="CY173" s="30"/>
      <c r="CZ173" s="30"/>
      <c r="DA173" s="30"/>
      <c r="DB173" s="30"/>
      <c r="DC173" s="30"/>
      <c r="DD173" s="30"/>
      <c r="DE173" s="30"/>
      <c r="DF173" s="30"/>
      <c r="DG173" s="30"/>
      <c r="DH173" s="30"/>
      <c r="DI173" s="30"/>
      <c r="DJ173" s="30"/>
      <c r="DK173" s="30"/>
      <c r="DL173" s="30"/>
      <c r="DM173" s="30"/>
      <c r="DN173" s="30"/>
      <c r="DO173" s="30"/>
      <c r="DP173" s="30"/>
      <c r="DQ173" s="30"/>
    </row>
    <row r="174" spans="1:121">
      <c r="A174" s="24"/>
      <c r="B174" s="24"/>
      <c r="C174" s="38"/>
      <c r="D174" s="39"/>
      <c r="E174" s="39"/>
      <c r="F174" s="54"/>
      <c r="G174" s="39"/>
      <c r="H174" s="24"/>
      <c r="I174" s="39"/>
      <c r="J174" s="54"/>
      <c r="K174" s="55"/>
      <c r="L174" s="39"/>
      <c r="M174" s="20"/>
      <c r="N174" s="20"/>
      <c r="O174" s="20"/>
      <c r="P174" s="20"/>
      <c r="Q174" s="20"/>
      <c r="R174" s="20"/>
      <c r="S174" s="20"/>
      <c r="T174" s="20"/>
      <c r="U174" s="20"/>
      <c r="V174" s="20"/>
      <c r="W174" s="30"/>
      <c r="X174" s="30"/>
      <c r="Y174" s="30"/>
      <c r="Z174" s="30"/>
      <c r="AA174" s="30"/>
      <c r="AB174" s="30"/>
      <c r="AC174" s="30"/>
      <c r="AD174" s="30"/>
      <c r="AE174" s="30"/>
      <c r="AF174" s="30"/>
      <c r="AG174" s="30"/>
      <c r="AH174" s="30"/>
      <c r="AI174" s="30"/>
      <c r="AJ174" s="30"/>
      <c r="AK174" s="30"/>
      <c r="AL174" s="30"/>
      <c r="AM174" s="30"/>
      <c r="AN174" s="30"/>
      <c r="AO174" s="30"/>
      <c r="AP174" s="30"/>
      <c r="AQ174" s="30"/>
      <c r="AR174" s="30"/>
      <c r="AS174" s="30"/>
      <c r="AT174" s="30"/>
      <c r="AU174" s="30"/>
      <c r="AV174" s="30"/>
      <c r="AW174" s="30"/>
      <c r="AX174" s="30"/>
      <c r="AY174" s="30"/>
      <c r="AZ174" s="30"/>
      <c r="BA174" s="30"/>
      <c r="BB174" s="30"/>
      <c r="BC174" s="30"/>
      <c r="BD174" s="30"/>
      <c r="BE174" s="30"/>
      <c r="BF174" s="30"/>
      <c r="BG174" s="30"/>
      <c r="BH174" s="30"/>
      <c r="BI174" s="30"/>
      <c r="BJ174" s="30"/>
      <c r="BK174" s="30"/>
      <c r="BL174" s="30"/>
      <c r="BM174" s="30"/>
      <c r="BN174" s="30"/>
      <c r="BO174" s="30"/>
      <c r="BP174" s="30"/>
      <c r="BQ174" s="30"/>
      <c r="BR174" s="30"/>
      <c r="BS174" s="30"/>
      <c r="BT174" s="30"/>
      <c r="BU174" s="30"/>
      <c r="BV174" s="30"/>
      <c r="BW174" s="30"/>
      <c r="BX174" s="30"/>
      <c r="BY174" s="30"/>
      <c r="BZ174" s="30"/>
      <c r="CA174" s="30"/>
      <c r="CB174" s="30"/>
      <c r="CC174" s="30"/>
      <c r="CD174" s="30"/>
      <c r="CE174" s="30"/>
      <c r="CF174" s="30"/>
      <c r="CG174" s="30"/>
      <c r="CH174" s="30"/>
      <c r="CI174" s="30"/>
      <c r="CJ174" s="30"/>
      <c r="CK174" s="30"/>
      <c r="CL174" s="30"/>
      <c r="CM174" s="30"/>
      <c r="CN174" s="30"/>
      <c r="CO174" s="30"/>
      <c r="CP174" s="30"/>
      <c r="CQ174" s="30"/>
      <c r="CR174" s="30"/>
      <c r="CS174" s="30"/>
      <c r="CT174" s="30"/>
      <c r="CU174" s="30"/>
      <c r="CV174" s="30"/>
      <c r="CW174" s="30"/>
      <c r="CX174" s="30"/>
      <c r="CY174" s="30"/>
      <c r="CZ174" s="30"/>
      <c r="DA174" s="30"/>
      <c r="DB174" s="30"/>
      <c r="DC174" s="30"/>
      <c r="DD174" s="30"/>
      <c r="DE174" s="30"/>
      <c r="DF174" s="30"/>
      <c r="DG174" s="30"/>
      <c r="DH174" s="30"/>
      <c r="DI174" s="30"/>
      <c r="DJ174" s="30"/>
      <c r="DK174" s="30"/>
      <c r="DL174" s="30"/>
      <c r="DM174" s="30"/>
      <c r="DN174" s="30"/>
      <c r="DO174" s="30"/>
      <c r="DP174" s="30"/>
      <c r="DQ174" s="30"/>
    </row>
    <row r="175" spans="1:121">
      <c r="A175" s="24"/>
      <c r="B175" s="24"/>
      <c r="C175" s="38"/>
      <c r="D175" s="39"/>
      <c r="E175" s="39"/>
      <c r="F175" s="54"/>
      <c r="G175" s="39"/>
      <c r="H175" s="24"/>
      <c r="I175" s="39"/>
      <c r="J175" s="54"/>
      <c r="K175" s="55"/>
      <c r="L175" s="39"/>
      <c r="M175" s="20"/>
      <c r="N175" s="20"/>
      <c r="O175" s="20"/>
      <c r="P175" s="20"/>
      <c r="Q175" s="20"/>
      <c r="R175" s="20"/>
      <c r="S175" s="20"/>
      <c r="T175" s="20"/>
      <c r="U175" s="20"/>
      <c r="V175" s="20"/>
      <c r="W175" s="30"/>
      <c r="X175" s="30"/>
      <c r="Y175" s="30"/>
      <c r="Z175" s="30"/>
      <c r="AA175" s="30"/>
      <c r="AB175" s="30"/>
      <c r="AC175" s="30"/>
      <c r="AD175" s="30"/>
      <c r="AE175" s="30"/>
      <c r="AF175" s="30"/>
      <c r="AG175" s="30"/>
      <c r="AH175" s="30"/>
      <c r="AI175" s="30"/>
      <c r="AJ175" s="30"/>
      <c r="AK175" s="30"/>
      <c r="AL175" s="30"/>
      <c r="AM175" s="30"/>
      <c r="AN175" s="30"/>
      <c r="AO175" s="30"/>
      <c r="AP175" s="30"/>
      <c r="AQ175" s="30"/>
      <c r="AR175" s="30"/>
      <c r="AS175" s="30"/>
      <c r="AT175" s="30"/>
      <c r="AU175" s="30"/>
      <c r="AV175" s="30"/>
      <c r="AW175" s="30"/>
      <c r="AX175" s="30"/>
      <c r="AY175" s="30"/>
      <c r="AZ175" s="30"/>
      <c r="BA175" s="30"/>
      <c r="BB175" s="30"/>
      <c r="BC175" s="30"/>
      <c r="BD175" s="30"/>
      <c r="BE175" s="30"/>
      <c r="BF175" s="30"/>
      <c r="BG175" s="30"/>
      <c r="BH175" s="30"/>
      <c r="BI175" s="30"/>
      <c r="BJ175" s="30"/>
      <c r="BK175" s="30"/>
      <c r="BL175" s="30"/>
      <c r="BM175" s="30"/>
      <c r="BN175" s="30"/>
      <c r="BO175" s="30"/>
      <c r="BP175" s="30"/>
      <c r="BQ175" s="30"/>
      <c r="BR175" s="30"/>
      <c r="BS175" s="30"/>
      <c r="BT175" s="30"/>
      <c r="BU175" s="30"/>
      <c r="BV175" s="30"/>
      <c r="BW175" s="30"/>
      <c r="BX175" s="30"/>
      <c r="BY175" s="30"/>
      <c r="BZ175" s="30"/>
      <c r="CA175" s="30"/>
      <c r="CB175" s="30"/>
      <c r="CC175" s="30"/>
      <c r="CD175" s="30"/>
      <c r="CE175" s="30"/>
      <c r="CF175" s="30"/>
      <c r="CG175" s="30"/>
      <c r="CH175" s="30"/>
      <c r="CI175" s="30"/>
      <c r="CJ175" s="30"/>
      <c r="CK175" s="30"/>
      <c r="CL175" s="30"/>
      <c r="CM175" s="30"/>
      <c r="CN175" s="30"/>
      <c r="CO175" s="30"/>
      <c r="CP175" s="30"/>
      <c r="CQ175" s="30"/>
      <c r="CR175" s="30"/>
      <c r="CS175" s="30"/>
      <c r="CT175" s="30"/>
      <c r="CU175" s="30"/>
      <c r="CV175" s="30"/>
      <c r="CW175" s="30"/>
      <c r="CX175" s="30"/>
      <c r="CY175" s="30"/>
      <c r="CZ175" s="30"/>
      <c r="DA175" s="30"/>
      <c r="DB175" s="30"/>
      <c r="DC175" s="30"/>
      <c r="DD175" s="30"/>
      <c r="DE175" s="30"/>
      <c r="DF175" s="30"/>
      <c r="DG175" s="30"/>
      <c r="DH175" s="30"/>
      <c r="DI175" s="30"/>
      <c r="DJ175" s="30"/>
      <c r="DK175" s="30"/>
      <c r="DL175" s="30"/>
      <c r="DM175" s="30"/>
      <c r="DN175" s="30"/>
      <c r="DO175" s="30"/>
      <c r="DP175" s="30"/>
      <c r="DQ175" s="30"/>
    </row>
    <row r="176" spans="1:121">
      <c r="A176" s="24"/>
      <c r="B176" s="24"/>
      <c r="C176" s="38"/>
      <c r="D176" s="39"/>
      <c r="E176" s="39"/>
      <c r="F176" s="54"/>
      <c r="G176" s="39"/>
      <c r="H176" s="24"/>
      <c r="I176" s="39"/>
      <c r="J176" s="54"/>
      <c r="K176" s="55"/>
      <c r="L176" s="39"/>
      <c r="M176" s="20"/>
      <c r="N176" s="20"/>
      <c r="O176" s="20"/>
      <c r="P176" s="20"/>
      <c r="Q176" s="20"/>
      <c r="R176" s="20"/>
      <c r="S176" s="20"/>
      <c r="T176" s="20"/>
      <c r="U176" s="20"/>
      <c r="V176" s="20"/>
      <c r="W176" s="30"/>
      <c r="X176" s="30"/>
      <c r="Y176" s="30"/>
      <c r="Z176" s="30"/>
      <c r="AA176" s="30"/>
      <c r="AB176" s="30"/>
      <c r="AC176" s="30"/>
      <c r="AD176" s="30"/>
      <c r="AE176" s="30"/>
      <c r="AF176" s="30"/>
      <c r="AG176" s="30"/>
      <c r="AH176" s="30"/>
      <c r="AI176" s="30"/>
      <c r="AJ176" s="30"/>
      <c r="AK176" s="30"/>
      <c r="AL176" s="30"/>
      <c r="AM176" s="30"/>
      <c r="AN176" s="30"/>
      <c r="AO176" s="30"/>
      <c r="AP176" s="30"/>
      <c r="AQ176" s="30"/>
      <c r="AR176" s="30"/>
      <c r="AS176" s="30"/>
      <c r="AT176" s="30"/>
      <c r="AU176" s="30"/>
      <c r="AV176" s="30"/>
      <c r="AW176" s="30"/>
      <c r="AX176" s="30"/>
      <c r="AY176" s="30"/>
      <c r="AZ176" s="30"/>
      <c r="BA176" s="30"/>
      <c r="BB176" s="30"/>
      <c r="BC176" s="30"/>
      <c r="BD176" s="30"/>
      <c r="BE176" s="30"/>
      <c r="BF176" s="30"/>
      <c r="BG176" s="30"/>
      <c r="BH176" s="30"/>
      <c r="BI176" s="30"/>
      <c r="BJ176" s="30"/>
      <c r="BK176" s="30"/>
      <c r="BL176" s="30"/>
      <c r="BM176" s="30"/>
      <c r="BN176" s="30"/>
      <c r="BO176" s="30"/>
      <c r="BP176" s="30"/>
      <c r="BQ176" s="30"/>
      <c r="BR176" s="30"/>
      <c r="BS176" s="30"/>
      <c r="BT176" s="30"/>
      <c r="BU176" s="30"/>
      <c r="BV176" s="30"/>
      <c r="BW176" s="30"/>
      <c r="BX176" s="30"/>
      <c r="BY176" s="30"/>
      <c r="BZ176" s="30"/>
      <c r="CA176" s="30"/>
      <c r="CB176" s="30"/>
      <c r="CC176" s="30"/>
      <c r="CD176" s="30"/>
      <c r="CE176" s="30"/>
      <c r="CF176" s="30"/>
      <c r="CG176" s="30"/>
      <c r="CH176" s="30"/>
      <c r="CI176" s="30"/>
      <c r="CJ176" s="30"/>
      <c r="CK176" s="30"/>
      <c r="CL176" s="30"/>
      <c r="CM176" s="30"/>
      <c r="CN176" s="30"/>
      <c r="CO176" s="30"/>
      <c r="CP176" s="30"/>
      <c r="CQ176" s="30"/>
      <c r="CR176" s="30"/>
      <c r="CS176" s="30"/>
      <c r="CT176" s="30"/>
      <c r="CU176" s="30"/>
      <c r="CV176" s="30"/>
      <c r="CW176" s="30"/>
      <c r="CX176" s="30"/>
      <c r="CY176" s="30"/>
      <c r="CZ176" s="30"/>
      <c r="DA176" s="30"/>
      <c r="DB176" s="30"/>
      <c r="DC176" s="30"/>
      <c r="DD176" s="30"/>
      <c r="DE176" s="30"/>
      <c r="DF176" s="30"/>
      <c r="DG176" s="30"/>
      <c r="DH176" s="30"/>
      <c r="DI176" s="30"/>
      <c r="DJ176" s="30"/>
      <c r="DK176" s="30"/>
      <c r="DL176" s="30"/>
      <c r="DM176" s="30"/>
      <c r="DN176" s="30"/>
      <c r="DO176" s="30"/>
      <c r="DP176" s="30"/>
      <c r="DQ176" s="30"/>
    </row>
    <row r="177" spans="1:121">
      <c r="A177" s="24"/>
      <c r="B177" s="24"/>
      <c r="C177" s="38"/>
      <c r="D177" s="39"/>
      <c r="E177" s="39"/>
      <c r="F177" s="54"/>
      <c r="G177" s="39"/>
      <c r="H177" s="24"/>
      <c r="I177" s="39"/>
      <c r="J177" s="80"/>
      <c r="K177" s="56"/>
      <c r="L177" s="56"/>
      <c r="M177" s="20"/>
      <c r="N177" s="20"/>
      <c r="O177" s="20"/>
      <c r="P177" s="20"/>
      <c r="Q177" s="20"/>
      <c r="R177" s="20"/>
      <c r="S177" s="20"/>
      <c r="T177" s="20"/>
      <c r="U177" s="20"/>
      <c r="V177" s="20"/>
      <c r="W177" s="30"/>
      <c r="X177" s="30"/>
      <c r="Y177" s="30"/>
      <c r="Z177" s="30"/>
      <c r="AA177" s="30"/>
      <c r="AB177" s="30"/>
      <c r="AC177" s="30"/>
      <c r="AD177" s="30"/>
      <c r="AE177" s="30"/>
      <c r="AF177" s="30"/>
      <c r="AG177" s="30"/>
      <c r="AH177" s="30"/>
      <c r="AI177" s="30"/>
      <c r="AJ177" s="30"/>
      <c r="AK177" s="30"/>
      <c r="AL177" s="30"/>
      <c r="AM177" s="30"/>
      <c r="AN177" s="30"/>
      <c r="AO177" s="30"/>
      <c r="AP177" s="30"/>
      <c r="AQ177" s="30"/>
      <c r="AR177" s="30"/>
      <c r="AS177" s="30"/>
      <c r="AT177" s="30"/>
      <c r="AU177" s="30"/>
      <c r="AV177" s="30"/>
      <c r="AW177" s="30"/>
      <c r="AX177" s="30"/>
      <c r="AY177" s="30"/>
      <c r="AZ177" s="30"/>
      <c r="BA177" s="30"/>
      <c r="BB177" s="30"/>
      <c r="BC177" s="30"/>
      <c r="BD177" s="30"/>
      <c r="BE177" s="30"/>
      <c r="BF177" s="30"/>
      <c r="BG177" s="30"/>
      <c r="BH177" s="30"/>
      <c r="BI177" s="30"/>
      <c r="BJ177" s="30"/>
      <c r="BK177" s="30"/>
      <c r="BL177" s="30"/>
      <c r="BM177" s="30"/>
      <c r="BN177" s="30"/>
      <c r="BO177" s="30"/>
      <c r="BP177" s="30"/>
      <c r="BQ177" s="30"/>
      <c r="BR177" s="30"/>
      <c r="BS177" s="30"/>
      <c r="BT177" s="30"/>
      <c r="BU177" s="30"/>
      <c r="BV177" s="30"/>
      <c r="BW177" s="30"/>
      <c r="BX177" s="30"/>
      <c r="BY177" s="30"/>
      <c r="BZ177" s="30"/>
      <c r="CA177" s="30"/>
      <c r="CB177" s="30"/>
      <c r="CC177" s="30"/>
      <c r="CD177" s="30"/>
      <c r="CE177" s="30"/>
      <c r="CF177" s="30"/>
      <c r="CG177" s="30"/>
      <c r="CH177" s="30"/>
      <c r="CI177" s="30"/>
      <c r="CJ177" s="30"/>
      <c r="CK177" s="30"/>
      <c r="CL177" s="30"/>
      <c r="CM177" s="30"/>
      <c r="CN177" s="30"/>
      <c r="CO177" s="30"/>
      <c r="CP177" s="30"/>
      <c r="CQ177" s="30"/>
      <c r="CR177" s="30"/>
      <c r="CS177" s="30"/>
      <c r="CT177" s="30"/>
      <c r="CU177" s="30"/>
      <c r="CV177" s="30"/>
      <c r="CW177" s="30"/>
      <c r="CX177" s="30"/>
      <c r="CY177" s="30"/>
      <c r="CZ177" s="30"/>
      <c r="DA177" s="30"/>
      <c r="DB177" s="30"/>
      <c r="DC177" s="30"/>
      <c r="DD177" s="30"/>
      <c r="DE177" s="30"/>
      <c r="DF177" s="30"/>
      <c r="DG177" s="30"/>
      <c r="DH177" s="30"/>
      <c r="DI177" s="30"/>
      <c r="DJ177" s="30"/>
      <c r="DK177" s="30"/>
      <c r="DL177" s="30"/>
      <c r="DM177" s="30"/>
      <c r="DN177" s="30"/>
      <c r="DO177" s="30"/>
      <c r="DP177" s="30"/>
      <c r="DQ177" s="30"/>
    </row>
    <row r="178" spans="1:121">
      <c r="A178" s="24"/>
      <c r="B178" s="24"/>
      <c r="C178" s="38"/>
      <c r="D178" s="39"/>
      <c r="E178" s="39"/>
      <c r="F178" s="54"/>
      <c r="G178" s="39"/>
      <c r="H178" s="24"/>
      <c r="I178" s="39"/>
      <c r="J178" s="80"/>
      <c r="K178" s="56"/>
      <c r="L178" s="56"/>
      <c r="M178" s="20"/>
      <c r="N178" s="20"/>
      <c r="O178" s="20"/>
      <c r="P178" s="20"/>
      <c r="Q178" s="20"/>
      <c r="R178" s="20"/>
      <c r="S178" s="20"/>
      <c r="T178" s="20"/>
      <c r="U178" s="20"/>
      <c r="V178" s="20"/>
      <c r="W178" s="30"/>
      <c r="X178" s="30"/>
      <c r="Y178" s="30"/>
      <c r="Z178" s="30"/>
      <c r="AA178" s="30"/>
      <c r="AB178" s="30"/>
      <c r="AC178" s="30"/>
      <c r="AD178" s="30"/>
      <c r="AE178" s="30"/>
      <c r="AF178" s="30"/>
      <c r="AG178" s="30"/>
      <c r="AH178" s="30"/>
      <c r="AI178" s="30"/>
      <c r="AJ178" s="30"/>
      <c r="AK178" s="30"/>
      <c r="AL178" s="30"/>
      <c r="AM178" s="30"/>
      <c r="AN178" s="30"/>
      <c r="AO178" s="30"/>
      <c r="AP178" s="30"/>
      <c r="AQ178" s="30"/>
      <c r="AR178" s="30"/>
      <c r="AS178" s="30"/>
      <c r="AT178" s="30"/>
      <c r="AU178" s="30"/>
      <c r="AV178" s="30"/>
      <c r="AW178" s="30"/>
      <c r="AX178" s="30"/>
      <c r="AY178" s="30"/>
      <c r="AZ178" s="30"/>
      <c r="BA178" s="30"/>
      <c r="BB178" s="30"/>
      <c r="BC178" s="30"/>
      <c r="BD178" s="30"/>
      <c r="BE178" s="30"/>
      <c r="BF178" s="30"/>
      <c r="BG178" s="30"/>
      <c r="BH178" s="30"/>
      <c r="BI178" s="30"/>
      <c r="BJ178" s="30"/>
      <c r="BK178" s="30"/>
      <c r="BL178" s="30"/>
      <c r="BM178" s="30"/>
      <c r="BN178" s="30"/>
      <c r="BO178" s="30"/>
      <c r="BP178" s="30"/>
      <c r="BQ178" s="30"/>
      <c r="BR178" s="30"/>
      <c r="BS178" s="30"/>
      <c r="BT178" s="30"/>
      <c r="BU178" s="30"/>
      <c r="BV178" s="30"/>
      <c r="BW178" s="30"/>
      <c r="BX178" s="30"/>
      <c r="BY178" s="30"/>
      <c r="BZ178" s="30"/>
      <c r="CA178" s="30"/>
      <c r="CB178" s="30"/>
      <c r="CC178" s="30"/>
      <c r="CD178" s="30"/>
      <c r="CE178" s="30"/>
      <c r="CF178" s="30"/>
      <c r="CG178" s="30"/>
      <c r="CH178" s="30"/>
      <c r="CI178" s="30"/>
      <c r="CJ178" s="30"/>
      <c r="CK178" s="30"/>
      <c r="CL178" s="30"/>
      <c r="CM178" s="30"/>
      <c r="CN178" s="30"/>
      <c r="CO178" s="30"/>
      <c r="CP178" s="30"/>
      <c r="CQ178" s="30"/>
      <c r="CR178" s="30"/>
      <c r="CS178" s="30"/>
      <c r="CT178" s="30"/>
      <c r="CU178" s="30"/>
      <c r="CV178" s="30"/>
      <c r="CW178" s="30"/>
      <c r="CX178" s="30"/>
      <c r="CY178" s="30"/>
      <c r="CZ178" s="30"/>
      <c r="DA178" s="30"/>
      <c r="DB178" s="30"/>
      <c r="DC178" s="30"/>
      <c r="DD178" s="30"/>
      <c r="DE178" s="30"/>
      <c r="DF178" s="30"/>
      <c r="DG178" s="30"/>
      <c r="DH178" s="30"/>
      <c r="DI178" s="30"/>
      <c r="DJ178" s="30"/>
      <c r="DK178" s="30"/>
      <c r="DL178" s="30"/>
      <c r="DM178" s="30"/>
      <c r="DN178" s="30"/>
      <c r="DO178" s="30"/>
      <c r="DP178" s="30"/>
      <c r="DQ178" s="30"/>
    </row>
    <row r="179" spans="1:121">
      <c r="A179" s="24"/>
      <c r="B179" s="24"/>
      <c r="C179" s="38"/>
      <c r="D179" s="39"/>
      <c r="E179" s="39"/>
      <c r="F179" s="54"/>
      <c r="G179" s="39"/>
      <c r="H179" s="24"/>
      <c r="I179" s="39"/>
      <c r="J179" s="80"/>
      <c r="K179" s="60"/>
      <c r="L179" s="60"/>
      <c r="M179" s="20"/>
      <c r="N179" s="20"/>
      <c r="O179" s="20"/>
      <c r="P179" s="20"/>
      <c r="Q179" s="20"/>
      <c r="R179" s="20"/>
      <c r="S179" s="20"/>
      <c r="T179" s="20"/>
      <c r="U179" s="20"/>
      <c r="V179" s="20"/>
      <c r="W179" s="30"/>
      <c r="X179" s="30"/>
      <c r="Y179" s="30"/>
      <c r="Z179" s="30"/>
      <c r="AA179" s="30"/>
      <c r="AB179" s="30"/>
      <c r="AC179" s="30"/>
      <c r="AD179" s="30"/>
      <c r="AE179" s="30"/>
      <c r="AF179" s="30"/>
      <c r="AG179" s="30"/>
      <c r="AH179" s="30"/>
      <c r="AI179" s="30"/>
      <c r="AJ179" s="30"/>
      <c r="AK179" s="30"/>
      <c r="AL179" s="30"/>
      <c r="AM179" s="30"/>
      <c r="AN179" s="30"/>
      <c r="AO179" s="30"/>
      <c r="AP179" s="30"/>
      <c r="AQ179" s="30"/>
      <c r="AR179" s="30"/>
      <c r="AS179" s="30"/>
      <c r="AT179" s="30"/>
      <c r="AU179" s="30"/>
      <c r="AV179" s="30"/>
      <c r="AW179" s="30"/>
      <c r="AX179" s="30"/>
      <c r="AY179" s="30"/>
      <c r="AZ179" s="30"/>
      <c r="BA179" s="30"/>
      <c r="BB179" s="30"/>
      <c r="BC179" s="30"/>
      <c r="BD179" s="30"/>
      <c r="BE179" s="30"/>
      <c r="BF179" s="30"/>
      <c r="BG179" s="30"/>
      <c r="BH179" s="30"/>
      <c r="BI179" s="30"/>
      <c r="BJ179" s="30"/>
      <c r="BK179" s="30"/>
      <c r="BL179" s="30"/>
      <c r="BM179" s="30"/>
      <c r="BN179" s="30"/>
      <c r="BO179" s="30"/>
      <c r="BP179" s="30"/>
      <c r="BQ179" s="30"/>
      <c r="BR179" s="30"/>
      <c r="BS179" s="30"/>
      <c r="BT179" s="30"/>
      <c r="BU179" s="30"/>
      <c r="BV179" s="30"/>
      <c r="BW179" s="30"/>
      <c r="BX179" s="30"/>
      <c r="BY179" s="30"/>
      <c r="BZ179" s="30"/>
      <c r="CA179" s="30"/>
      <c r="CB179" s="30"/>
      <c r="CC179" s="30"/>
      <c r="CD179" s="30"/>
      <c r="CE179" s="30"/>
      <c r="CF179" s="30"/>
      <c r="CG179" s="30"/>
      <c r="CH179" s="30"/>
      <c r="CI179" s="30"/>
      <c r="CJ179" s="30"/>
      <c r="CK179" s="30"/>
      <c r="CL179" s="30"/>
      <c r="CM179" s="30"/>
      <c r="CN179" s="30"/>
      <c r="CO179" s="30"/>
      <c r="CP179" s="30"/>
      <c r="CQ179" s="30"/>
      <c r="CR179" s="30"/>
      <c r="CS179" s="30"/>
      <c r="CT179" s="30"/>
      <c r="CU179" s="30"/>
      <c r="CV179" s="30"/>
      <c r="CW179" s="30"/>
      <c r="CX179" s="30"/>
      <c r="CY179" s="30"/>
      <c r="CZ179" s="30"/>
      <c r="DA179" s="30"/>
      <c r="DB179" s="30"/>
      <c r="DC179" s="30"/>
      <c r="DD179" s="30"/>
      <c r="DE179" s="30"/>
      <c r="DF179" s="30"/>
      <c r="DG179" s="30"/>
      <c r="DH179" s="30"/>
      <c r="DI179" s="30"/>
      <c r="DJ179" s="30"/>
      <c r="DK179" s="30"/>
      <c r="DL179" s="30"/>
      <c r="DM179" s="30"/>
      <c r="DN179" s="30"/>
      <c r="DO179" s="30"/>
      <c r="DP179" s="30"/>
      <c r="DQ179" s="30"/>
    </row>
    <row r="180" spans="1:121">
      <c r="A180" s="24"/>
      <c r="B180" s="24"/>
      <c r="C180" s="38"/>
      <c r="D180" s="39"/>
      <c r="E180" s="39"/>
      <c r="F180" s="54"/>
      <c r="G180" s="39"/>
      <c r="H180" s="24"/>
      <c r="I180" s="39"/>
      <c r="J180" s="20"/>
      <c r="K180" s="20"/>
      <c r="L180" s="20"/>
      <c r="M180" s="20"/>
      <c r="N180" s="20"/>
      <c r="O180" s="20"/>
      <c r="P180" s="20"/>
      <c r="Q180" s="20"/>
      <c r="R180" s="20"/>
      <c r="S180" s="20"/>
      <c r="T180" s="20"/>
      <c r="U180" s="20"/>
      <c r="V180" s="2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30"/>
      <c r="AI180" s="30"/>
      <c r="AJ180" s="30"/>
      <c r="AK180" s="30"/>
      <c r="AL180" s="30"/>
      <c r="AM180" s="30"/>
      <c r="AN180" s="30"/>
      <c r="AO180" s="30"/>
      <c r="AP180" s="30"/>
      <c r="AQ180" s="30"/>
      <c r="AR180" s="30"/>
      <c r="AS180" s="30"/>
      <c r="AT180" s="30"/>
      <c r="AU180" s="30"/>
      <c r="AV180" s="30"/>
      <c r="AW180" s="30"/>
      <c r="AX180" s="30"/>
      <c r="AY180" s="30"/>
      <c r="AZ180" s="30"/>
      <c r="BA180" s="30"/>
      <c r="BB180" s="30"/>
      <c r="BC180" s="30"/>
      <c r="BD180" s="30"/>
      <c r="BE180" s="30"/>
      <c r="BF180" s="30"/>
      <c r="BG180" s="30"/>
      <c r="BH180" s="30"/>
      <c r="BI180" s="30"/>
      <c r="BJ180" s="30"/>
      <c r="BK180" s="30"/>
      <c r="BL180" s="30"/>
      <c r="BM180" s="30"/>
      <c r="BN180" s="30"/>
      <c r="BO180" s="30"/>
      <c r="BP180" s="30"/>
      <c r="BQ180" s="30"/>
      <c r="BR180" s="30"/>
      <c r="BS180" s="30"/>
      <c r="BT180" s="30"/>
      <c r="BU180" s="30"/>
      <c r="BV180" s="30"/>
      <c r="BW180" s="30"/>
      <c r="BX180" s="30"/>
      <c r="BY180" s="30"/>
      <c r="BZ180" s="30"/>
      <c r="CA180" s="30"/>
      <c r="CB180" s="30"/>
      <c r="CC180" s="30"/>
      <c r="CD180" s="30"/>
      <c r="CE180" s="30"/>
      <c r="CF180" s="30"/>
      <c r="CG180" s="30"/>
      <c r="CH180" s="30"/>
      <c r="CI180" s="30"/>
      <c r="CJ180" s="30"/>
      <c r="CK180" s="30"/>
      <c r="CL180" s="30"/>
      <c r="CM180" s="30"/>
      <c r="CN180" s="30"/>
      <c r="CO180" s="30"/>
      <c r="CP180" s="30"/>
      <c r="CQ180" s="30"/>
      <c r="CR180" s="30"/>
      <c r="CS180" s="30"/>
      <c r="CT180" s="30"/>
      <c r="CU180" s="30"/>
      <c r="CV180" s="30"/>
      <c r="CW180" s="30"/>
      <c r="CX180" s="30"/>
      <c r="CY180" s="30"/>
      <c r="CZ180" s="30"/>
      <c r="DA180" s="30"/>
      <c r="DB180" s="30"/>
      <c r="DC180" s="30"/>
      <c r="DD180" s="30"/>
      <c r="DE180" s="30"/>
      <c r="DF180" s="30"/>
      <c r="DG180" s="30"/>
      <c r="DH180" s="30"/>
      <c r="DI180" s="30"/>
      <c r="DJ180" s="30"/>
      <c r="DK180" s="30"/>
      <c r="DL180" s="30"/>
      <c r="DM180" s="30"/>
      <c r="DN180" s="30"/>
      <c r="DO180" s="30"/>
      <c r="DP180" s="30"/>
      <c r="DQ180" s="30"/>
    </row>
    <row r="181" spans="1:121">
      <c r="A181" s="24"/>
      <c r="B181" s="24"/>
      <c r="C181" s="38"/>
      <c r="D181" s="39"/>
      <c r="E181" s="39"/>
      <c r="F181" s="54"/>
      <c r="G181" s="39"/>
      <c r="H181" s="24"/>
      <c r="I181" s="39"/>
      <c r="J181" s="20"/>
      <c r="K181" s="20"/>
      <c r="L181" s="20"/>
      <c r="M181" s="20"/>
      <c r="N181" s="20"/>
      <c r="O181" s="20"/>
      <c r="P181" s="20"/>
      <c r="Q181" s="20"/>
      <c r="R181" s="20"/>
      <c r="S181" s="20"/>
      <c r="T181" s="20"/>
      <c r="U181" s="20"/>
      <c r="V181" s="20"/>
      <c r="W181" s="30"/>
      <c r="X181" s="30"/>
      <c r="Y181" s="30"/>
      <c r="Z181" s="30"/>
      <c r="AA181" s="30"/>
      <c r="AB181" s="30"/>
      <c r="AC181" s="30"/>
      <c r="AD181" s="30"/>
      <c r="AE181" s="30"/>
      <c r="AF181" s="30"/>
      <c r="AG181" s="30"/>
      <c r="AH181" s="30"/>
      <c r="AI181" s="30"/>
      <c r="AJ181" s="30"/>
      <c r="AK181" s="30"/>
      <c r="AL181" s="30"/>
      <c r="AM181" s="30"/>
      <c r="AN181" s="30"/>
      <c r="AO181" s="30"/>
      <c r="AP181" s="30"/>
      <c r="AQ181" s="30"/>
      <c r="AR181" s="30"/>
      <c r="AS181" s="30"/>
      <c r="AT181" s="30"/>
      <c r="AU181" s="30"/>
      <c r="AV181" s="30"/>
      <c r="AW181" s="30"/>
      <c r="AX181" s="30"/>
      <c r="AY181" s="30"/>
      <c r="AZ181" s="30"/>
      <c r="BA181" s="30"/>
      <c r="BB181" s="30"/>
      <c r="BC181" s="30"/>
      <c r="BD181" s="30"/>
      <c r="BE181" s="30"/>
      <c r="BF181" s="30"/>
      <c r="BG181" s="30"/>
      <c r="BH181" s="30"/>
      <c r="BI181" s="30"/>
      <c r="BJ181" s="30"/>
      <c r="BK181" s="30"/>
      <c r="BL181" s="30"/>
      <c r="BM181" s="30"/>
      <c r="BN181" s="30"/>
      <c r="BO181" s="30"/>
      <c r="BP181" s="30"/>
      <c r="BQ181" s="30"/>
      <c r="BR181" s="30"/>
      <c r="BS181" s="30"/>
      <c r="BT181" s="30"/>
      <c r="BU181" s="30"/>
      <c r="BV181" s="30"/>
      <c r="BW181" s="30"/>
      <c r="BX181" s="30"/>
      <c r="BY181" s="30"/>
      <c r="BZ181" s="30"/>
      <c r="CA181" s="30"/>
      <c r="CB181" s="30"/>
      <c r="CC181" s="30"/>
      <c r="CD181" s="30"/>
      <c r="CE181" s="30"/>
      <c r="CF181" s="30"/>
      <c r="CG181" s="30"/>
      <c r="CH181" s="30"/>
      <c r="CI181" s="30"/>
      <c r="CJ181" s="30"/>
      <c r="CK181" s="30"/>
      <c r="CL181" s="30"/>
      <c r="CM181" s="30"/>
      <c r="CN181" s="30"/>
      <c r="CO181" s="30"/>
      <c r="CP181" s="30"/>
      <c r="CQ181" s="30"/>
      <c r="CR181" s="30"/>
      <c r="CS181" s="30"/>
      <c r="CT181" s="30"/>
      <c r="CU181" s="30"/>
      <c r="CV181" s="30"/>
      <c r="CW181" s="30"/>
      <c r="CX181" s="30"/>
      <c r="CY181" s="30"/>
      <c r="CZ181" s="30"/>
      <c r="DA181" s="30"/>
      <c r="DB181" s="30"/>
      <c r="DC181" s="30"/>
      <c r="DD181" s="30"/>
      <c r="DE181" s="30"/>
      <c r="DF181" s="30"/>
      <c r="DG181" s="30"/>
      <c r="DH181" s="30"/>
      <c r="DI181" s="30"/>
      <c r="DJ181" s="30"/>
      <c r="DK181" s="30"/>
      <c r="DL181" s="30"/>
      <c r="DM181" s="30"/>
      <c r="DN181" s="30"/>
      <c r="DO181" s="30"/>
      <c r="DP181" s="30"/>
      <c r="DQ181" s="30"/>
    </row>
    <row r="182" spans="1:121">
      <c r="A182" s="24"/>
      <c r="B182" s="24"/>
      <c r="C182" s="38"/>
      <c r="D182" s="39"/>
      <c r="E182" s="39"/>
      <c r="F182" s="54"/>
      <c r="G182" s="39"/>
      <c r="H182" s="24"/>
      <c r="I182" s="39"/>
      <c r="J182" s="20"/>
      <c r="K182" s="20"/>
      <c r="L182" s="20"/>
      <c r="M182" s="20"/>
      <c r="N182" s="20"/>
      <c r="O182" s="20"/>
      <c r="P182" s="20"/>
      <c r="Q182" s="20"/>
      <c r="R182" s="20"/>
      <c r="S182" s="20"/>
      <c r="T182" s="20"/>
      <c r="U182" s="20"/>
      <c r="V182" s="20"/>
      <c r="W182" s="30"/>
      <c r="X182" s="30"/>
      <c r="Y182" s="30"/>
      <c r="Z182" s="30"/>
      <c r="AA182" s="30"/>
      <c r="AB182" s="30"/>
      <c r="AC182" s="30"/>
      <c r="AD182" s="30"/>
      <c r="AE182" s="30"/>
      <c r="AF182" s="30"/>
      <c r="AG182" s="30"/>
      <c r="AH182" s="30"/>
      <c r="AI182" s="30"/>
      <c r="AJ182" s="30"/>
      <c r="AK182" s="30"/>
      <c r="AL182" s="30"/>
      <c r="AM182" s="30"/>
      <c r="AN182" s="30"/>
      <c r="AO182" s="30"/>
      <c r="AP182" s="30"/>
      <c r="AQ182" s="30"/>
      <c r="AR182" s="30"/>
      <c r="AS182" s="30"/>
      <c r="AT182" s="30"/>
      <c r="AU182" s="30"/>
      <c r="AV182" s="30"/>
      <c r="AW182" s="30"/>
      <c r="AX182" s="30"/>
      <c r="AY182" s="30"/>
      <c r="AZ182" s="30"/>
      <c r="BA182" s="30"/>
      <c r="BB182" s="30"/>
      <c r="BC182" s="30"/>
      <c r="BD182" s="30"/>
      <c r="BE182" s="30"/>
      <c r="BF182" s="30"/>
      <c r="BG182" s="30"/>
      <c r="BH182" s="30"/>
      <c r="BI182" s="30"/>
      <c r="BJ182" s="30"/>
      <c r="BK182" s="30"/>
      <c r="BL182" s="30"/>
      <c r="BM182" s="30"/>
      <c r="BN182" s="30"/>
      <c r="BO182" s="30"/>
      <c r="BP182" s="30"/>
      <c r="BQ182" s="30"/>
      <c r="BR182" s="30"/>
      <c r="BS182" s="30"/>
      <c r="BT182" s="30"/>
      <c r="BU182" s="30"/>
      <c r="BV182" s="30"/>
      <c r="BW182" s="30"/>
      <c r="BX182" s="30"/>
      <c r="BY182" s="30"/>
      <c r="BZ182" s="30"/>
      <c r="CA182" s="30"/>
      <c r="CB182" s="30"/>
      <c r="CC182" s="30"/>
      <c r="CD182" s="30"/>
      <c r="CE182" s="30"/>
      <c r="CF182" s="30"/>
      <c r="CG182" s="30"/>
      <c r="CH182" s="30"/>
      <c r="CI182" s="30"/>
      <c r="CJ182" s="30"/>
      <c r="CK182" s="30"/>
      <c r="CL182" s="30"/>
      <c r="CM182" s="30"/>
      <c r="CN182" s="30"/>
      <c r="CO182" s="30"/>
      <c r="CP182" s="30"/>
      <c r="CQ182" s="30"/>
      <c r="CR182" s="30"/>
      <c r="CS182" s="30"/>
      <c r="CT182" s="30"/>
      <c r="CU182" s="30"/>
      <c r="CV182" s="30"/>
      <c r="CW182" s="30"/>
      <c r="CX182" s="30"/>
      <c r="CY182" s="30"/>
      <c r="CZ182" s="30"/>
      <c r="DA182" s="30"/>
      <c r="DB182" s="30"/>
      <c r="DC182" s="30"/>
      <c r="DD182" s="30"/>
      <c r="DE182" s="30"/>
      <c r="DF182" s="30"/>
      <c r="DG182" s="30"/>
      <c r="DH182" s="30"/>
      <c r="DI182" s="30"/>
      <c r="DJ182" s="30"/>
      <c r="DK182" s="30"/>
      <c r="DL182" s="30"/>
      <c r="DM182" s="30"/>
      <c r="DN182" s="30"/>
      <c r="DO182" s="30"/>
      <c r="DP182" s="30"/>
      <c r="DQ182" s="30"/>
    </row>
    <row r="183" spans="1:121">
      <c r="A183" s="24"/>
      <c r="B183" s="24"/>
      <c r="C183" s="38"/>
      <c r="D183" s="39"/>
      <c r="E183" s="39"/>
      <c r="F183" s="54"/>
      <c r="G183" s="39"/>
      <c r="H183" s="24"/>
      <c r="I183" s="39"/>
      <c r="J183" s="20"/>
      <c r="K183" s="20"/>
      <c r="L183" s="20"/>
      <c r="M183" s="20"/>
      <c r="N183" s="20"/>
      <c r="O183" s="20"/>
      <c r="P183" s="20"/>
      <c r="Q183" s="20"/>
      <c r="R183" s="20"/>
      <c r="S183" s="20"/>
      <c r="T183" s="20"/>
      <c r="U183" s="20"/>
      <c r="V183" s="20"/>
      <c r="W183" s="30"/>
      <c r="X183" s="30"/>
      <c r="Y183" s="30"/>
      <c r="Z183" s="30"/>
      <c r="AA183" s="30"/>
      <c r="AB183" s="30"/>
      <c r="AC183" s="30"/>
      <c r="AD183" s="30"/>
      <c r="AE183" s="30"/>
      <c r="AF183" s="30"/>
      <c r="AG183" s="30"/>
      <c r="AH183" s="30"/>
      <c r="AI183" s="30"/>
      <c r="AJ183" s="30"/>
      <c r="AK183" s="30"/>
      <c r="AL183" s="30"/>
      <c r="AM183" s="30"/>
      <c r="AN183" s="30"/>
      <c r="AO183" s="30"/>
      <c r="AP183" s="30"/>
      <c r="AQ183" s="30"/>
      <c r="AR183" s="30"/>
      <c r="AS183" s="30"/>
      <c r="AT183" s="30"/>
      <c r="AU183" s="30"/>
      <c r="AV183" s="30"/>
      <c r="AW183" s="30"/>
      <c r="AX183" s="30"/>
      <c r="AY183" s="30"/>
      <c r="AZ183" s="30"/>
      <c r="BA183" s="30"/>
      <c r="BB183" s="30"/>
      <c r="BC183" s="30"/>
      <c r="BD183" s="30"/>
      <c r="BE183" s="30"/>
      <c r="BF183" s="30"/>
      <c r="BG183" s="30"/>
      <c r="BH183" s="30"/>
      <c r="BI183" s="30"/>
      <c r="BJ183" s="30"/>
      <c r="BK183" s="30"/>
      <c r="BL183" s="30"/>
      <c r="BM183" s="30"/>
      <c r="BN183" s="30"/>
      <c r="BO183" s="30"/>
      <c r="BP183" s="30"/>
      <c r="BQ183" s="30"/>
      <c r="BR183" s="30"/>
      <c r="BS183" s="30"/>
      <c r="BT183" s="30"/>
      <c r="BU183" s="30"/>
      <c r="BV183" s="30"/>
      <c r="BW183" s="30"/>
      <c r="BX183" s="30"/>
      <c r="BY183" s="30"/>
      <c r="BZ183" s="30"/>
      <c r="CA183" s="30"/>
      <c r="CB183" s="30"/>
      <c r="CC183" s="30"/>
      <c r="CD183" s="30"/>
      <c r="CE183" s="30"/>
      <c r="CF183" s="30"/>
      <c r="CG183" s="30"/>
      <c r="CH183" s="30"/>
      <c r="CI183" s="30"/>
      <c r="CJ183" s="30"/>
      <c r="CK183" s="30"/>
      <c r="CL183" s="30"/>
      <c r="CM183" s="30"/>
      <c r="CN183" s="30"/>
      <c r="CO183" s="30"/>
      <c r="CP183" s="30"/>
      <c r="CQ183" s="30"/>
      <c r="CR183" s="30"/>
      <c r="CS183" s="30"/>
      <c r="CT183" s="30"/>
      <c r="CU183" s="30"/>
      <c r="CV183" s="30"/>
      <c r="CW183" s="30"/>
      <c r="CX183" s="30"/>
      <c r="CY183" s="30"/>
      <c r="CZ183" s="30"/>
      <c r="DA183" s="30"/>
      <c r="DB183" s="30"/>
      <c r="DC183" s="30"/>
      <c r="DD183" s="30"/>
      <c r="DE183" s="30"/>
      <c r="DF183" s="30"/>
      <c r="DG183" s="30"/>
      <c r="DH183" s="30"/>
      <c r="DI183" s="30"/>
      <c r="DJ183" s="30"/>
      <c r="DK183" s="30"/>
      <c r="DL183" s="30"/>
      <c r="DM183" s="30"/>
      <c r="DN183" s="30"/>
      <c r="DO183" s="30"/>
      <c r="DP183" s="30"/>
      <c r="DQ183" s="30"/>
    </row>
    <row r="184" spans="1:121">
      <c r="A184" s="24"/>
      <c r="B184" s="24"/>
      <c r="C184" s="38"/>
      <c r="D184" s="39"/>
      <c r="E184" s="39"/>
      <c r="F184" s="54"/>
      <c r="G184" s="39"/>
      <c r="H184" s="24"/>
      <c r="I184" s="39"/>
      <c r="J184" s="20"/>
      <c r="K184" s="20"/>
      <c r="L184" s="20"/>
      <c r="M184" s="20"/>
      <c r="N184" s="20"/>
      <c r="O184" s="20"/>
      <c r="P184" s="20"/>
      <c r="Q184" s="20"/>
      <c r="R184" s="20"/>
      <c r="S184" s="20"/>
      <c r="T184" s="20"/>
      <c r="U184" s="20"/>
      <c r="V184" s="20"/>
      <c r="W184" s="30"/>
      <c r="X184" s="30"/>
      <c r="Y184" s="30"/>
      <c r="Z184" s="30"/>
      <c r="AA184" s="30"/>
      <c r="AB184" s="30"/>
      <c r="AC184" s="30"/>
      <c r="AD184" s="30"/>
      <c r="AE184" s="30"/>
      <c r="AF184" s="30"/>
      <c r="AG184" s="30"/>
      <c r="AH184" s="30"/>
      <c r="AI184" s="30"/>
      <c r="AJ184" s="30"/>
      <c r="AK184" s="30"/>
      <c r="AL184" s="30"/>
      <c r="AM184" s="30"/>
      <c r="AN184" s="30"/>
      <c r="AO184" s="30"/>
      <c r="AP184" s="30"/>
      <c r="AQ184" s="30"/>
      <c r="AR184" s="30"/>
      <c r="AS184" s="30"/>
      <c r="AT184" s="30"/>
      <c r="AU184" s="30"/>
      <c r="AV184" s="30"/>
      <c r="AW184" s="30"/>
      <c r="AX184" s="30"/>
      <c r="AY184" s="30"/>
      <c r="AZ184" s="30"/>
      <c r="BA184" s="30"/>
      <c r="BB184" s="30"/>
      <c r="BC184" s="30"/>
      <c r="BD184" s="30"/>
      <c r="BE184" s="30"/>
      <c r="BF184" s="30"/>
      <c r="BG184" s="30"/>
      <c r="BH184" s="30"/>
      <c r="BI184" s="30"/>
      <c r="BJ184" s="30"/>
      <c r="BK184" s="30"/>
      <c r="BL184" s="30"/>
      <c r="BM184" s="30"/>
      <c r="BN184" s="30"/>
      <c r="BO184" s="30"/>
      <c r="BP184" s="30"/>
      <c r="BQ184" s="30"/>
      <c r="BR184" s="30"/>
      <c r="BS184" s="30"/>
      <c r="BT184" s="30"/>
      <c r="BU184" s="30"/>
      <c r="BV184" s="30"/>
      <c r="BW184" s="30"/>
      <c r="BX184" s="30"/>
      <c r="BY184" s="30"/>
      <c r="BZ184" s="30"/>
      <c r="CA184" s="30"/>
      <c r="CB184" s="30"/>
      <c r="CC184" s="30"/>
      <c r="CD184" s="30"/>
      <c r="CE184" s="30"/>
      <c r="CF184" s="30"/>
      <c r="CG184" s="30"/>
      <c r="CH184" s="30"/>
      <c r="CI184" s="30"/>
      <c r="CJ184" s="30"/>
      <c r="CK184" s="30"/>
      <c r="CL184" s="30"/>
      <c r="CM184" s="30"/>
      <c r="CN184" s="30"/>
      <c r="CO184" s="30"/>
      <c r="CP184" s="30"/>
      <c r="CQ184" s="30"/>
      <c r="CR184" s="30"/>
      <c r="CS184" s="30"/>
      <c r="CT184" s="30"/>
      <c r="CU184" s="30"/>
      <c r="CV184" s="30"/>
      <c r="CW184" s="30"/>
      <c r="CX184" s="30"/>
      <c r="CY184" s="30"/>
      <c r="CZ184" s="30"/>
      <c r="DA184" s="30"/>
      <c r="DB184" s="30"/>
      <c r="DC184" s="30"/>
      <c r="DD184" s="30"/>
      <c r="DE184" s="30"/>
      <c r="DF184" s="30"/>
      <c r="DG184" s="30"/>
      <c r="DH184" s="30"/>
      <c r="DI184" s="30"/>
      <c r="DJ184" s="30"/>
      <c r="DK184" s="30"/>
      <c r="DL184" s="30"/>
      <c r="DM184" s="30"/>
      <c r="DN184" s="30"/>
      <c r="DO184" s="30"/>
      <c r="DP184" s="30"/>
      <c r="DQ184" s="30"/>
    </row>
    <row r="185" spans="1:121">
      <c r="A185" s="24"/>
      <c r="B185" s="24"/>
      <c r="C185" s="38"/>
      <c r="D185" s="39"/>
      <c r="E185" s="39"/>
      <c r="F185" s="54"/>
      <c r="G185" s="39"/>
      <c r="H185" s="24"/>
      <c r="I185" s="39"/>
      <c r="J185" s="20"/>
      <c r="K185" s="20"/>
      <c r="L185" s="20"/>
      <c r="M185" s="20"/>
      <c r="N185" s="20"/>
      <c r="O185" s="20"/>
      <c r="P185" s="20"/>
      <c r="Q185" s="20"/>
      <c r="R185" s="20"/>
      <c r="S185" s="20"/>
      <c r="T185" s="20"/>
      <c r="U185" s="20"/>
      <c r="V185" s="20"/>
      <c r="W185" s="30"/>
      <c r="X185" s="30"/>
      <c r="Y185" s="30"/>
      <c r="Z185" s="30"/>
      <c r="AA185" s="30"/>
      <c r="AB185" s="30"/>
      <c r="AC185" s="30"/>
      <c r="AD185" s="30"/>
      <c r="AE185" s="30"/>
      <c r="AF185" s="30"/>
      <c r="AG185" s="30"/>
      <c r="AH185" s="30"/>
      <c r="AI185" s="30"/>
      <c r="AJ185" s="30"/>
      <c r="AK185" s="30"/>
      <c r="AL185" s="30"/>
      <c r="AM185" s="30"/>
      <c r="AN185" s="30"/>
      <c r="AO185" s="30"/>
      <c r="AP185" s="30"/>
      <c r="AQ185" s="30"/>
      <c r="AR185" s="30"/>
      <c r="AS185" s="30"/>
      <c r="AT185" s="30"/>
      <c r="AU185" s="30"/>
      <c r="AV185" s="30"/>
      <c r="AW185" s="30"/>
      <c r="AX185" s="30"/>
      <c r="AY185" s="30"/>
      <c r="AZ185" s="30"/>
      <c r="BA185" s="30"/>
      <c r="BB185" s="30"/>
      <c r="BC185" s="30"/>
      <c r="BD185" s="30"/>
      <c r="BE185" s="30"/>
      <c r="BF185" s="30"/>
      <c r="BG185" s="30"/>
      <c r="BH185" s="30"/>
      <c r="BI185" s="30"/>
      <c r="BJ185" s="30"/>
      <c r="BK185" s="30"/>
      <c r="BL185" s="30"/>
      <c r="BM185" s="30"/>
      <c r="BN185" s="30"/>
      <c r="BO185" s="30"/>
      <c r="BP185" s="30"/>
      <c r="BQ185" s="30"/>
      <c r="BR185" s="30"/>
      <c r="BS185" s="30"/>
      <c r="BT185" s="30"/>
      <c r="BU185" s="30"/>
      <c r="BV185" s="30"/>
      <c r="BW185" s="30"/>
      <c r="BX185" s="30"/>
      <c r="BY185" s="30"/>
      <c r="BZ185" s="30"/>
      <c r="CA185" s="30"/>
      <c r="CB185" s="30"/>
      <c r="CC185" s="30"/>
      <c r="CD185" s="30"/>
      <c r="CE185" s="30"/>
      <c r="CF185" s="30"/>
      <c r="CG185" s="30"/>
      <c r="CH185" s="30"/>
      <c r="CI185" s="30"/>
      <c r="CJ185" s="30"/>
      <c r="CK185" s="30"/>
      <c r="CL185" s="30"/>
      <c r="CM185" s="30"/>
      <c r="CN185" s="30"/>
      <c r="CO185" s="30"/>
      <c r="CP185" s="30"/>
      <c r="CQ185" s="30"/>
      <c r="CR185" s="30"/>
      <c r="CS185" s="30"/>
      <c r="CT185" s="30"/>
      <c r="CU185" s="30"/>
      <c r="CV185" s="30"/>
      <c r="CW185" s="30"/>
      <c r="CX185" s="30"/>
      <c r="CY185" s="30"/>
      <c r="CZ185" s="30"/>
      <c r="DA185" s="30"/>
      <c r="DB185" s="30"/>
      <c r="DC185" s="30"/>
      <c r="DD185" s="30"/>
      <c r="DE185" s="30"/>
      <c r="DF185" s="30"/>
      <c r="DG185" s="30"/>
      <c r="DH185" s="30"/>
      <c r="DI185" s="30"/>
      <c r="DJ185" s="30"/>
      <c r="DK185" s="30"/>
      <c r="DL185" s="30"/>
      <c r="DM185" s="30"/>
      <c r="DN185" s="30"/>
      <c r="DO185" s="30"/>
      <c r="DP185" s="30"/>
      <c r="DQ185" s="30"/>
    </row>
    <row r="186" spans="1:121">
      <c r="A186" s="24"/>
      <c r="B186" s="24"/>
      <c r="C186" s="38"/>
      <c r="D186" s="39"/>
      <c r="E186" s="39"/>
      <c r="F186" s="54"/>
      <c r="G186" s="39"/>
      <c r="H186" s="24"/>
      <c r="I186" s="39"/>
      <c r="J186" s="20"/>
      <c r="K186" s="20"/>
      <c r="L186" s="20"/>
      <c r="M186" s="20"/>
      <c r="N186" s="20"/>
      <c r="O186" s="20"/>
      <c r="P186" s="20"/>
      <c r="Q186" s="20"/>
      <c r="R186" s="20"/>
      <c r="S186" s="20"/>
      <c r="T186" s="20"/>
      <c r="U186" s="20"/>
      <c r="V186" s="20"/>
      <c r="W186" s="30"/>
      <c r="X186" s="30"/>
      <c r="Y186" s="30"/>
      <c r="Z186" s="30"/>
      <c r="AA186" s="30"/>
      <c r="AB186" s="30"/>
      <c r="AC186" s="30"/>
      <c r="AD186" s="30"/>
      <c r="AE186" s="30"/>
      <c r="AF186" s="30"/>
      <c r="AG186" s="30"/>
      <c r="AH186" s="30"/>
      <c r="AI186" s="30"/>
      <c r="AJ186" s="30"/>
      <c r="AK186" s="30"/>
      <c r="AL186" s="30"/>
      <c r="AM186" s="30"/>
      <c r="AN186" s="30"/>
      <c r="AO186" s="30"/>
      <c r="AP186" s="30"/>
      <c r="AQ186" s="30"/>
      <c r="AR186" s="30"/>
      <c r="AS186" s="30"/>
      <c r="AT186" s="30"/>
      <c r="AU186" s="30"/>
      <c r="AV186" s="30"/>
      <c r="AW186" s="30"/>
      <c r="AX186" s="30"/>
      <c r="AY186" s="30"/>
      <c r="AZ186" s="30"/>
      <c r="BA186" s="30"/>
      <c r="BB186" s="30"/>
      <c r="BC186" s="30"/>
      <c r="BD186" s="30"/>
      <c r="BE186" s="30"/>
      <c r="BF186" s="30"/>
      <c r="BG186" s="30"/>
      <c r="BH186" s="30"/>
      <c r="BI186" s="30"/>
      <c r="BJ186" s="30"/>
      <c r="BK186" s="30"/>
      <c r="BL186" s="30"/>
      <c r="BM186" s="30"/>
      <c r="BN186" s="30"/>
      <c r="BO186" s="30"/>
      <c r="BP186" s="30"/>
      <c r="BQ186" s="30"/>
      <c r="BR186" s="30"/>
      <c r="BS186" s="30"/>
      <c r="BT186" s="30"/>
      <c r="BU186" s="30"/>
      <c r="BV186" s="30"/>
      <c r="BW186" s="30"/>
      <c r="BX186" s="30"/>
      <c r="BY186" s="30"/>
      <c r="BZ186" s="30"/>
      <c r="CA186" s="30"/>
      <c r="CB186" s="30"/>
      <c r="CC186" s="30"/>
      <c r="CD186" s="30"/>
      <c r="CE186" s="30"/>
      <c r="CF186" s="30"/>
      <c r="CG186" s="30"/>
      <c r="CH186" s="30"/>
      <c r="CI186" s="30"/>
      <c r="CJ186" s="30"/>
      <c r="CK186" s="30"/>
      <c r="CL186" s="30"/>
      <c r="CM186" s="30"/>
      <c r="CN186" s="30"/>
      <c r="CO186" s="30"/>
      <c r="CP186" s="30"/>
      <c r="CQ186" s="30"/>
      <c r="CR186" s="30"/>
      <c r="CS186" s="30"/>
      <c r="CT186" s="30"/>
      <c r="CU186" s="30"/>
      <c r="CV186" s="30"/>
      <c r="CW186" s="30"/>
      <c r="CX186" s="30"/>
      <c r="CY186" s="30"/>
      <c r="CZ186" s="30"/>
      <c r="DA186" s="30"/>
      <c r="DB186" s="30"/>
      <c r="DC186" s="30"/>
      <c r="DD186" s="30"/>
      <c r="DE186" s="30"/>
      <c r="DF186" s="30"/>
      <c r="DG186" s="30"/>
      <c r="DH186" s="30"/>
      <c r="DI186" s="30"/>
      <c r="DJ186" s="30"/>
      <c r="DK186" s="30"/>
      <c r="DL186" s="30"/>
      <c r="DM186" s="30"/>
      <c r="DN186" s="30"/>
      <c r="DO186" s="30"/>
      <c r="DP186" s="30"/>
      <c r="DQ186" s="30"/>
    </row>
    <row r="187" spans="1:121">
      <c r="A187" s="24"/>
      <c r="B187" s="24"/>
      <c r="C187" s="38"/>
      <c r="D187" s="39"/>
      <c r="E187" s="39"/>
      <c r="F187" s="54"/>
      <c r="G187" s="39"/>
      <c r="H187" s="24"/>
      <c r="I187" s="39"/>
      <c r="J187" s="20"/>
      <c r="K187" s="20"/>
      <c r="L187" s="20"/>
      <c r="M187" s="20"/>
      <c r="N187" s="20"/>
      <c r="O187" s="20"/>
      <c r="P187" s="20"/>
      <c r="Q187" s="20"/>
      <c r="R187" s="20"/>
      <c r="S187" s="20"/>
      <c r="T187" s="20"/>
      <c r="U187" s="20"/>
      <c r="V187" s="20"/>
      <c r="W187" s="30"/>
      <c r="X187" s="30"/>
      <c r="Y187" s="30"/>
      <c r="Z187" s="30"/>
      <c r="AA187" s="30"/>
      <c r="AB187" s="30"/>
      <c r="AC187" s="30"/>
      <c r="AD187" s="30"/>
      <c r="AE187" s="30"/>
      <c r="AF187" s="30"/>
      <c r="AG187" s="30"/>
      <c r="AH187" s="30"/>
      <c r="AI187" s="30"/>
      <c r="AJ187" s="30"/>
      <c r="AK187" s="30"/>
      <c r="AL187" s="30"/>
      <c r="AM187" s="30"/>
      <c r="AN187" s="30"/>
      <c r="AO187" s="30"/>
      <c r="AP187" s="30"/>
      <c r="AQ187" s="30"/>
      <c r="AR187" s="30"/>
      <c r="AS187" s="30"/>
      <c r="AT187" s="30"/>
      <c r="AU187" s="30"/>
      <c r="AV187" s="30"/>
      <c r="AW187" s="30"/>
      <c r="AX187" s="30"/>
      <c r="AY187" s="30"/>
      <c r="AZ187" s="30"/>
      <c r="BA187" s="30"/>
      <c r="BB187" s="30"/>
      <c r="BC187" s="30"/>
      <c r="BD187" s="30"/>
      <c r="BE187" s="30"/>
      <c r="BF187" s="30"/>
      <c r="BG187" s="30"/>
      <c r="BH187" s="30"/>
      <c r="BI187" s="30"/>
      <c r="BJ187" s="30"/>
      <c r="BK187" s="30"/>
      <c r="BL187" s="30"/>
      <c r="BM187" s="30"/>
      <c r="BN187" s="30"/>
      <c r="BO187" s="30"/>
      <c r="BP187" s="30"/>
      <c r="BQ187" s="30"/>
      <c r="BR187" s="30"/>
      <c r="BS187" s="30"/>
      <c r="BT187" s="30"/>
      <c r="BU187" s="30"/>
      <c r="BV187" s="30"/>
      <c r="BW187" s="30"/>
      <c r="BX187" s="30"/>
      <c r="BY187" s="30"/>
      <c r="BZ187" s="30"/>
      <c r="CA187" s="30"/>
      <c r="CB187" s="30"/>
      <c r="CC187" s="30"/>
      <c r="CD187" s="30"/>
      <c r="CE187" s="30"/>
      <c r="CF187" s="30"/>
      <c r="CG187" s="30"/>
      <c r="CH187" s="30"/>
      <c r="CI187" s="30"/>
      <c r="CJ187" s="30"/>
      <c r="CK187" s="30"/>
      <c r="CL187" s="30"/>
      <c r="CM187" s="30"/>
      <c r="CN187" s="30"/>
      <c r="CO187" s="30"/>
      <c r="CP187" s="30"/>
      <c r="CQ187" s="30"/>
      <c r="CR187" s="30"/>
      <c r="CS187" s="30"/>
      <c r="CT187" s="30"/>
      <c r="CU187" s="30"/>
      <c r="CV187" s="30"/>
      <c r="CW187" s="30"/>
      <c r="CX187" s="30"/>
      <c r="CY187" s="30"/>
      <c r="CZ187" s="30"/>
      <c r="DA187" s="30"/>
      <c r="DB187" s="30"/>
      <c r="DC187" s="30"/>
      <c r="DD187" s="30"/>
      <c r="DE187" s="30"/>
      <c r="DF187" s="30"/>
      <c r="DG187" s="30"/>
      <c r="DH187" s="30"/>
      <c r="DI187" s="30"/>
      <c r="DJ187" s="30"/>
      <c r="DK187" s="30"/>
      <c r="DL187" s="30"/>
      <c r="DM187" s="30"/>
      <c r="DN187" s="30"/>
      <c r="DO187" s="30"/>
      <c r="DP187" s="30"/>
      <c r="DQ187" s="30"/>
    </row>
    <row r="188" spans="1:121">
      <c r="A188" s="24"/>
      <c r="B188" s="24"/>
      <c r="C188" s="38"/>
      <c r="D188" s="39"/>
      <c r="E188" s="39"/>
      <c r="F188" s="54"/>
      <c r="G188" s="39"/>
      <c r="H188" s="24"/>
      <c r="I188" s="39"/>
      <c r="J188" s="20"/>
      <c r="K188" s="20"/>
      <c r="L188" s="20"/>
      <c r="M188" s="20"/>
      <c r="N188" s="20"/>
      <c r="O188" s="20"/>
      <c r="P188" s="20"/>
      <c r="Q188" s="20"/>
      <c r="R188" s="20"/>
      <c r="S188" s="20"/>
      <c r="T188" s="20"/>
      <c r="U188" s="20"/>
      <c r="V188" s="20"/>
      <c r="W188" s="30"/>
      <c r="X188" s="30"/>
      <c r="Y188" s="30"/>
      <c r="Z188" s="30"/>
      <c r="AA188" s="30"/>
      <c r="AB188" s="30"/>
      <c r="AC188" s="30"/>
      <c r="AD188" s="30"/>
      <c r="AE188" s="30"/>
      <c r="AF188" s="30"/>
      <c r="AG188" s="30"/>
      <c r="AH188" s="30"/>
      <c r="AI188" s="30"/>
      <c r="AJ188" s="30"/>
      <c r="AK188" s="30"/>
      <c r="AL188" s="30"/>
      <c r="AM188" s="30"/>
      <c r="AN188" s="30"/>
      <c r="AO188" s="30"/>
      <c r="AP188" s="30"/>
      <c r="AQ188" s="30"/>
      <c r="AR188" s="30"/>
      <c r="AS188" s="30"/>
      <c r="AT188" s="30"/>
      <c r="AU188" s="30"/>
      <c r="AV188" s="30"/>
      <c r="AW188" s="30"/>
      <c r="AX188" s="30"/>
      <c r="AY188" s="30"/>
      <c r="AZ188" s="30"/>
      <c r="BA188" s="30"/>
      <c r="BB188" s="30"/>
      <c r="BC188" s="30"/>
      <c r="BD188" s="30"/>
      <c r="BE188" s="30"/>
      <c r="BF188" s="30"/>
      <c r="BG188" s="30"/>
      <c r="BH188" s="30"/>
      <c r="BI188" s="30"/>
      <c r="BJ188" s="30"/>
      <c r="BK188" s="30"/>
      <c r="BL188" s="30"/>
      <c r="BM188" s="30"/>
      <c r="BN188" s="30"/>
      <c r="BO188" s="30"/>
      <c r="BP188" s="30"/>
      <c r="BQ188" s="30"/>
      <c r="BR188" s="30"/>
      <c r="BS188" s="30"/>
      <c r="BT188" s="30"/>
      <c r="BU188" s="30"/>
      <c r="BV188" s="30"/>
      <c r="BW188" s="30"/>
      <c r="BX188" s="30"/>
      <c r="BY188" s="30"/>
      <c r="BZ188" s="30"/>
      <c r="CA188" s="30"/>
      <c r="CB188" s="30"/>
      <c r="CC188" s="30"/>
      <c r="CD188" s="30"/>
      <c r="CE188" s="30"/>
      <c r="CF188" s="30"/>
      <c r="CG188" s="30"/>
      <c r="CH188" s="30"/>
      <c r="CI188" s="30"/>
      <c r="CJ188" s="30"/>
      <c r="CK188" s="30"/>
      <c r="CL188" s="30"/>
      <c r="CM188" s="30"/>
      <c r="CN188" s="30"/>
      <c r="CO188" s="30"/>
      <c r="CP188" s="30"/>
      <c r="CQ188" s="30"/>
      <c r="CR188" s="30"/>
      <c r="CS188" s="30"/>
      <c r="CT188" s="30"/>
      <c r="CU188" s="30"/>
      <c r="CV188" s="30"/>
      <c r="CW188" s="30"/>
      <c r="CX188" s="30"/>
      <c r="CY188" s="30"/>
      <c r="CZ188" s="30"/>
      <c r="DA188" s="30"/>
      <c r="DB188" s="30"/>
      <c r="DC188" s="30"/>
      <c r="DD188" s="30"/>
      <c r="DE188" s="30"/>
      <c r="DF188" s="30"/>
      <c r="DG188" s="30"/>
      <c r="DH188" s="30"/>
      <c r="DI188" s="30"/>
      <c r="DJ188" s="30"/>
      <c r="DK188" s="30"/>
      <c r="DL188" s="30"/>
      <c r="DM188" s="30"/>
      <c r="DN188" s="30"/>
      <c r="DO188" s="30"/>
      <c r="DP188" s="30"/>
      <c r="DQ188" s="30"/>
    </row>
    <row r="189" spans="1:121">
      <c r="A189" s="24"/>
      <c r="B189" s="24"/>
      <c r="C189" s="38"/>
      <c r="D189" s="39"/>
      <c r="E189" s="39"/>
      <c r="F189" s="54"/>
      <c r="G189" s="39"/>
      <c r="H189" s="24"/>
      <c r="I189" s="39"/>
      <c r="J189" s="20"/>
      <c r="K189" s="20"/>
      <c r="L189" s="20"/>
      <c r="M189" s="20"/>
      <c r="N189" s="20"/>
      <c r="O189" s="20"/>
      <c r="P189" s="20"/>
      <c r="Q189" s="20"/>
      <c r="R189" s="20"/>
      <c r="S189" s="20"/>
      <c r="T189" s="20"/>
      <c r="U189" s="20"/>
      <c r="V189" s="20"/>
      <c r="W189" s="30"/>
      <c r="X189" s="30"/>
      <c r="Y189" s="30"/>
      <c r="Z189" s="30"/>
      <c r="AA189" s="30"/>
      <c r="AB189" s="30"/>
      <c r="AC189" s="30"/>
      <c r="AD189" s="30"/>
      <c r="AE189" s="30"/>
      <c r="AF189" s="30"/>
      <c r="AG189" s="30"/>
      <c r="AH189" s="30"/>
      <c r="AI189" s="30"/>
      <c r="AJ189" s="30"/>
      <c r="AK189" s="30"/>
      <c r="AL189" s="30"/>
      <c r="AM189" s="30"/>
      <c r="AN189" s="30"/>
      <c r="AO189" s="30"/>
      <c r="AP189" s="30"/>
      <c r="AQ189" s="30"/>
      <c r="AR189" s="30"/>
      <c r="AS189" s="30"/>
      <c r="AT189" s="30"/>
      <c r="AU189" s="30"/>
      <c r="AV189" s="30"/>
      <c r="AW189" s="30"/>
      <c r="AX189" s="30"/>
      <c r="AY189" s="30"/>
      <c r="AZ189" s="30"/>
      <c r="BA189" s="30"/>
      <c r="BB189" s="30"/>
      <c r="BC189" s="30"/>
      <c r="BD189" s="30"/>
      <c r="BE189" s="30"/>
      <c r="BF189" s="30"/>
      <c r="BG189" s="30"/>
      <c r="BH189" s="30"/>
      <c r="BI189" s="30"/>
      <c r="BJ189" s="30"/>
      <c r="BK189" s="30"/>
      <c r="BL189" s="30"/>
      <c r="BM189" s="30"/>
      <c r="BN189" s="30"/>
      <c r="BO189" s="30"/>
      <c r="BP189" s="30"/>
      <c r="BQ189" s="30"/>
      <c r="BR189" s="30"/>
      <c r="BS189" s="30"/>
      <c r="BT189" s="30"/>
      <c r="BU189" s="30"/>
      <c r="BV189" s="30"/>
      <c r="BW189" s="30"/>
      <c r="BX189" s="30"/>
      <c r="BY189" s="30"/>
      <c r="BZ189" s="30"/>
      <c r="CA189" s="30"/>
      <c r="CB189" s="30"/>
      <c r="CC189" s="30"/>
      <c r="CD189" s="30"/>
      <c r="CE189" s="30"/>
      <c r="CF189" s="30"/>
      <c r="CG189" s="30"/>
      <c r="CH189" s="30"/>
      <c r="CI189" s="30"/>
      <c r="CJ189" s="30"/>
      <c r="CK189" s="30"/>
      <c r="CL189" s="30"/>
      <c r="CM189" s="30"/>
      <c r="CN189" s="30"/>
      <c r="CO189" s="30"/>
      <c r="CP189" s="30"/>
      <c r="CQ189" s="30"/>
      <c r="CR189" s="30"/>
      <c r="CS189" s="30"/>
      <c r="CT189" s="30"/>
      <c r="CU189" s="30"/>
      <c r="CV189" s="30"/>
      <c r="CW189" s="30"/>
      <c r="CX189" s="30"/>
      <c r="CY189" s="30"/>
      <c r="CZ189" s="30"/>
      <c r="DA189" s="30"/>
      <c r="DB189" s="30"/>
      <c r="DC189" s="30"/>
      <c r="DD189" s="30"/>
      <c r="DE189" s="30"/>
      <c r="DF189" s="30"/>
      <c r="DG189" s="30"/>
      <c r="DH189" s="30"/>
      <c r="DI189" s="30"/>
      <c r="DJ189" s="30"/>
      <c r="DK189" s="30"/>
      <c r="DL189" s="30"/>
      <c r="DM189" s="30"/>
      <c r="DN189" s="30"/>
      <c r="DO189" s="30"/>
      <c r="DP189" s="30"/>
      <c r="DQ189" s="30"/>
    </row>
    <row r="190" spans="1:121">
      <c r="A190" s="24"/>
      <c r="B190" s="24"/>
      <c r="C190" s="38"/>
      <c r="D190" s="39"/>
      <c r="E190" s="39"/>
      <c r="F190" s="54"/>
      <c r="G190" s="39"/>
      <c r="H190" s="24"/>
      <c r="I190" s="39"/>
      <c r="J190" s="20"/>
      <c r="K190" s="20"/>
      <c r="L190" s="20"/>
      <c r="M190" s="20"/>
      <c r="N190" s="20"/>
      <c r="O190" s="20"/>
      <c r="P190" s="20"/>
      <c r="Q190" s="20"/>
      <c r="R190" s="20"/>
      <c r="S190" s="20"/>
      <c r="T190" s="20"/>
      <c r="U190" s="20"/>
      <c r="V190" s="20"/>
      <c r="W190" s="30"/>
      <c r="X190" s="30"/>
      <c r="Y190" s="30"/>
      <c r="Z190" s="30"/>
      <c r="AA190" s="30"/>
      <c r="AB190" s="30"/>
      <c r="AC190" s="30"/>
      <c r="AD190" s="30"/>
      <c r="AE190" s="30"/>
      <c r="AF190" s="30"/>
      <c r="AG190" s="30"/>
      <c r="AH190" s="30"/>
      <c r="AI190" s="30"/>
      <c r="AJ190" s="30"/>
      <c r="AK190" s="30"/>
      <c r="AL190" s="30"/>
      <c r="AM190" s="30"/>
      <c r="AN190" s="30"/>
      <c r="AO190" s="30"/>
      <c r="AP190" s="30"/>
      <c r="AQ190" s="30"/>
      <c r="AR190" s="30"/>
      <c r="AS190" s="30"/>
      <c r="AT190" s="30"/>
      <c r="AU190" s="30"/>
      <c r="AV190" s="30"/>
      <c r="AW190" s="30"/>
      <c r="AX190" s="30"/>
      <c r="AY190" s="30"/>
      <c r="AZ190" s="30"/>
      <c r="BA190" s="30"/>
      <c r="BB190" s="30"/>
      <c r="BC190" s="30"/>
      <c r="BD190" s="30"/>
      <c r="BE190" s="30"/>
      <c r="BF190" s="30"/>
      <c r="BG190" s="30"/>
      <c r="BH190" s="30"/>
      <c r="BI190" s="30"/>
      <c r="BJ190" s="30"/>
      <c r="BK190" s="30"/>
      <c r="BL190" s="30"/>
      <c r="BM190" s="30"/>
      <c r="BN190" s="30"/>
      <c r="BO190" s="30"/>
      <c r="BP190" s="30"/>
      <c r="BQ190" s="30"/>
      <c r="BR190" s="30"/>
      <c r="BS190" s="30"/>
      <c r="BT190" s="30"/>
      <c r="BU190" s="30"/>
      <c r="BV190" s="30"/>
      <c r="BW190" s="30"/>
      <c r="BX190" s="30"/>
      <c r="BY190" s="30"/>
      <c r="BZ190" s="30"/>
      <c r="CA190" s="30"/>
      <c r="CB190" s="30"/>
      <c r="CC190" s="30"/>
      <c r="CD190" s="30"/>
      <c r="CE190" s="30"/>
      <c r="CF190" s="30"/>
      <c r="CG190" s="30"/>
      <c r="CH190" s="30"/>
      <c r="CI190" s="30"/>
      <c r="CJ190" s="30"/>
      <c r="CK190" s="30"/>
      <c r="CL190" s="30"/>
      <c r="CM190" s="30"/>
      <c r="CN190" s="30"/>
      <c r="CO190" s="30"/>
      <c r="CP190" s="30"/>
      <c r="CQ190" s="30"/>
      <c r="CR190" s="30"/>
      <c r="CS190" s="30"/>
      <c r="CT190" s="30"/>
      <c r="CU190" s="30"/>
      <c r="CV190" s="30"/>
      <c r="CW190" s="30"/>
      <c r="CX190" s="30"/>
      <c r="CY190" s="30"/>
      <c r="CZ190" s="30"/>
      <c r="DA190" s="30"/>
      <c r="DB190" s="30"/>
      <c r="DC190" s="30"/>
      <c r="DD190" s="30"/>
      <c r="DE190" s="30"/>
      <c r="DF190" s="30"/>
      <c r="DG190" s="30"/>
      <c r="DH190" s="30"/>
      <c r="DI190" s="30"/>
      <c r="DJ190" s="30"/>
      <c r="DK190" s="30"/>
      <c r="DL190" s="30"/>
      <c r="DM190" s="30"/>
      <c r="DN190" s="30"/>
      <c r="DO190" s="30"/>
      <c r="DP190" s="30"/>
      <c r="DQ190" s="30"/>
    </row>
    <row r="191" spans="1:121">
      <c r="A191" s="24"/>
      <c r="B191" s="24"/>
      <c r="C191" s="38"/>
      <c r="D191" s="39"/>
      <c r="E191" s="39"/>
      <c r="F191" s="54"/>
      <c r="G191" s="39"/>
      <c r="H191" s="24"/>
      <c r="I191" s="39"/>
      <c r="J191" s="20"/>
      <c r="K191" s="20"/>
      <c r="L191" s="20"/>
      <c r="M191" s="20"/>
      <c r="N191" s="20"/>
      <c r="O191" s="20"/>
      <c r="P191" s="20"/>
      <c r="Q191" s="20"/>
      <c r="R191" s="20"/>
      <c r="S191" s="20"/>
      <c r="T191" s="20"/>
      <c r="U191" s="20"/>
      <c r="V191" s="20"/>
      <c r="W191" s="30"/>
      <c r="X191" s="30"/>
      <c r="Y191" s="30"/>
      <c r="Z191" s="30"/>
      <c r="AA191" s="30"/>
      <c r="AB191" s="30"/>
      <c r="AC191" s="30"/>
      <c r="AD191" s="30"/>
      <c r="AE191" s="30"/>
      <c r="AF191" s="30"/>
      <c r="AG191" s="30"/>
      <c r="AH191" s="30"/>
      <c r="AI191" s="30"/>
      <c r="AJ191" s="30"/>
      <c r="AK191" s="30"/>
      <c r="AL191" s="30"/>
      <c r="AM191" s="30"/>
      <c r="AN191" s="30"/>
      <c r="AO191" s="30"/>
      <c r="AP191" s="30"/>
      <c r="AQ191" s="30"/>
      <c r="AR191" s="30"/>
      <c r="AS191" s="30"/>
      <c r="AT191" s="30"/>
      <c r="AU191" s="30"/>
      <c r="AV191" s="30"/>
      <c r="AW191" s="30"/>
      <c r="AX191" s="30"/>
      <c r="AY191" s="30"/>
      <c r="AZ191" s="30"/>
      <c r="BA191" s="30"/>
      <c r="BB191" s="30"/>
      <c r="BC191" s="30"/>
      <c r="BD191" s="30"/>
      <c r="BE191" s="30"/>
      <c r="BF191" s="30"/>
      <c r="BG191" s="30"/>
      <c r="BH191" s="30"/>
      <c r="BI191" s="30"/>
      <c r="BJ191" s="30"/>
      <c r="BK191" s="30"/>
      <c r="BL191" s="30"/>
      <c r="BM191" s="30"/>
      <c r="BN191" s="30"/>
      <c r="BO191" s="30"/>
      <c r="BP191" s="30"/>
      <c r="BQ191" s="30"/>
      <c r="BR191" s="30"/>
      <c r="BS191" s="30"/>
      <c r="BT191" s="30"/>
      <c r="BU191" s="30"/>
      <c r="BV191" s="30"/>
      <c r="BW191" s="30"/>
      <c r="BX191" s="30"/>
      <c r="BY191" s="30"/>
      <c r="BZ191" s="30"/>
      <c r="CA191" s="30"/>
      <c r="CB191" s="30"/>
      <c r="CC191" s="30"/>
      <c r="CD191" s="30"/>
      <c r="CE191" s="30"/>
      <c r="CF191" s="30"/>
      <c r="CG191" s="30"/>
      <c r="CH191" s="30"/>
      <c r="CI191" s="30"/>
      <c r="CJ191" s="30"/>
      <c r="CK191" s="30"/>
      <c r="CL191" s="30"/>
      <c r="CM191" s="30"/>
      <c r="CN191" s="30"/>
      <c r="CO191" s="30"/>
      <c r="CP191" s="30"/>
      <c r="CQ191" s="30"/>
      <c r="CR191" s="30"/>
      <c r="CS191" s="30"/>
      <c r="CT191" s="30"/>
      <c r="CU191" s="30"/>
      <c r="CV191" s="30"/>
      <c r="CW191" s="30"/>
      <c r="CX191" s="30"/>
      <c r="CY191" s="30"/>
      <c r="CZ191" s="30"/>
      <c r="DA191" s="30"/>
      <c r="DB191" s="30"/>
      <c r="DC191" s="30"/>
      <c r="DD191" s="30"/>
      <c r="DE191" s="30"/>
      <c r="DF191" s="30"/>
      <c r="DG191" s="30"/>
      <c r="DH191" s="30"/>
      <c r="DI191" s="30"/>
      <c r="DJ191" s="30"/>
      <c r="DK191" s="30"/>
      <c r="DL191" s="30"/>
      <c r="DM191" s="30"/>
      <c r="DN191" s="30"/>
      <c r="DO191" s="30"/>
      <c r="DP191" s="30"/>
      <c r="DQ191" s="30"/>
    </row>
    <row r="192" spans="1:121">
      <c r="A192" s="24"/>
      <c r="B192" s="24"/>
      <c r="C192" s="38"/>
      <c r="D192" s="39"/>
      <c r="E192" s="39"/>
      <c r="F192" s="54"/>
      <c r="G192" s="39"/>
      <c r="H192" s="24"/>
      <c r="I192" s="39"/>
      <c r="J192" s="20"/>
      <c r="K192" s="20"/>
      <c r="L192" s="20"/>
      <c r="M192" s="20"/>
      <c r="N192" s="20"/>
      <c r="O192" s="20"/>
      <c r="P192" s="20"/>
      <c r="Q192" s="20"/>
      <c r="R192" s="20"/>
      <c r="S192" s="20"/>
      <c r="T192" s="20"/>
      <c r="U192" s="20"/>
      <c r="V192" s="20"/>
      <c r="W192" s="30"/>
      <c r="X192" s="30"/>
      <c r="Y192" s="30"/>
      <c r="Z192" s="30"/>
      <c r="AA192" s="30"/>
      <c r="AB192" s="30"/>
      <c r="AC192" s="30"/>
      <c r="AD192" s="30"/>
      <c r="AE192" s="30"/>
      <c r="AF192" s="30"/>
      <c r="AG192" s="30"/>
      <c r="AH192" s="30"/>
      <c r="AI192" s="30"/>
      <c r="AJ192" s="30"/>
      <c r="AK192" s="30"/>
      <c r="AL192" s="30"/>
      <c r="AM192" s="30"/>
      <c r="AN192" s="30"/>
      <c r="AO192" s="30"/>
      <c r="AP192" s="30"/>
      <c r="AQ192" s="30"/>
      <c r="AR192" s="30"/>
      <c r="AS192" s="30"/>
      <c r="AT192" s="30"/>
      <c r="AU192" s="30"/>
      <c r="AV192" s="30"/>
      <c r="AW192" s="30"/>
      <c r="AX192" s="30"/>
      <c r="AY192" s="30"/>
      <c r="AZ192" s="30"/>
      <c r="BA192" s="30"/>
      <c r="BB192" s="30"/>
      <c r="BC192" s="30"/>
      <c r="BD192" s="30"/>
      <c r="BE192" s="30"/>
      <c r="BF192" s="30"/>
      <c r="BG192" s="30"/>
      <c r="BH192" s="30"/>
      <c r="BI192" s="30"/>
      <c r="BJ192" s="30"/>
      <c r="BK192" s="30"/>
      <c r="BL192" s="30"/>
      <c r="BM192" s="30"/>
      <c r="BN192" s="30"/>
      <c r="BO192" s="30"/>
      <c r="BP192" s="30"/>
      <c r="BQ192" s="30"/>
      <c r="BR192" s="30"/>
      <c r="BS192" s="30"/>
      <c r="BT192" s="30"/>
      <c r="BU192" s="30"/>
      <c r="BV192" s="30"/>
      <c r="BW192" s="30"/>
      <c r="BX192" s="30"/>
      <c r="BY192" s="30"/>
      <c r="BZ192" s="30"/>
      <c r="CA192" s="30"/>
      <c r="CB192" s="30"/>
      <c r="CC192" s="30"/>
      <c r="CD192" s="30"/>
      <c r="CE192" s="30"/>
      <c r="CF192" s="30"/>
      <c r="CG192" s="30"/>
      <c r="CH192" s="30"/>
      <c r="CI192" s="30"/>
      <c r="CJ192" s="30"/>
      <c r="CK192" s="30"/>
      <c r="CL192" s="30"/>
      <c r="CM192" s="30"/>
      <c r="CN192" s="30"/>
      <c r="CO192" s="30"/>
      <c r="CP192" s="30"/>
      <c r="CQ192" s="30"/>
      <c r="CR192" s="30"/>
      <c r="CS192" s="30"/>
      <c r="CT192" s="30"/>
      <c r="CU192" s="30"/>
      <c r="CV192" s="30"/>
      <c r="CW192" s="30"/>
      <c r="CX192" s="30"/>
      <c r="CY192" s="30"/>
      <c r="CZ192" s="30"/>
      <c r="DA192" s="30"/>
      <c r="DB192" s="30"/>
      <c r="DC192" s="30"/>
      <c r="DD192" s="30"/>
      <c r="DE192" s="30"/>
      <c r="DF192" s="30"/>
      <c r="DG192" s="30"/>
      <c r="DH192" s="30"/>
      <c r="DI192" s="30"/>
      <c r="DJ192" s="30"/>
      <c r="DK192" s="30"/>
      <c r="DL192" s="30"/>
      <c r="DM192" s="30"/>
      <c r="DN192" s="30"/>
      <c r="DO192" s="30"/>
      <c r="DP192" s="30"/>
      <c r="DQ192" s="30"/>
    </row>
    <row r="193" spans="1:121">
      <c r="A193" s="24"/>
      <c r="B193" s="24"/>
      <c r="C193" s="38"/>
      <c r="D193" s="39"/>
      <c r="E193" s="39"/>
      <c r="F193" s="54"/>
      <c r="G193" s="39"/>
      <c r="H193" s="24"/>
      <c r="I193" s="39"/>
      <c r="J193" s="20"/>
      <c r="K193" s="20"/>
      <c r="L193" s="20"/>
      <c r="M193" s="20"/>
      <c r="N193" s="20"/>
      <c r="O193" s="20"/>
      <c r="P193" s="20"/>
      <c r="Q193" s="20"/>
      <c r="R193" s="20"/>
      <c r="S193" s="20"/>
      <c r="T193" s="20"/>
      <c r="U193" s="20"/>
      <c r="V193" s="20"/>
      <c r="W193" s="30"/>
      <c r="X193" s="30"/>
      <c r="Y193" s="30"/>
      <c r="Z193" s="30"/>
      <c r="AA193" s="30"/>
      <c r="AB193" s="30"/>
      <c r="AC193" s="30"/>
      <c r="AD193" s="30"/>
      <c r="AE193" s="30"/>
      <c r="AF193" s="30"/>
      <c r="AG193" s="30"/>
      <c r="AH193" s="30"/>
      <c r="AI193" s="30"/>
      <c r="AJ193" s="30"/>
      <c r="AK193" s="30"/>
      <c r="AL193" s="30"/>
      <c r="AM193" s="30"/>
      <c r="AN193" s="30"/>
      <c r="AO193" s="30"/>
      <c r="AP193" s="30"/>
      <c r="AQ193" s="30"/>
      <c r="AR193" s="30"/>
      <c r="AS193" s="30"/>
      <c r="AT193" s="30"/>
      <c r="AU193" s="30"/>
      <c r="AV193" s="30"/>
      <c r="AW193" s="30"/>
      <c r="AX193" s="30"/>
      <c r="AY193" s="30"/>
      <c r="AZ193" s="30"/>
      <c r="BA193" s="30"/>
      <c r="BB193" s="30"/>
      <c r="BC193" s="30"/>
      <c r="BD193" s="30"/>
      <c r="BE193" s="30"/>
      <c r="BF193" s="30"/>
      <c r="BG193" s="30"/>
      <c r="BH193" s="30"/>
      <c r="BI193" s="30"/>
      <c r="BJ193" s="30"/>
      <c r="BK193" s="30"/>
      <c r="BL193" s="30"/>
      <c r="BM193" s="30"/>
      <c r="BN193" s="30"/>
      <c r="BO193" s="30"/>
      <c r="BP193" s="30"/>
      <c r="BQ193" s="30"/>
      <c r="BR193" s="30"/>
      <c r="BS193" s="30"/>
      <c r="BT193" s="30"/>
      <c r="BU193" s="30"/>
      <c r="BV193" s="30"/>
      <c r="BW193" s="30"/>
      <c r="BX193" s="30"/>
      <c r="BY193" s="30"/>
      <c r="BZ193" s="30"/>
      <c r="CA193" s="30"/>
      <c r="CB193" s="30"/>
      <c r="CC193" s="30"/>
      <c r="CD193" s="30"/>
      <c r="CE193" s="30"/>
      <c r="CF193" s="30"/>
      <c r="CG193" s="30"/>
      <c r="CH193" s="30"/>
      <c r="CI193" s="30"/>
      <c r="CJ193" s="30"/>
      <c r="CK193" s="30"/>
      <c r="CL193" s="30"/>
      <c r="CM193" s="30"/>
      <c r="CN193" s="30"/>
      <c r="CO193" s="30"/>
      <c r="CP193" s="30"/>
      <c r="CQ193" s="30"/>
      <c r="CR193" s="30"/>
      <c r="CS193" s="30"/>
      <c r="CT193" s="30"/>
      <c r="CU193" s="30"/>
      <c r="CV193" s="30"/>
      <c r="CW193" s="30"/>
      <c r="CX193" s="30"/>
      <c r="CY193" s="30"/>
      <c r="CZ193" s="30"/>
      <c r="DA193" s="30"/>
      <c r="DB193" s="30"/>
      <c r="DC193" s="30"/>
      <c r="DD193" s="30"/>
      <c r="DE193" s="30"/>
      <c r="DF193" s="30"/>
      <c r="DG193" s="30"/>
      <c r="DH193" s="30"/>
      <c r="DI193" s="30"/>
      <c r="DJ193" s="30"/>
      <c r="DK193" s="30"/>
      <c r="DL193" s="30"/>
      <c r="DM193" s="30"/>
      <c r="DN193" s="30"/>
      <c r="DO193" s="30"/>
      <c r="DP193" s="30"/>
      <c r="DQ193" s="30"/>
    </row>
    <row r="194" spans="1:121">
      <c r="A194" s="24"/>
      <c r="B194" s="24"/>
      <c r="C194" s="38"/>
      <c r="D194" s="39"/>
      <c r="E194" s="39"/>
      <c r="F194" s="54"/>
      <c r="G194" s="39"/>
      <c r="H194" s="24"/>
      <c r="I194" s="39"/>
      <c r="J194" s="20"/>
      <c r="K194" s="20"/>
      <c r="L194" s="20"/>
      <c r="M194" s="20"/>
      <c r="N194" s="20"/>
      <c r="O194" s="20"/>
      <c r="P194" s="20"/>
      <c r="Q194" s="20"/>
      <c r="R194" s="20"/>
      <c r="S194" s="20"/>
      <c r="T194" s="20"/>
      <c r="U194" s="20"/>
      <c r="V194" s="20"/>
      <c r="W194" s="30"/>
      <c r="X194" s="30"/>
      <c r="Y194" s="30"/>
      <c r="Z194" s="30"/>
      <c r="AA194" s="30"/>
      <c r="AB194" s="30"/>
      <c r="AC194" s="30"/>
      <c r="AD194" s="30"/>
      <c r="AE194" s="30"/>
      <c r="AF194" s="30"/>
      <c r="AG194" s="30"/>
      <c r="AH194" s="30"/>
      <c r="AI194" s="30"/>
      <c r="AJ194" s="30"/>
      <c r="AK194" s="30"/>
      <c r="AL194" s="30"/>
      <c r="AM194" s="30"/>
      <c r="AN194" s="30"/>
      <c r="AO194" s="30"/>
      <c r="AP194" s="30"/>
      <c r="AQ194" s="30"/>
      <c r="AR194" s="30"/>
      <c r="AS194" s="30"/>
      <c r="AT194" s="30"/>
      <c r="AU194" s="30"/>
      <c r="AV194" s="30"/>
      <c r="AW194" s="30"/>
      <c r="AX194" s="30"/>
      <c r="AY194" s="30"/>
      <c r="AZ194" s="30"/>
      <c r="BA194" s="30"/>
      <c r="BB194" s="30"/>
      <c r="BC194" s="30"/>
      <c r="BD194" s="30"/>
      <c r="BE194" s="30"/>
      <c r="BF194" s="30"/>
      <c r="BG194" s="30"/>
      <c r="BH194" s="30"/>
      <c r="BI194" s="30"/>
      <c r="BJ194" s="30"/>
      <c r="BK194" s="30"/>
      <c r="BL194" s="30"/>
      <c r="BM194" s="30"/>
      <c r="BN194" s="30"/>
      <c r="BO194" s="30"/>
      <c r="BP194" s="30"/>
      <c r="BQ194" s="30"/>
      <c r="BR194" s="30"/>
      <c r="BS194" s="30"/>
      <c r="BT194" s="30"/>
      <c r="BU194" s="30"/>
      <c r="BV194" s="30"/>
      <c r="BW194" s="30"/>
      <c r="BX194" s="30"/>
      <c r="BY194" s="30"/>
      <c r="BZ194" s="30"/>
      <c r="CA194" s="30"/>
      <c r="CB194" s="30"/>
      <c r="CC194" s="30"/>
      <c r="CD194" s="30"/>
      <c r="CE194" s="30"/>
      <c r="CF194" s="30"/>
      <c r="CG194" s="30"/>
      <c r="CH194" s="30"/>
      <c r="CI194" s="30"/>
      <c r="CJ194" s="30"/>
      <c r="CK194" s="30"/>
      <c r="CL194" s="30"/>
      <c r="CM194" s="30"/>
      <c r="CN194" s="30"/>
      <c r="CO194" s="30"/>
      <c r="CP194" s="30"/>
      <c r="CQ194" s="30"/>
      <c r="CR194" s="30"/>
      <c r="CS194" s="30"/>
      <c r="CT194" s="30"/>
      <c r="CU194" s="30"/>
      <c r="CV194" s="30"/>
      <c r="CW194" s="30"/>
      <c r="CX194" s="30"/>
      <c r="CY194" s="30"/>
      <c r="CZ194" s="30"/>
      <c r="DA194" s="30"/>
      <c r="DB194" s="30"/>
      <c r="DC194" s="30"/>
      <c r="DD194" s="30"/>
      <c r="DE194" s="30"/>
      <c r="DF194" s="30"/>
      <c r="DG194" s="30"/>
      <c r="DH194" s="30"/>
      <c r="DI194" s="30"/>
      <c r="DJ194" s="30"/>
      <c r="DK194" s="30"/>
      <c r="DL194" s="30"/>
      <c r="DM194" s="30"/>
      <c r="DN194" s="30"/>
      <c r="DO194" s="30"/>
      <c r="DP194" s="30"/>
      <c r="DQ194" s="30"/>
    </row>
    <row r="195" spans="1:121">
      <c r="A195" s="24"/>
      <c r="B195" s="24"/>
      <c r="C195" s="38"/>
      <c r="D195" s="39"/>
      <c r="E195" s="39"/>
      <c r="F195" s="54"/>
      <c r="G195" s="39"/>
      <c r="H195" s="24"/>
      <c r="I195" s="39"/>
      <c r="J195" s="20"/>
      <c r="K195" s="20"/>
      <c r="L195" s="20"/>
      <c r="M195" s="20"/>
      <c r="N195" s="20"/>
      <c r="O195" s="20"/>
      <c r="P195" s="20"/>
      <c r="Q195" s="20"/>
      <c r="R195" s="20"/>
      <c r="S195" s="20"/>
      <c r="T195" s="20"/>
      <c r="U195" s="20"/>
      <c r="V195" s="20"/>
      <c r="W195" s="30"/>
      <c r="X195" s="30"/>
      <c r="Y195" s="30"/>
      <c r="Z195" s="30"/>
      <c r="AA195" s="30"/>
      <c r="AB195" s="30"/>
      <c r="AC195" s="30"/>
      <c r="AD195" s="30"/>
      <c r="AE195" s="30"/>
      <c r="AF195" s="30"/>
      <c r="AG195" s="30"/>
      <c r="AH195" s="30"/>
      <c r="AI195" s="30"/>
      <c r="AJ195" s="30"/>
      <c r="AK195" s="30"/>
      <c r="AL195" s="30"/>
      <c r="AM195" s="30"/>
      <c r="AN195" s="30"/>
      <c r="AO195" s="30"/>
      <c r="AP195" s="30"/>
      <c r="AQ195" s="30"/>
      <c r="AR195" s="30"/>
      <c r="AS195" s="30"/>
      <c r="AT195" s="30"/>
      <c r="AU195" s="30"/>
      <c r="AV195" s="30"/>
      <c r="AW195" s="30"/>
      <c r="AX195" s="30"/>
      <c r="AY195" s="30"/>
      <c r="AZ195" s="30"/>
      <c r="BA195" s="30"/>
      <c r="BB195" s="30"/>
      <c r="BC195" s="30"/>
      <c r="BD195" s="30"/>
      <c r="BE195" s="30"/>
      <c r="BF195" s="30"/>
      <c r="BG195" s="30"/>
      <c r="BH195" s="30"/>
      <c r="BI195" s="30"/>
      <c r="BJ195" s="30"/>
      <c r="BK195" s="30"/>
      <c r="BL195" s="30"/>
      <c r="BM195" s="30"/>
      <c r="BN195" s="30"/>
      <c r="BO195" s="30"/>
      <c r="BP195" s="30"/>
      <c r="BQ195" s="30"/>
      <c r="BR195" s="30"/>
      <c r="BS195" s="30"/>
      <c r="BT195" s="30"/>
      <c r="BU195" s="30"/>
      <c r="BV195" s="30"/>
      <c r="BW195" s="30"/>
      <c r="BX195" s="30"/>
      <c r="BY195" s="30"/>
      <c r="BZ195" s="30"/>
      <c r="CA195" s="30"/>
      <c r="CB195" s="30"/>
      <c r="CC195" s="30"/>
      <c r="CD195" s="30"/>
      <c r="CE195" s="30"/>
      <c r="CF195" s="30"/>
      <c r="CG195" s="30"/>
      <c r="CH195" s="30"/>
      <c r="CI195" s="30"/>
      <c r="CJ195" s="30"/>
      <c r="CK195" s="30"/>
      <c r="CL195" s="30"/>
      <c r="CM195" s="30"/>
      <c r="CN195" s="30"/>
      <c r="CO195" s="30"/>
      <c r="CP195" s="30"/>
      <c r="CQ195" s="30"/>
      <c r="CR195" s="30"/>
      <c r="CS195" s="30"/>
      <c r="CT195" s="30"/>
      <c r="CU195" s="30"/>
      <c r="CV195" s="30"/>
      <c r="CW195" s="30"/>
      <c r="CX195" s="30"/>
      <c r="CY195" s="30"/>
      <c r="CZ195" s="30"/>
      <c r="DA195" s="30"/>
      <c r="DB195" s="30"/>
      <c r="DC195" s="30"/>
      <c r="DD195" s="30"/>
      <c r="DE195" s="30"/>
      <c r="DF195" s="30"/>
      <c r="DG195" s="30"/>
      <c r="DH195" s="30"/>
      <c r="DI195" s="30"/>
      <c r="DJ195" s="30"/>
      <c r="DK195" s="30"/>
      <c r="DL195" s="30"/>
      <c r="DM195" s="30"/>
      <c r="DN195" s="30"/>
      <c r="DO195" s="30"/>
      <c r="DP195" s="30"/>
      <c r="DQ195" s="30"/>
    </row>
    <row r="196" spans="1:121">
      <c r="A196" s="24"/>
      <c r="B196" s="24"/>
      <c r="C196" s="38"/>
      <c r="D196" s="39"/>
      <c r="E196" s="39"/>
      <c r="F196" s="54"/>
      <c r="G196" s="39"/>
      <c r="H196" s="24"/>
      <c r="I196" s="39"/>
      <c r="J196" s="20"/>
      <c r="K196" s="20"/>
      <c r="L196" s="20"/>
      <c r="M196" s="20"/>
      <c r="N196" s="20"/>
      <c r="O196" s="20"/>
      <c r="P196" s="20"/>
      <c r="Q196" s="20"/>
      <c r="R196" s="20"/>
      <c r="S196" s="20"/>
      <c r="T196" s="20"/>
      <c r="U196" s="20"/>
      <c r="V196" s="20"/>
      <c r="W196" s="30"/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H196" s="30"/>
      <c r="AI196" s="30"/>
      <c r="AJ196" s="30"/>
      <c r="AK196" s="30"/>
      <c r="AL196" s="30"/>
      <c r="AM196" s="30"/>
      <c r="AN196" s="30"/>
      <c r="AO196" s="30"/>
      <c r="AP196" s="30"/>
      <c r="AQ196" s="30"/>
      <c r="AR196" s="30"/>
      <c r="AS196" s="30"/>
      <c r="AT196" s="30"/>
      <c r="AU196" s="30"/>
      <c r="AV196" s="30"/>
      <c r="AW196" s="30"/>
      <c r="AX196" s="30"/>
      <c r="AY196" s="30"/>
      <c r="AZ196" s="30"/>
      <c r="BA196" s="30"/>
      <c r="BB196" s="30"/>
      <c r="BC196" s="30"/>
      <c r="BD196" s="30"/>
      <c r="BE196" s="30"/>
      <c r="BF196" s="30"/>
      <c r="BG196" s="30"/>
      <c r="BH196" s="30"/>
      <c r="BI196" s="30"/>
      <c r="BJ196" s="30"/>
      <c r="BK196" s="30"/>
      <c r="BL196" s="30"/>
      <c r="BM196" s="30"/>
      <c r="BN196" s="30"/>
      <c r="BO196" s="30"/>
      <c r="BP196" s="30"/>
      <c r="BQ196" s="30"/>
      <c r="BR196" s="30"/>
      <c r="BS196" s="30"/>
      <c r="BT196" s="30"/>
      <c r="BU196" s="30"/>
      <c r="BV196" s="30"/>
      <c r="BW196" s="30"/>
      <c r="BX196" s="30"/>
      <c r="BY196" s="30"/>
      <c r="BZ196" s="30"/>
      <c r="CA196" s="30"/>
      <c r="CB196" s="30"/>
      <c r="CC196" s="30"/>
      <c r="CD196" s="30"/>
      <c r="CE196" s="30"/>
      <c r="CF196" s="30"/>
      <c r="CG196" s="30"/>
      <c r="CH196" s="30"/>
      <c r="CI196" s="30"/>
      <c r="CJ196" s="30"/>
      <c r="CK196" s="30"/>
      <c r="CL196" s="30"/>
      <c r="CM196" s="30"/>
      <c r="CN196" s="30"/>
      <c r="CO196" s="30"/>
      <c r="CP196" s="30"/>
      <c r="CQ196" s="30"/>
      <c r="CR196" s="30"/>
      <c r="CS196" s="30"/>
      <c r="CT196" s="30"/>
      <c r="CU196" s="30"/>
      <c r="CV196" s="30"/>
      <c r="CW196" s="30"/>
      <c r="CX196" s="30"/>
      <c r="CY196" s="30"/>
      <c r="CZ196" s="30"/>
      <c r="DA196" s="30"/>
      <c r="DB196" s="30"/>
      <c r="DC196" s="30"/>
      <c r="DD196" s="30"/>
      <c r="DE196" s="30"/>
      <c r="DF196" s="30"/>
      <c r="DG196" s="30"/>
      <c r="DH196" s="30"/>
      <c r="DI196" s="30"/>
      <c r="DJ196" s="30"/>
      <c r="DK196" s="30"/>
      <c r="DL196" s="30"/>
      <c r="DM196" s="30"/>
      <c r="DN196" s="30"/>
      <c r="DO196" s="30"/>
      <c r="DP196" s="30"/>
      <c r="DQ196" s="30"/>
    </row>
    <row r="197" spans="1:121">
      <c r="A197" s="24"/>
      <c r="B197" s="24"/>
      <c r="C197" s="38"/>
      <c r="D197" s="39"/>
      <c r="E197" s="39"/>
      <c r="F197" s="54"/>
      <c r="G197" s="39"/>
      <c r="H197" s="24"/>
      <c r="I197" s="39"/>
      <c r="J197" s="20"/>
      <c r="K197" s="20"/>
      <c r="L197" s="20"/>
      <c r="M197" s="20"/>
      <c r="N197" s="20"/>
      <c r="O197" s="20"/>
      <c r="P197" s="20"/>
      <c r="Q197" s="20"/>
      <c r="R197" s="20"/>
      <c r="S197" s="20"/>
      <c r="T197" s="20"/>
      <c r="U197" s="20"/>
      <c r="V197" s="20"/>
      <c r="W197" s="30"/>
      <c r="X197" s="30"/>
      <c r="Y197" s="30"/>
      <c r="Z197" s="30"/>
      <c r="AA197" s="30"/>
      <c r="AB197" s="30"/>
      <c r="AC197" s="30"/>
      <c r="AD197" s="30"/>
      <c r="AE197" s="30"/>
      <c r="AF197" s="30"/>
      <c r="AG197" s="30"/>
      <c r="AH197" s="30"/>
      <c r="AI197" s="30"/>
      <c r="AJ197" s="30"/>
      <c r="AK197" s="30"/>
      <c r="AL197" s="30"/>
      <c r="AM197" s="30"/>
      <c r="AN197" s="30"/>
      <c r="AO197" s="30"/>
      <c r="AP197" s="30"/>
      <c r="AQ197" s="30"/>
      <c r="AR197" s="30"/>
      <c r="AS197" s="30"/>
      <c r="AT197" s="30"/>
      <c r="AU197" s="30"/>
      <c r="AV197" s="30"/>
      <c r="AW197" s="30"/>
      <c r="AX197" s="30"/>
      <c r="AY197" s="30"/>
      <c r="AZ197" s="30"/>
      <c r="BA197" s="30"/>
      <c r="BB197" s="30"/>
      <c r="BC197" s="30"/>
      <c r="BD197" s="30"/>
      <c r="BE197" s="30"/>
      <c r="BF197" s="30"/>
      <c r="BG197" s="30"/>
      <c r="BH197" s="30"/>
      <c r="BI197" s="30"/>
      <c r="BJ197" s="30"/>
      <c r="BK197" s="30"/>
      <c r="BL197" s="30"/>
      <c r="BM197" s="30"/>
      <c r="BN197" s="30"/>
      <c r="BO197" s="30"/>
      <c r="BP197" s="30"/>
      <c r="BQ197" s="30"/>
      <c r="BR197" s="30"/>
      <c r="BS197" s="30"/>
      <c r="BT197" s="30"/>
      <c r="BU197" s="30"/>
      <c r="BV197" s="30"/>
      <c r="BW197" s="30"/>
      <c r="BX197" s="30"/>
      <c r="BY197" s="30"/>
      <c r="BZ197" s="30"/>
      <c r="CA197" s="30"/>
      <c r="CB197" s="30"/>
      <c r="CC197" s="30"/>
      <c r="CD197" s="30"/>
      <c r="CE197" s="30"/>
      <c r="CF197" s="30"/>
      <c r="CG197" s="30"/>
      <c r="CH197" s="30"/>
      <c r="CI197" s="30"/>
      <c r="CJ197" s="30"/>
      <c r="CK197" s="30"/>
      <c r="CL197" s="30"/>
      <c r="CM197" s="30"/>
      <c r="CN197" s="30"/>
      <c r="CO197" s="30"/>
      <c r="CP197" s="30"/>
      <c r="CQ197" s="30"/>
      <c r="CR197" s="30"/>
      <c r="CS197" s="30"/>
      <c r="CT197" s="30"/>
      <c r="CU197" s="30"/>
      <c r="CV197" s="30"/>
      <c r="CW197" s="30"/>
      <c r="CX197" s="30"/>
      <c r="CY197" s="30"/>
      <c r="CZ197" s="30"/>
      <c r="DA197" s="30"/>
      <c r="DB197" s="30"/>
      <c r="DC197" s="30"/>
      <c r="DD197" s="30"/>
      <c r="DE197" s="30"/>
      <c r="DF197" s="30"/>
      <c r="DG197" s="30"/>
      <c r="DH197" s="30"/>
      <c r="DI197" s="30"/>
      <c r="DJ197" s="30"/>
      <c r="DK197" s="30"/>
      <c r="DL197" s="30"/>
      <c r="DM197" s="30"/>
      <c r="DN197" s="30"/>
      <c r="DO197" s="30"/>
      <c r="DP197" s="30"/>
      <c r="DQ197" s="30"/>
    </row>
    <row r="198" spans="1:121">
      <c r="A198" s="24"/>
      <c r="B198" s="24"/>
      <c r="C198" s="38"/>
      <c r="D198" s="39"/>
      <c r="E198" s="39"/>
      <c r="F198" s="54"/>
      <c r="G198" s="39"/>
      <c r="H198" s="24"/>
      <c r="I198" s="39"/>
      <c r="J198" s="20"/>
      <c r="K198" s="20"/>
      <c r="L198" s="20"/>
      <c r="M198" s="20"/>
      <c r="N198" s="20"/>
      <c r="O198" s="20"/>
      <c r="P198" s="20"/>
      <c r="Q198" s="20"/>
      <c r="R198" s="20"/>
      <c r="S198" s="20"/>
      <c r="T198" s="20"/>
      <c r="U198" s="20"/>
      <c r="V198" s="20"/>
      <c r="W198" s="30"/>
      <c r="X198" s="30"/>
      <c r="Y198" s="30"/>
      <c r="Z198" s="30"/>
      <c r="AA198" s="30"/>
      <c r="AB198" s="30"/>
      <c r="AC198" s="30"/>
      <c r="AD198" s="30"/>
      <c r="AE198" s="30"/>
      <c r="AF198" s="30"/>
      <c r="AG198" s="30"/>
      <c r="AH198" s="30"/>
      <c r="AI198" s="30"/>
      <c r="AJ198" s="30"/>
      <c r="AK198" s="30"/>
      <c r="AL198" s="30"/>
      <c r="AM198" s="30"/>
      <c r="AN198" s="30"/>
      <c r="AO198" s="30"/>
      <c r="AP198" s="30"/>
      <c r="AQ198" s="30"/>
      <c r="AR198" s="30"/>
      <c r="AS198" s="30"/>
      <c r="AT198" s="30"/>
      <c r="AU198" s="30"/>
      <c r="AV198" s="30"/>
      <c r="AW198" s="30"/>
      <c r="AX198" s="30"/>
      <c r="AY198" s="30"/>
      <c r="AZ198" s="30"/>
      <c r="BA198" s="30"/>
      <c r="BB198" s="30"/>
      <c r="BC198" s="30"/>
      <c r="BD198" s="30"/>
      <c r="BE198" s="30"/>
      <c r="BF198" s="30"/>
      <c r="BG198" s="30"/>
      <c r="BH198" s="30"/>
      <c r="BI198" s="30"/>
      <c r="BJ198" s="30"/>
      <c r="BK198" s="30"/>
      <c r="BL198" s="30"/>
      <c r="BM198" s="30"/>
      <c r="BN198" s="30"/>
      <c r="BO198" s="30"/>
      <c r="BP198" s="30"/>
      <c r="BQ198" s="30"/>
      <c r="BR198" s="30"/>
      <c r="BS198" s="30"/>
      <c r="BT198" s="30"/>
      <c r="BU198" s="30"/>
      <c r="BV198" s="30"/>
      <c r="BW198" s="30"/>
      <c r="BX198" s="30"/>
      <c r="BY198" s="30"/>
      <c r="BZ198" s="30"/>
      <c r="CA198" s="30"/>
      <c r="CB198" s="30"/>
      <c r="CC198" s="30"/>
      <c r="CD198" s="30"/>
      <c r="CE198" s="30"/>
      <c r="CF198" s="30"/>
      <c r="CG198" s="30"/>
      <c r="CH198" s="30"/>
      <c r="CI198" s="30"/>
      <c r="CJ198" s="30"/>
      <c r="CK198" s="30"/>
      <c r="CL198" s="30"/>
      <c r="CM198" s="30"/>
      <c r="CN198" s="30"/>
      <c r="CO198" s="30"/>
      <c r="CP198" s="30"/>
      <c r="CQ198" s="30"/>
      <c r="CR198" s="30"/>
      <c r="CS198" s="30"/>
      <c r="CT198" s="30"/>
      <c r="CU198" s="30"/>
      <c r="CV198" s="30"/>
      <c r="CW198" s="30"/>
      <c r="CX198" s="30"/>
      <c r="CY198" s="30"/>
      <c r="CZ198" s="30"/>
      <c r="DA198" s="30"/>
      <c r="DB198" s="30"/>
      <c r="DC198" s="30"/>
      <c r="DD198" s="30"/>
      <c r="DE198" s="30"/>
      <c r="DF198" s="30"/>
      <c r="DG198" s="30"/>
      <c r="DH198" s="30"/>
      <c r="DI198" s="30"/>
      <c r="DJ198" s="30"/>
      <c r="DK198" s="30"/>
      <c r="DL198" s="30"/>
      <c r="DM198" s="30"/>
      <c r="DN198" s="30"/>
      <c r="DO198" s="30"/>
      <c r="DP198" s="30"/>
      <c r="DQ198" s="30"/>
    </row>
    <row r="199" spans="1:121">
      <c r="A199" s="24"/>
      <c r="B199" s="24"/>
      <c r="C199" s="38"/>
      <c r="D199" s="39"/>
      <c r="E199" s="39"/>
      <c r="F199" s="54"/>
      <c r="G199" s="39"/>
      <c r="H199" s="24"/>
      <c r="I199" s="39"/>
      <c r="J199" s="20"/>
      <c r="K199" s="20"/>
      <c r="L199" s="20"/>
      <c r="M199" s="20"/>
      <c r="N199" s="20"/>
      <c r="O199" s="20"/>
      <c r="P199" s="20"/>
      <c r="Q199" s="20"/>
      <c r="R199" s="20"/>
      <c r="S199" s="20"/>
      <c r="T199" s="20"/>
      <c r="U199" s="20"/>
      <c r="V199" s="20"/>
      <c r="W199" s="30"/>
      <c r="X199" s="30"/>
      <c r="Y199" s="30"/>
      <c r="Z199" s="30"/>
      <c r="AA199" s="30"/>
      <c r="AB199" s="30"/>
      <c r="AC199" s="30"/>
      <c r="AD199" s="30"/>
      <c r="AE199" s="30"/>
      <c r="AF199" s="30"/>
      <c r="AG199" s="30"/>
      <c r="AH199" s="30"/>
      <c r="AI199" s="30"/>
      <c r="AJ199" s="30"/>
      <c r="AK199" s="30"/>
      <c r="AL199" s="30"/>
      <c r="AM199" s="30"/>
      <c r="AN199" s="30"/>
      <c r="AO199" s="30"/>
      <c r="AP199" s="30"/>
      <c r="AQ199" s="30"/>
      <c r="AR199" s="30"/>
      <c r="AS199" s="30"/>
      <c r="AT199" s="30"/>
      <c r="AU199" s="30"/>
      <c r="AV199" s="30"/>
      <c r="AW199" s="30"/>
      <c r="AX199" s="30"/>
      <c r="AY199" s="30"/>
      <c r="AZ199" s="30"/>
      <c r="BA199" s="30"/>
      <c r="BB199" s="30"/>
      <c r="BC199" s="30"/>
      <c r="BD199" s="30"/>
      <c r="BE199" s="30"/>
      <c r="BF199" s="30"/>
      <c r="BG199" s="30"/>
      <c r="BH199" s="30"/>
      <c r="BI199" s="30"/>
      <c r="BJ199" s="30"/>
      <c r="BK199" s="30"/>
      <c r="BL199" s="30"/>
      <c r="BM199" s="30"/>
      <c r="BN199" s="30"/>
      <c r="BO199" s="30"/>
      <c r="BP199" s="30"/>
      <c r="BQ199" s="30"/>
      <c r="BR199" s="30"/>
      <c r="BS199" s="30"/>
      <c r="BT199" s="30"/>
      <c r="BU199" s="30"/>
      <c r="BV199" s="30"/>
      <c r="BW199" s="30"/>
      <c r="BX199" s="30"/>
      <c r="BY199" s="30"/>
      <c r="BZ199" s="30"/>
      <c r="CA199" s="30"/>
      <c r="CB199" s="30"/>
      <c r="CC199" s="30"/>
      <c r="CD199" s="30"/>
      <c r="CE199" s="30"/>
      <c r="CF199" s="30"/>
      <c r="CG199" s="30"/>
      <c r="CH199" s="30"/>
      <c r="CI199" s="30"/>
      <c r="CJ199" s="30"/>
      <c r="CK199" s="30"/>
      <c r="CL199" s="30"/>
      <c r="CM199" s="30"/>
      <c r="CN199" s="30"/>
      <c r="CO199" s="30"/>
      <c r="CP199" s="30"/>
      <c r="CQ199" s="30"/>
      <c r="CR199" s="30"/>
      <c r="CS199" s="30"/>
      <c r="CT199" s="30"/>
      <c r="CU199" s="30"/>
      <c r="CV199" s="30"/>
      <c r="CW199" s="30"/>
      <c r="CX199" s="30"/>
      <c r="CY199" s="30"/>
      <c r="CZ199" s="30"/>
      <c r="DA199" s="30"/>
      <c r="DB199" s="30"/>
      <c r="DC199" s="30"/>
      <c r="DD199" s="30"/>
      <c r="DE199" s="30"/>
      <c r="DF199" s="30"/>
      <c r="DG199" s="30"/>
      <c r="DH199" s="30"/>
      <c r="DI199" s="30"/>
      <c r="DJ199" s="30"/>
      <c r="DK199" s="30"/>
      <c r="DL199" s="30"/>
      <c r="DM199" s="30"/>
      <c r="DN199" s="30"/>
      <c r="DO199" s="30"/>
      <c r="DP199" s="30"/>
      <c r="DQ199" s="30"/>
    </row>
    <row r="200" spans="1:121">
      <c r="A200" s="24"/>
      <c r="B200" s="24"/>
      <c r="C200" s="38"/>
      <c r="D200" s="39"/>
      <c r="E200" s="39"/>
      <c r="F200" s="54"/>
      <c r="G200" s="39"/>
      <c r="H200" s="24"/>
      <c r="I200" s="39"/>
      <c r="J200" s="20"/>
      <c r="K200" s="20"/>
      <c r="L200" s="20"/>
      <c r="M200" s="20"/>
      <c r="N200" s="20"/>
      <c r="O200" s="20"/>
      <c r="P200" s="20"/>
      <c r="Q200" s="20"/>
      <c r="R200" s="20"/>
      <c r="S200" s="20"/>
      <c r="T200" s="20"/>
      <c r="U200" s="20"/>
      <c r="V200" s="20"/>
      <c r="W200" s="30"/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30"/>
      <c r="AI200" s="30"/>
      <c r="AJ200" s="30"/>
      <c r="AK200" s="30"/>
      <c r="AL200" s="30"/>
      <c r="AM200" s="30"/>
      <c r="AN200" s="30"/>
      <c r="AO200" s="30"/>
      <c r="AP200" s="30"/>
      <c r="AQ200" s="30"/>
      <c r="AR200" s="30"/>
      <c r="AS200" s="30"/>
      <c r="AT200" s="30"/>
      <c r="AU200" s="30"/>
      <c r="AV200" s="30"/>
      <c r="AW200" s="30"/>
      <c r="AX200" s="30"/>
      <c r="AY200" s="30"/>
      <c r="AZ200" s="30"/>
      <c r="BA200" s="30"/>
      <c r="BB200" s="30"/>
      <c r="BC200" s="30"/>
      <c r="BD200" s="30"/>
      <c r="BE200" s="30"/>
      <c r="BF200" s="30"/>
      <c r="BG200" s="30"/>
      <c r="BH200" s="30"/>
      <c r="BI200" s="30"/>
      <c r="BJ200" s="30"/>
      <c r="BK200" s="30"/>
      <c r="BL200" s="30"/>
      <c r="BM200" s="30"/>
      <c r="BN200" s="30"/>
      <c r="BO200" s="30"/>
      <c r="BP200" s="30"/>
      <c r="BQ200" s="30"/>
      <c r="BR200" s="30"/>
      <c r="BS200" s="30"/>
      <c r="BT200" s="30"/>
      <c r="BU200" s="30"/>
      <c r="BV200" s="30"/>
      <c r="BW200" s="30"/>
      <c r="BX200" s="30"/>
      <c r="BY200" s="30"/>
      <c r="BZ200" s="30"/>
      <c r="CA200" s="30"/>
      <c r="CB200" s="30"/>
      <c r="CC200" s="30"/>
      <c r="CD200" s="30"/>
      <c r="CE200" s="30"/>
      <c r="CF200" s="30"/>
      <c r="CG200" s="30"/>
      <c r="CH200" s="30"/>
      <c r="CI200" s="30"/>
      <c r="CJ200" s="30"/>
      <c r="CK200" s="30"/>
      <c r="CL200" s="30"/>
      <c r="CM200" s="30"/>
      <c r="CN200" s="30"/>
      <c r="CO200" s="30"/>
      <c r="CP200" s="30"/>
      <c r="CQ200" s="30"/>
      <c r="CR200" s="30"/>
      <c r="CS200" s="30"/>
      <c r="CT200" s="30"/>
      <c r="CU200" s="30"/>
      <c r="CV200" s="30"/>
      <c r="CW200" s="30"/>
      <c r="CX200" s="30"/>
      <c r="CY200" s="30"/>
      <c r="CZ200" s="30"/>
      <c r="DA200" s="30"/>
      <c r="DB200" s="30"/>
      <c r="DC200" s="30"/>
      <c r="DD200" s="30"/>
      <c r="DE200" s="30"/>
      <c r="DF200" s="30"/>
      <c r="DG200" s="30"/>
      <c r="DH200" s="30"/>
      <c r="DI200" s="30"/>
      <c r="DJ200" s="30"/>
      <c r="DK200" s="30"/>
      <c r="DL200" s="30"/>
      <c r="DM200" s="30"/>
      <c r="DN200" s="30"/>
      <c r="DO200" s="30"/>
      <c r="DP200" s="30"/>
      <c r="DQ200" s="30"/>
    </row>
    <row r="201" spans="1:121">
      <c r="A201" s="24"/>
      <c r="B201" s="24"/>
      <c r="C201" s="38"/>
      <c r="D201" s="39"/>
      <c r="E201" s="39"/>
      <c r="F201" s="54"/>
      <c r="G201" s="39"/>
      <c r="H201" s="24"/>
      <c r="I201" s="39"/>
      <c r="J201" s="20"/>
      <c r="K201" s="20"/>
      <c r="L201" s="20"/>
      <c r="M201" s="20"/>
      <c r="N201" s="20"/>
      <c r="O201" s="20"/>
      <c r="P201" s="20"/>
      <c r="Q201" s="20"/>
      <c r="R201" s="20"/>
      <c r="S201" s="20"/>
      <c r="T201" s="20"/>
      <c r="U201" s="20"/>
      <c r="V201" s="20"/>
      <c r="W201" s="30"/>
      <c r="X201" s="30"/>
      <c r="Y201" s="30"/>
      <c r="Z201" s="30"/>
      <c r="AA201" s="30"/>
      <c r="AB201" s="30"/>
      <c r="AC201" s="30"/>
      <c r="AD201" s="30"/>
      <c r="AE201" s="30"/>
      <c r="AF201" s="30"/>
      <c r="AG201" s="30"/>
      <c r="AH201" s="30"/>
      <c r="AI201" s="30"/>
      <c r="AJ201" s="30"/>
      <c r="AK201" s="30"/>
      <c r="AL201" s="30"/>
      <c r="AM201" s="30"/>
      <c r="AN201" s="30"/>
      <c r="AO201" s="30"/>
      <c r="AP201" s="30"/>
      <c r="AQ201" s="30"/>
      <c r="AR201" s="30"/>
      <c r="AS201" s="30"/>
      <c r="AT201" s="30"/>
      <c r="AU201" s="30"/>
      <c r="AV201" s="30"/>
      <c r="AW201" s="30"/>
      <c r="AX201" s="30"/>
      <c r="AY201" s="30"/>
      <c r="AZ201" s="30"/>
      <c r="BA201" s="30"/>
      <c r="BB201" s="30"/>
      <c r="BC201" s="30"/>
      <c r="BD201" s="30"/>
      <c r="BE201" s="30"/>
      <c r="BF201" s="30"/>
      <c r="BG201" s="30"/>
      <c r="BH201" s="30"/>
      <c r="BI201" s="30"/>
      <c r="BJ201" s="30"/>
      <c r="BK201" s="30"/>
      <c r="BL201" s="30"/>
      <c r="BM201" s="30"/>
      <c r="BN201" s="30"/>
      <c r="BO201" s="30"/>
      <c r="BP201" s="30"/>
      <c r="BQ201" s="30"/>
      <c r="BR201" s="30"/>
      <c r="BS201" s="30"/>
      <c r="BT201" s="30"/>
      <c r="BU201" s="30"/>
      <c r="BV201" s="30"/>
      <c r="BW201" s="30"/>
      <c r="BX201" s="30"/>
      <c r="BY201" s="30"/>
      <c r="BZ201" s="30"/>
      <c r="CA201" s="30"/>
      <c r="CB201" s="30"/>
      <c r="CC201" s="30"/>
      <c r="CD201" s="30"/>
      <c r="CE201" s="30"/>
      <c r="CF201" s="30"/>
      <c r="CG201" s="30"/>
      <c r="CH201" s="30"/>
      <c r="CI201" s="30"/>
      <c r="CJ201" s="30"/>
      <c r="CK201" s="30"/>
      <c r="CL201" s="30"/>
      <c r="CM201" s="30"/>
      <c r="CN201" s="30"/>
      <c r="CO201" s="30"/>
      <c r="CP201" s="30"/>
      <c r="CQ201" s="30"/>
      <c r="CR201" s="30"/>
      <c r="CS201" s="30"/>
      <c r="CT201" s="30"/>
      <c r="CU201" s="30"/>
      <c r="CV201" s="30"/>
      <c r="CW201" s="30"/>
      <c r="CX201" s="30"/>
      <c r="CY201" s="30"/>
      <c r="CZ201" s="30"/>
      <c r="DA201" s="30"/>
      <c r="DB201" s="30"/>
      <c r="DC201" s="30"/>
      <c r="DD201" s="30"/>
      <c r="DE201" s="30"/>
      <c r="DF201" s="30"/>
      <c r="DG201" s="30"/>
      <c r="DH201" s="30"/>
      <c r="DI201" s="30"/>
      <c r="DJ201" s="30"/>
      <c r="DK201" s="30"/>
      <c r="DL201" s="30"/>
      <c r="DM201" s="30"/>
      <c r="DN201" s="30"/>
      <c r="DO201" s="30"/>
      <c r="DP201" s="30"/>
      <c r="DQ201" s="30"/>
    </row>
    <row r="202" spans="1:121">
      <c r="A202" s="24"/>
      <c r="B202" s="24"/>
      <c r="C202" s="38"/>
      <c r="D202" s="39"/>
      <c r="E202" s="39"/>
      <c r="F202" s="54"/>
      <c r="G202" s="39"/>
      <c r="H202" s="24"/>
      <c r="I202" s="39"/>
      <c r="J202" s="20"/>
      <c r="K202" s="20"/>
      <c r="L202" s="20"/>
      <c r="M202" s="20"/>
      <c r="N202" s="20"/>
      <c r="O202" s="20"/>
      <c r="P202" s="20"/>
      <c r="Q202" s="20"/>
      <c r="R202" s="20"/>
      <c r="S202" s="20"/>
      <c r="T202" s="20"/>
      <c r="U202" s="20"/>
      <c r="V202" s="20"/>
      <c r="W202" s="30"/>
      <c r="X202" s="30"/>
      <c r="Y202" s="30"/>
      <c r="Z202" s="30"/>
      <c r="AA202" s="30"/>
      <c r="AB202" s="30"/>
      <c r="AC202" s="30"/>
      <c r="AD202" s="30"/>
      <c r="AE202" s="30"/>
      <c r="AF202" s="30"/>
      <c r="AG202" s="30"/>
      <c r="AH202" s="30"/>
      <c r="AI202" s="30"/>
      <c r="AJ202" s="30"/>
      <c r="AK202" s="30"/>
      <c r="AL202" s="30"/>
      <c r="AM202" s="30"/>
      <c r="AN202" s="30"/>
      <c r="AO202" s="30"/>
      <c r="AP202" s="30"/>
      <c r="AQ202" s="30"/>
      <c r="AR202" s="30"/>
      <c r="AS202" s="30"/>
      <c r="AT202" s="30"/>
      <c r="AU202" s="30"/>
      <c r="AV202" s="30"/>
      <c r="AW202" s="30"/>
      <c r="AX202" s="30"/>
      <c r="AY202" s="30"/>
      <c r="AZ202" s="30"/>
      <c r="BA202" s="30"/>
      <c r="BB202" s="30"/>
      <c r="BC202" s="30"/>
      <c r="BD202" s="30"/>
      <c r="BE202" s="30"/>
      <c r="BF202" s="30"/>
      <c r="BG202" s="30"/>
      <c r="BH202" s="30"/>
      <c r="BI202" s="30"/>
      <c r="BJ202" s="30"/>
      <c r="BK202" s="30"/>
      <c r="BL202" s="30"/>
      <c r="BM202" s="30"/>
      <c r="BN202" s="30"/>
      <c r="BO202" s="30"/>
      <c r="BP202" s="30"/>
      <c r="BQ202" s="30"/>
      <c r="BR202" s="30"/>
      <c r="BS202" s="30"/>
      <c r="BT202" s="30"/>
      <c r="BU202" s="30"/>
      <c r="BV202" s="30"/>
      <c r="BW202" s="30"/>
      <c r="BX202" s="30"/>
      <c r="BY202" s="30"/>
      <c r="BZ202" s="30"/>
      <c r="CA202" s="30"/>
      <c r="CB202" s="30"/>
      <c r="CC202" s="30"/>
      <c r="CD202" s="30"/>
      <c r="CE202" s="30"/>
      <c r="CF202" s="30"/>
      <c r="CG202" s="30"/>
      <c r="CH202" s="30"/>
      <c r="CI202" s="30"/>
      <c r="CJ202" s="30"/>
      <c r="CK202" s="30"/>
      <c r="CL202" s="30"/>
      <c r="CM202" s="30"/>
      <c r="CN202" s="30"/>
      <c r="CO202" s="30"/>
      <c r="CP202" s="30"/>
      <c r="CQ202" s="30"/>
      <c r="CR202" s="30"/>
      <c r="CS202" s="30"/>
      <c r="CT202" s="30"/>
      <c r="CU202" s="30"/>
      <c r="CV202" s="30"/>
      <c r="CW202" s="30"/>
      <c r="CX202" s="30"/>
      <c r="CY202" s="30"/>
      <c r="CZ202" s="30"/>
      <c r="DA202" s="30"/>
      <c r="DB202" s="30"/>
      <c r="DC202" s="30"/>
      <c r="DD202" s="30"/>
      <c r="DE202" s="30"/>
      <c r="DF202" s="30"/>
      <c r="DG202" s="30"/>
      <c r="DH202" s="30"/>
      <c r="DI202" s="30"/>
      <c r="DJ202" s="30"/>
      <c r="DK202" s="30"/>
      <c r="DL202" s="30"/>
      <c r="DM202" s="30"/>
      <c r="DN202" s="30"/>
      <c r="DO202" s="30"/>
      <c r="DP202" s="30"/>
      <c r="DQ202" s="30"/>
    </row>
    <row r="203" spans="1:121">
      <c r="A203" s="24"/>
      <c r="B203" s="24"/>
      <c r="C203" s="38"/>
      <c r="D203" s="39"/>
      <c r="E203" s="39"/>
      <c r="F203" s="54"/>
      <c r="G203" s="39"/>
      <c r="H203" s="24"/>
      <c r="I203" s="39"/>
      <c r="J203" s="20"/>
      <c r="K203" s="20"/>
      <c r="L203" s="20"/>
      <c r="M203" s="20"/>
      <c r="N203" s="20"/>
      <c r="O203" s="20"/>
      <c r="P203" s="20"/>
      <c r="Q203" s="20"/>
      <c r="R203" s="20"/>
      <c r="S203" s="20"/>
      <c r="T203" s="20"/>
      <c r="U203" s="20"/>
      <c r="V203" s="20"/>
      <c r="W203" s="30"/>
      <c r="X203" s="30"/>
      <c r="Y203" s="30"/>
      <c r="Z203" s="30"/>
      <c r="AA203" s="30"/>
      <c r="AB203" s="30"/>
      <c r="AC203" s="30"/>
      <c r="AD203" s="30"/>
      <c r="AE203" s="30"/>
      <c r="AF203" s="30"/>
      <c r="AG203" s="30"/>
      <c r="AH203" s="30"/>
      <c r="AI203" s="30"/>
      <c r="AJ203" s="30"/>
      <c r="AK203" s="30"/>
      <c r="AL203" s="30"/>
      <c r="AM203" s="30"/>
      <c r="AN203" s="30"/>
      <c r="AO203" s="30"/>
      <c r="AP203" s="30"/>
      <c r="AQ203" s="30"/>
      <c r="AR203" s="30"/>
      <c r="AS203" s="30"/>
      <c r="AT203" s="30"/>
      <c r="AU203" s="30"/>
      <c r="AV203" s="30"/>
      <c r="AW203" s="30"/>
      <c r="AX203" s="30"/>
      <c r="AY203" s="30"/>
      <c r="AZ203" s="30"/>
      <c r="BA203" s="30"/>
      <c r="BB203" s="30"/>
      <c r="BC203" s="30"/>
      <c r="BD203" s="30"/>
      <c r="BE203" s="30"/>
      <c r="BF203" s="30"/>
      <c r="BG203" s="30"/>
      <c r="BH203" s="30"/>
      <c r="BI203" s="30"/>
      <c r="BJ203" s="30"/>
      <c r="BK203" s="30"/>
      <c r="BL203" s="30"/>
      <c r="BM203" s="30"/>
      <c r="BN203" s="30"/>
      <c r="BO203" s="30"/>
      <c r="BP203" s="30"/>
      <c r="BQ203" s="30"/>
      <c r="BR203" s="30"/>
      <c r="BS203" s="30"/>
      <c r="BT203" s="30"/>
      <c r="BU203" s="30"/>
      <c r="BV203" s="30"/>
      <c r="BW203" s="30"/>
      <c r="BX203" s="30"/>
      <c r="BY203" s="30"/>
      <c r="BZ203" s="30"/>
      <c r="CA203" s="30"/>
      <c r="CB203" s="30"/>
      <c r="CC203" s="30"/>
      <c r="CD203" s="30"/>
      <c r="CE203" s="30"/>
      <c r="CF203" s="30"/>
      <c r="CG203" s="30"/>
      <c r="CH203" s="30"/>
      <c r="CI203" s="30"/>
      <c r="CJ203" s="30"/>
      <c r="CK203" s="30"/>
      <c r="CL203" s="30"/>
      <c r="CM203" s="30"/>
      <c r="CN203" s="30"/>
      <c r="CO203" s="30"/>
      <c r="CP203" s="30"/>
      <c r="CQ203" s="30"/>
      <c r="CR203" s="30"/>
      <c r="CS203" s="30"/>
      <c r="CT203" s="30"/>
      <c r="CU203" s="30"/>
      <c r="CV203" s="30"/>
      <c r="CW203" s="30"/>
      <c r="CX203" s="30"/>
      <c r="CY203" s="30"/>
      <c r="CZ203" s="30"/>
      <c r="DA203" s="30"/>
      <c r="DB203" s="30"/>
      <c r="DC203" s="30"/>
      <c r="DD203" s="30"/>
      <c r="DE203" s="30"/>
      <c r="DF203" s="30"/>
      <c r="DG203" s="30"/>
      <c r="DH203" s="30"/>
      <c r="DI203" s="30"/>
      <c r="DJ203" s="30"/>
      <c r="DK203" s="30"/>
      <c r="DL203" s="30"/>
      <c r="DM203" s="30"/>
      <c r="DN203" s="30"/>
      <c r="DO203" s="30"/>
      <c r="DP203" s="30"/>
      <c r="DQ203" s="30"/>
    </row>
    <row r="204" spans="1:121">
      <c r="A204" s="24"/>
      <c r="B204" s="24"/>
      <c r="C204" s="38"/>
      <c r="D204" s="39"/>
      <c r="E204" s="39"/>
      <c r="F204" s="54"/>
      <c r="G204" s="39"/>
      <c r="H204" s="24"/>
      <c r="I204" s="39"/>
      <c r="J204" s="20"/>
      <c r="K204" s="20"/>
      <c r="L204" s="20"/>
      <c r="M204" s="20"/>
      <c r="N204" s="20"/>
      <c r="O204" s="20"/>
      <c r="P204" s="20"/>
      <c r="Q204" s="20"/>
      <c r="R204" s="20"/>
      <c r="S204" s="20"/>
      <c r="T204" s="20"/>
      <c r="U204" s="20"/>
      <c r="V204" s="20"/>
      <c r="W204" s="30"/>
      <c r="X204" s="30"/>
      <c r="Y204" s="30"/>
      <c r="Z204" s="30"/>
      <c r="AA204" s="30"/>
      <c r="AB204" s="30"/>
      <c r="AC204" s="30"/>
      <c r="AD204" s="30"/>
      <c r="AE204" s="30"/>
      <c r="AF204" s="30"/>
      <c r="AG204" s="30"/>
      <c r="AH204" s="30"/>
      <c r="AI204" s="30"/>
      <c r="AJ204" s="30"/>
      <c r="AK204" s="30"/>
      <c r="AL204" s="30"/>
      <c r="AM204" s="30"/>
      <c r="AN204" s="30"/>
      <c r="AO204" s="30"/>
      <c r="AP204" s="30"/>
      <c r="AQ204" s="30"/>
      <c r="AR204" s="30"/>
      <c r="AS204" s="30"/>
      <c r="AT204" s="30"/>
      <c r="AU204" s="30"/>
      <c r="AV204" s="30"/>
      <c r="AW204" s="30"/>
      <c r="AX204" s="30"/>
      <c r="AY204" s="30"/>
      <c r="AZ204" s="30"/>
      <c r="BA204" s="30"/>
      <c r="BB204" s="30"/>
      <c r="BC204" s="30"/>
      <c r="BD204" s="30"/>
      <c r="BE204" s="30"/>
      <c r="BF204" s="30"/>
      <c r="BG204" s="30"/>
      <c r="BH204" s="30"/>
      <c r="BI204" s="30"/>
      <c r="BJ204" s="30"/>
      <c r="BK204" s="30"/>
      <c r="BL204" s="30"/>
      <c r="BM204" s="30"/>
      <c r="BN204" s="30"/>
      <c r="BO204" s="30"/>
      <c r="BP204" s="30"/>
      <c r="BQ204" s="30"/>
      <c r="BR204" s="30"/>
      <c r="BS204" s="30"/>
      <c r="BT204" s="30"/>
      <c r="BU204" s="30"/>
      <c r="BV204" s="30"/>
      <c r="BW204" s="30"/>
      <c r="BX204" s="30"/>
      <c r="BY204" s="30"/>
      <c r="BZ204" s="30"/>
      <c r="CA204" s="30"/>
      <c r="CB204" s="30"/>
      <c r="CC204" s="30"/>
      <c r="CD204" s="30"/>
      <c r="CE204" s="30"/>
      <c r="CF204" s="30"/>
      <c r="CG204" s="30"/>
      <c r="CH204" s="30"/>
      <c r="CI204" s="30"/>
      <c r="CJ204" s="30"/>
      <c r="CK204" s="30"/>
      <c r="CL204" s="30"/>
      <c r="CM204" s="30"/>
      <c r="CN204" s="30"/>
      <c r="CO204" s="30"/>
      <c r="CP204" s="30"/>
      <c r="CQ204" s="30"/>
      <c r="CR204" s="30"/>
      <c r="CS204" s="30"/>
      <c r="CT204" s="30"/>
      <c r="CU204" s="30"/>
      <c r="CV204" s="30"/>
      <c r="CW204" s="30"/>
      <c r="CX204" s="30"/>
      <c r="CY204" s="30"/>
      <c r="CZ204" s="30"/>
      <c r="DA204" s="30"/>
      <c r="DB204" s="30"/>
      <c r="DC204" s="30"/>
      <c r="DD204" s="30"/>
      <c r="DE204" s="30"/>
      <c r="DF204" s="30"/>
      <c r="DG204" s="30"/>
      <c r="DH204" s="30"/>
      <c r="DI204" s="30"/>
      <c r="DJ204" s="30"/>
      <c r="DK204" s="30"/>
      <c r="DL204" s="30"/>
      <c r="DM204" s="30"/>
      <c r="DN204" s="30"/>
      <c r="DO204" s="30"/>
      <c r="DP204" s="30"/>
      <c r="DQ204" s="30"/>
    </row>
    <row r="205" spans="1:121">
      <c r="A205" s="24"/>
      <c r="B205" s="24"/>
      <c r="C205" s="38"/>
      <c r="D205" s="39"/>
      <c r="E205" s="39"/>
      <c r="F205" s="54"/>
      <c r="G205" s="39"/>
      <c r="H205" s="24"/>
      <c r="I205" s="39"/>
      <c r="J205" s="20"/>
      <c r="K205" s="20"/>
      <c r="L205" s="20"/>
      <c r="M205" s="20"/>
      <c r="N205" s="20"/>
      <c r="O205" s="20"/>
      <c r="P205" s="20"/>
      <c r="Q205" s="20"/>
      <c r="R205" s="20"/>
      <c r="S205" s="20"/>
      <c r="T205" s="20"/>
      <c r="U205" s="20"/>
      <c r="V205" s="20"/>
      <c r="W205" s="30"/>
      <c r="X205" s="30"/>
      <c r="Y205" s="30"/>
      <c r="Z205" s="30"/>
      <c r="AA205" s="30"/>
      <c r="AB205" s="30"/>
      <c r="AC205" s="30"/>
      <c r="AD205" s="30"/>
      <c r="AE205" s="30"/>
      <c r="AF205" s="30"/>
      <c r="AG205" s="30"/>
      <c r="AH205" s="30"/>
      <c r="AI205" s="30"/>
      <c r="AJ205" s="30"/>
      <c r="AK205" s="30"/>
      <c r="AL205" s="30"/>
      <c r="AM205" s="30"/>
      <c r="AN205" s="30"/>
      <c r="AO205" s="30"/>
      <c r="AP205" s="30"/>
      <c r="AQ205" s="30"/>
      <c r="AR205" s="30"/>
      <c r="AS205" s="30"/>
      <c r="AT205" s="30"/>
      <c r="AU205" s="30"/>
      <c r="AV205" s="30"/>
      <c r="AW205" s="30"/>
      <c r="AX205" s="30"/>
      <c r="AY205" s="30"/>
      <c r="AZ205" s="30"/>
      <c r="BA205" s="30"/>
      <c r="BB205" s="30"/>
      <c r="BC205" s="30"/>
      <c r="BD205" s="30"/>
      <c r="BE205" s="30"/>
      <c r="BF205" s="30"/>
      <c r="BG205" s="30"/>
      <c r="BH205" s="30"/>
      <c r="BI205" s="30"/>
      <c r="BJ205" s="30"/>
      <c r="BK205" s="30"/>
      <c r="BL205" s="30"/>
      <c r="BM205" s="30"/>
      <c r="BN205" s="30"/>
      <c r="BO205" s="30"/>
      <c r="BP205" s="30"/>
      <c r="BQ205" s="30"/>
      <c r="BR205" s="30"/>
      <c r="BS205" s="30"/>
      <c r="BT205" s="30"/>
      <c r="BU205" s="30"/>
      <c r="BV205" s="30"/>
      <c r="BW205" s="30"/>
      <c r="BX205" s="30"/>
      <c r="BY205" s="30"/>
      <c r="BZ205" s="30"/>
      <c r="CA205" s="30"/>
      <c r="CB205" s="30"/>
      <c r="CC205" s="30"/>
      <c r="CD205" s="30"/>
      <c r="CE205" s="30"/>
      <c r="CF205" s="30"/>
      <c r="CG205" s="30"/>
      <c r="CH205" s="30"/>
      <c r="CI205" s="30"/>
      <c r="CJ205" s="30"/>
      <c r="CK205" s="30"/>
      <c r="CL205" s="30"/>
      <c r="CM205" s="30"/>
      <c r="CN205" s="30"/>
      <c r="CO205" s="30"/>
      <c r="CP205" s="30"/>
      <c r="CQ205" s="30"/>
      <c r="CR205" s="30"/>
      <c r="CS205" s="30"/>
      <c r="CT205" s="30"/>
      <c r="CU205" s="30"/>
      <c r="CV205" s="30"/>
      <c r="CW205" s="30"/>
      <c r="CX205" s="30"/>
      <c r="CY205" s="30"/>
      <c r="CZ205" s="30"/>
      <c r="DA205" s="30"/>
      <c r="DB205" s="30"/>
      <c r="DC205" s="30"/>
      <c r="DD205" s="30"/>
      <c r="DE205" s="30"/>
      <c r="DF205" s="30"/>
      <c r="DG205" s="30"/>
      <c r="DH205" s="30"/>
      <c r="DI205" s="30"/>
      <c r="DJ205" s="30"/>
      <c r="DK205" s="30"/>
      <c r="DL205" s="30"/>
      <c r="DM205" s="30"/>
      <c r="DN205" s="30"/>
      <c r="DO205" s="30"/>
      <c r="DP205" s="30"/>
      <c r="DQ205" s="30"/>
    </row>
    <row r="206" spans="1:121">
      <c r="A206" s="24"/>
      <c r="B206" s="24"/>
      <c r="C206" s="38"/>
      <c r="D206" s="39"/>
      <c r="E206" s="39"/>
      <c r="F206" s="54"/>
      <c r="G206" s="39"/>
      <c r="H206" s="24"/>
      <c r="I206" s="39"/>
      <c r="J206" s="20"/>
      <c r="K206" s="20"/>
      <c r="L206" s="20"/>
      <c r="M206" s="20"/>
      <c r="N206" s="20"/>
      <c r="O206" s="20"/>
      <c r="P206" s="20"/>
      <c r="Q206" s="20"/>
      <c r="R206" s="20"/>
      <c r="S206" s="20"/>
      <c r="T206" s="20"/>
      <c r="U206" s="20"/>
      <c r="V206" s="20"/>
      <c r="W206" s="30"/>
      <c r="X206" s="30"/>
      <c r="Y206" s="30"/>
      <c r="Z206" s="30"/>
      <c r="AA206" s="30"/>
      <c r="AB206" s="30"/>
      <c r="AC206" s="30"/>
      <c r="AD206" s="30"/>
      <c r="AE206" s="30"/>
      <c r="AF206" s="30"/>
      <c r="AG206" s="30"/>
      <c r="AH206" s="30"/>
      <c r="AI206" s="30"/>
      <c r="AJ206" s="30"/>
      <c r="AK206" s="30"/>
      <c r="AL206" s="30"/>
      <c r="AM206" s="30"/>
      <c r="AN206" s="30"/>
      <c r="AO206" s="30"/>
      <c r="AP206" s="30"/>
      <c r="AQ206" s="30"/>
      <c r="AR206" s="30"/>
      <c r="AS206" s="30"/>
      <c r="AT206" s="30"/>
      <c r="AU206" s="30"/>
      <c r="AV206" s="30"/>
      <c r="AW206" s="30"/>
      <c r="AX206" s="30"/>
      <c r="AY206" s="30"/>
      <c r="AZ206" s="30"/>
      <c r="BA206" s="30"/>
      <c r="BB206" s="30"/>
      <c r="BC206" s="30"/>
      <c r="BD206" s="30"/>
      <c r="BE206" s="30"/>
      <c r="BF206" s="30"/>
      <c r="BG206" s="30"/>
      <c r="BH206" s="30"/>
      <c r="BI206" s="30"/>
      <c r="BJ206" s="30"/>
      <c r="BK206" s="30"/>
      <c r="BL206" s="30"/>
      <c r="BM206" s="30"/>
      <c r="BN206" s="30"/>
      <c r="BO206" s="30"/>
      <c r="BP206" s="30"/>
      <c r="BQ206" s="30"/>
      <c r="BR206" s="30"/>
      <c r="BS206" s="30"/>
      <c r="BT206" s="30"/>
      <c r="BU206" s="30"/>
      <c r="BV206" s="30"/>
      <c r="BW206" s="30"/>
      <c r="BX206" s="30"/>
      <c r="BY206" s="30"/>
      <c r="BZ206" s="30"/>
      <c r="CA206" s="30"/>
      <c r="CB206" s="30"/>
      <c r="CC206" s="30"/>
      <c r="CD206" s="30"/>
      <c r="CE206" s="30"/>
      <c r="CF206" s="30"/>
      <c r="CG206" s="30"/>
      <c r="CH206" s="30"/>
      <c r="CI206" s="30"/>
      <c r="CJ206" s="30"/>
      <c r="CK206" s="30"/>
      <c r="CL206" s="30"/>
      <c r="CM206" s="30"/>
      <c r="CN206" s="30"/>
      <c r="CO206" s="30"/>
      <c r="CP206" s="30"/>
      <c r="CQ206" s="30"/>
      <c r="CR206" s="30"/>
      <c r="CS206" s="30"/>
      <c r="CT206" s="30"/>
      <c r="CU206" s="30"/>
      <c r="CV206" s="30"/>
      <c r="CW206" s="30"/>
      <c r="CX206" s="30"/>
      <c r="CY206" s="30"/>
      <c r="CZ206" s="30"/>
      <c r="DA206" s="30"/>
      <c r="DB206" s="30"/>
      <c r="DC206" s="30"/>
      <c r="DD206" s="30"/>
      <c r="DE206" s="30"/>
      <c r="DF206" s="30"/>
      <c r="DG206" s="30"/>
      <c r="DH206" s="30"/>
      <c r="DI206" s="30"/>
      <c r="DJ206" s="30"/>
      <c r="DK206" s="30"/>
      <c r="DL206" s="30"/>
      <c r="DM206" s="30"/>
      <c r="DN206" s="30"/>
      <c r="DO206" s="30"/>
      <c r="DP206" s="30"/>
      <c r="DQ206" s="30"/>
    </row>
    <row r="207" spans="1:121">
      <c r="A207" s="24"/>
      <c r="B207" s="24"/>
      <c r="C207" s="38"/>
      <c r="D207" s="39"/>
      <c r="E207" s="39"/>
      <c r="F207" s="54"/>
      <c r="G207" s="39"/>
      <c r="H207" s="24"/>
      <c r="I207" s="39"/>
      <c r="J207" s="20"/>
      <c r="K207" s="20"/>
      <c r="L207" s="20"/>
      <c r="M207" s="20"/>
      <c r="N207" s="20"/>
      <c r="O207" s="20"/>
      <c r="P207" s="20"/>
      <c r="Q207" s="20"/>
      <c r="R207" s="20"/>
      <c r="S207" s="20"/>
      <c r="T207" s="20"/>
      <c r="U207" s="20"/>
      <c r="V207" s="20"/>
      <c r="W207" s="30"/>
      <c r="X207" s="30"/>
      <c r="Y207" s="30"/>
      <c r="Z207" s="30"/>
      <c r="AA207" s="30"/>
      <c r="AB207" s="30"/>
      <c r="AC207" s="30"/>
      <c r="AD207" s="30"/>
      <c r="AE207" s="30"/>
      <c r="AF207" s="30"/>
      <c r="AG207" s="30"/>
      <c r="AH207" s="30"/>
      <c r="AI207" s="30"/>
      <c r="AJ207" s="30"/>
      <c r="AK207" s="30"/>
      <c r="AL207" s="30"/>
      <c r="AM207" s="30"/>
      <c r="AN207" s="30"/>
      <c r="AO207" s="30"/>
      <c r="AP207" s="30"/>
      <c r="AQ207" s="30"/>
      <c r="AR207" s="30"/>
      <c r="AS207" s="30"/>
      <c r="AT207" s="30"/>
      <c r="AU207" s="30"/>
      <c r="AV207" s="30"/>
      <c r="AW207" s="30"/>
      <c r="AX207" s="30"/>
      <c r="AY207" s="30"/>
      <c r="AZ207" s="30"/>
      <c r="BA207" s="30"/>
      <c r="BB207" s="30"/>
      <c r="BC207" s="30"/>
      <c r="BD207" s="30"/>
      <c r="BE207" s="30"/>
      <c r="BF207" s="30"/>
      <c r="BG207" s="30"/>
      <c r="BH207" s="30"/>
      <c r="BI207" s="30"/>
      <c r="BJ207" s="30"/>
      <c r="BK207" s="30"/>
      <c r="BL207" s="30"/>
      <c r="BM207" s="30"/>
      <c r="BN207" s="30"/>
      <c r="BO207" s="30"/>
      <c r="BP207" s="30"/>
      <c r="BQ207" s="30"/>
      <c r="BR207" s="30"/>
      <c r="BS207" s="30"/>
      <c r="BT207" s="30"/>
      <c r="BU207" s="30"/>
      <c r="BV207" s="30"/>
      <c r="BW207" s="30"/>
      <c r="BX207" s="30"/>
      <c r="BY207" s="30"/>
      <c r="BZ207" s="30"/>
      <c r="CA207" s="30"/>
      <c r="CB207" s="30"/>
      <c r="CC207" s="30"/>
      <c r="CD207" s="30"/>
      <c r="CE207" s="30"/>
      <c r="CF207" s="30"/>
      <c r="CG207" s="30"/>
      <c r="CH207" s="30"/>
      <c r="CI207" s="30"/>
      <c r="CJ207" s="30"/>
      <c r="CK207" s="30"/>
      <c r="CL207" s="30"/>
      <c r="CM207" s="30"/>
      <c r="CN207" s="30"/>
      <c r="CO207" s="30"/>
      <c r="CP207" s="30"/>
      <c r="CQ207" s="30"/>
      <c r="CR207" s="30"/>
      <c r="CS207" s="30"/>
      <c r="CT207" s="30"/>
      <c r="CU207" s="30"/>
      <c r="CV207" s="30"/>
      <c r="CW207" s="30"/>
      <c r="CX207" s="30"/>
      <c r="CY207" s="30"/>
      <c r="CZ207" s="30"/>
      <c r="DA207" s="30"/>
      <c r="DB207" s="30"/>
      <c r="DC207" s="30"/>
      <c r="DD207" s="30"/>
      <c r="DE207" s="30"/>
      <c r="DF207" s="30"/>
      <c r="DG207" s="30"/>
      <c r="DH207" s="30"/>
      <c r="DI207" s="30"/>
      <c r="DJ207" s="30"/>
      <c r="DK207" s="30"/>
      <c r="DL207" s="30"/>
      <c r="DM207" s="30"/>
      <c r="DN207" s="30"/>
      <c r="DO207" s="30"/>
      <c r="DP207" s="30"/>
      <c r="DQ207" s="30"/>
    </row>
    <row r="208" spans="1:121">
      <c r="A208" s="24"/>
      <c r="B208" s="24"/>
      <c r="C208" s="38"/>
      <c r="D208" s="39"/>
      <c r="E208" s="39"/>
      <c r="F208" s="54"/>
      <c r="G208" s="39"/>
      <c r="H208" s="24"/>
      <c r="I208" s="39"/>
      <c r="J208" s="20"/>
      <c r="K208" s="20"/>
      <c r="L208" s="20"/>
      <c r="M208" s="20"/>
      <c r="N208" s="20"/>
      <c r="O208" s="20"/>
      <c r="P208" s="20"/>
      <c r="Q208" s="20"/>
      <c r="R208" s="20"/>
      <c r="S208" s="20"/>
      <c r="T208" s="20"/>
      <c r="U208" s="20"/>
      <c r="V208" s="20"/>
      <c r="W208" s="30"/>
      <c r="X208" s="30"/>
      <c r="Y208" s="30"/>
      <c r="Z208" s="30"/>
      <c r="AA208" s="30"/>
      <c r="AB208" s="30"/>
      <c r="AC208" s="30"/>
      <c r="AD208" s="30"/>
      <c r="AE208" s="30"/>
      <c r="AF208" s="30"/>
      <c r="AG208" s="30"/>
      <c r="AH208" s="30"/>
      <c r="AI208" s="30"/>
      <c r="AJ208" s="30"/>
      <c r="AK208" s="30"/>
      <c r="AL208" s="30"/>
      <c r="AM208" s="30"/>
      <c r="AN208" s="30"/>
      <c r="AO208" s="30"/>
      <c r="AP208" s="30"/>
      <c r="AQ208" s="30"/>
      <c r="AR208" s="30"/>
      <c r="AS208" s="30"/>
      <c r="AT208" s="30"/>
      <c r="AU208" s="30"/>
      <c r="AV208" s="30"/>
      <c r="AW208" s="30"/>
      <c r="AX208" s="30"/>
      <c r="AY208" s="30"/>
      <c r="AZ208" s="30"/>
      <c r="BA208" s="30"/>
      <c r="BB208" s="30"/>
      <c r="BC208" s="30"/>
      <c r="BD208" s="30"/>
      <c r="BE208" s="30"/>
      <c r="BF208" s="30"/>
      <c r="BG208" s="30"/>
      <c r="BH208" s="30"/>
      <c r="BI208" s="30"/>
      <c r="BJ208" s="30"/>
      <c r="BK208" s="30"/>
      <c r="BL208" s="30"/>
      <c r="BM208" s="30"/>
      <c r="BN208" s="30"/>
      <c r="BO208" s="30"/>
      <c r="BP208" s="30"/>
      <c r="BQ208" s="30"/>
      <c r="BR208" s="30"/>
      <c r="BS208" s="30"/>
      <c r="BT208" s="30"/>
      <c r="BU208" s="30"/>
      <c r="BV208" s="30"/>
      <c r="BW208" s="30"/>
      <c r="BX208" s="30"/>
      <c r="BY208" s="30"/>
      <c r="BZ208" s="30"/>
      <c r="CA208" s="30"/>
      <c r="CB208" s="30"/>
      <c r="CC208" s="30"/>
      <c r="CD208" s="30"/>
      <c r="CE208" s="30"/>
      <c r="CF208" s="30"/>
      <c r="CG208" s="30"/>
      <c r="CH208" s="30"/>
      <c r="CI208" s="30"/>
      <c r="CJ208" s="30"/>
      <c r="CK208" s="30"/>
      <c r="CL208" s="30"/>
      <c r="CM208" s="30"/>
      <c r="CN208" s="30"/>
      <c r="CO208" s="30"/>
      <c r="CP208" s="30"/>
      <c r="CQ208" s="30"/>
      <c r="CR208" s="30"/>
      <c r="CS208" s="30"/>
      <c r="CT208" s="30"/>
      <c r="CU208" s="30"/>
      <c r="CV208" s="30"/>
      <c r="CW208" s="30"/>
      <c r="CX208" s="30"/>
      <c r="CY208" s="30"/>
      <c r="CZ208" s="30"/>
      <c r="DA208" s="30"/>
      <c r="DB208" s="30"/>
      <c r="DC208" s="30"/>
      <c r="DD208" s="30"/>
      <c r="DE208" s="30"/>
      <c r="DF208" s="30"/>
      <c r="DG208" s="30"/>
      <c r="DH208" s="30"/>
      <c r="DI208" s="30"/>
      <c r="DJ208" s="30"/>
      <c r="DK208" s="30"/>
      <c r="DL208" s="30"/>
      <c r="DM208" s="30"/>
      <c r="DN208" s="30"/>
      <c r="DO208" s="30"/>
      <c r="DP208" s="30"/>
      <c r="DQ208" s="30"/>
    </row>
    <row r="209" spans="1:121">
      <c r="A209" s="24"/>
      <c r="B209" s="24"/>
      <c r="C209" s="38"/>
      <c r="D209" s="39"/>
      <c r="E209" s="39"/>
      <c r="F209" s="54"/>
      <c r="G209" s="39"/>
      <c r="H209" s="24"/>
      <c r="I209" s="39"/>
      <c r="J209" s="20"/>
      <c r="K209" s="20"/>
      <c r="L209" s="20"/>
      <c r="M209" s="20"/>
      <c r="N209" s="20"/>
      <c r="O209" s="20"/>
      <c r="P209" s="20"/>
      <c r="Q209" s="20"/>
      <c r="R209" s="20"/>
      <c r="S209" s="20"/>
      <c r="T209" s="20"/>
      <c r="U209" s="20"/>
      <c r="V209" s="20"/>
      <c r="W209" s="30"/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30"/>
      <c r="AI209" s="30"/>
      <c r="AJ209" s="30"/>
      <c r="AK209" s="30"/>
      <c r="AL209" s="30"/>
      <c r="AM209" s="30"/>
      <c r="AN209" s="30"/>
      <c r="AO209" s="30"/>
      <c r="AP209" s="30"/>
      <c r="AQ209" s="30"/>
      <c r="AR209" s="30"/>
      <c r="AS209" s="30"/>
      <c r="AT209" s="30"/>
      <c r="AU209" s="30"/>
      <c r="AV209" s="30"/>
      <c r="AW209" s="30"/>
      <c r="AX209" s="30"/>
      <c r="AY209" s="30"/>
      <c r="AZ209" s="30"/>
      <c r="BA209" s="30"/>
      <c r="BB209" s="30"/>
      <c r="BC209" s="30"/>
      <c r="BD209" s="30"/>
      <c r="BE209" s="30"/>
      <c r="BF209" s="30"/>
      <c r="BG209" s="30"/>
      <c r="BH209" s="30"/>
      <c r="BI209" s="30"/>
      <c r="BJ209" s="30"/>
      <c r="BK209" s="30"/>
      <c r="BL209" s="30"/>
      <c r="BM209" s="30"/>
      <c r="BN209" s="30"/>
      <c r="BO209" s="30"/>
      <c r="BP209" s="30"/>
      <c r="BQ209" s="30"/>
      <c r="BR209" s="30"/>
      <c r="BS209" s="30"/>
      <c r="BT209" s="30"/>
      <c r="BU209" s="30"/>
      <c r="BV209" s="30"/>
      <c r="BW209" s="30"/>
      <c r="BX209" s="30"/>
      <c r="BY209" s="30"/>
      <c r="BZ209" s="30"/>
      <c r="CA209" s="30"/>
      <c r="CB209" s="30"/>
      <c r="CC209" s="30"/>
      <c r="CD209" s="30"/>
      <c r="CE209" s="30"/>
      <c r="CF209" s="30"/>
      <c r="CG209" s="30"/>
      <c r="CH209" s="30"/>
      <c r="CI209" s="30"/>
      <c r="CJ209" s="30"/>
      <c r="CK209" s="30"/>
      <c r="CL209" s="30"/>
      <c r="CM209" s="30"/>
      <c r="CN209" s="30"/>
      <c r="CO209" s="30"/>
      <c r="CP209" s="30"/>
      <c r="CQ209" s="30"/>
      <c r="CR209" s="30"/>
      <c r="CS209" s="30"/>
      <c r="CT209" s="30"/>
      <c r="CU209" s="30"/>
      <c r="CV209" s="30"/>
      <c r="CW209" s="30"/>
      <c r="CX209" s="30"/>
      <c r="CY209" s="30"/>
      <c r="CZ209" s="30"/>
      <c r="DA209" s="30"/>
      <c r="DB209" s="30"/>
      <c r="DC209" s="30"/>
      <c r="DD209" s="30"/>
      <c r="DE209" s="30"/>
      <c r="DF209" s="30"/>
      <c r="DG209" s="30"/>
      <c r="DH209" s="30"/>
      <c r="DI209" s="30"/>
      <c r="DJ209" s="30"/>
      <c r="DK209" s="30"/>
      <c r="DL209" s="30"/>
      <c r="DM209" s="30"/>
      <c r="DN209" s="30"/>
      <c r="DO209" s="30"/>
      <c r="DP209" s="30"/>
      <c r="DQ209" s="30"/>
    </row>
    <row r="210" spans="1:121">
      <c r="A210" s="24"/>
      <c r="B210" s="24"/>
      <c r="C210" s="38"/>
      <c r="D210" s="39"/>
      <c r="E210" s="39"/>
      <c r="F210" s="54"/>
      <c r="G210" s="39"/>
      <c r="H210" s="24"/>
      <c r="I210" s="39"/>
      <c r="J210" s="20"/>
      <c r="K210" s="20"/>
      <c r="L210" s="20"/>
      <c r="M210" s="20"/>
      <c r="N210" s="20"/>
      <c r="O210" s="20"/>
      <c r="P210" s="20"/>
      <c r="Q210" s="20"/>
      <c r="R210" s="20"/>
      <c r="S210" s="20"/>
      <c r="T210" s="20"/>
      <c r="U210" s="20"/>
      <c r="V210" s="20"/>
      <c r="W210" s="30"/>
      <c r="X210" s="30"/>
      <c r="Y210" s="30"/>
      <c r="Z210" s="30"/>
      <c r="AA210" s="30"/>
      <c r="AB210" s="30"/>
      <c r="AC210" s="30"/>
      <c r="AD210" s="30"/>
      <c r="AE210" s="30"/>
      <c r="AF210" s="30"/>
      <c r="AG210" s="30"/>
      <c r="AH210" s="30"/>
      <c r="AI210" s="30"/>
      <c r="AJ210" s="30"/>
      <c r="AK210" s="30"/>
      <c r="AL210" s="30"/>
      <c r="AM210" s="30"/>
      <c r="AN210" s="30"/>
      <c r="AO210" s="30"/>
      <c r="AP210" s="30"/>
      <c r="AQ210" s="30"/>
      <c r="AR210" s="30"/>
      <c r="AS210" s="30"/>
      <c r="AT210" s="30"/>
      <c r="AU210" s="30"/>
      <c r="AV210" s="30"/>
      <c r="AW210" s="30"/>
      <c r="AX210" s="30"/>
      <c r="AY210" s="30"/>
      <c r="AZ210" s="30"/>
      <c r="BA210" s="30"/>
      <c r="BB210" s="30"/>
      <c r="BC210" s="30"/>
      <c r="BD210" s="30"/>
      <c r="BE210" s="30"/>
      <c r="BF210" s="30"/>
      <c r="BG210" s="30"/>
      <c r="BH210" s="30"/>
      <c r="BI210" s="30"/>
      <c r="BJ210" s="30"/>
      <c r="BK210" s="30"/>
      <c r="BL210" s="30"/>
      <c r="BM210" s="30"/>
      <c r="BN210" s="30"/>
      <c r="BO210" s="30"/>
      <c r="BP210" s="30"/>
      <c r="BQ210" s="30"/>
      <c r="BR210" s="30"/>
      <c r="BS210" s="30"/>
      <c r="BT210" s="30"/>
      <c r="BU210" s="30"/>
      <c r="BV210" s="30"/>
      <c r="BW210" s="30"/>
      <c r="BX210" s="30"/>
      <c r="BY210" s="30"/>
      <c r="BZ210" s="30"/>
      <c r="CA210" s="30"/>
      <c r="CB210" s="30"/>
      <c r="CC210" s="30"/>
      <c r="CD210" s="30"/>
      <c r="CE210" s="30"/>
      <c r="CF210" s="30"/>
      <c r="CG210" s="30"/>
      <c r="CH210" s="30"/>
      <c r="CI210" s="30"/>
      <c r="CJ210" s="30"/>
      <c r="CK210" s="30"/>
      <c r="CL210" s="30"/>
      <c r="CM210" s="30"/>
      <c r="CN210" s="30"/>
      <c r="CO210" s="30"/>
      <c r="CP210" s="30"/>
      <c r="CQ210" s="30"/>
      <c r="CR210" s="30"/>
      <c r="CS210" s="30"/>
      <c r="CT210" s="30"/>
      <c r="CU210" s="30"/>
      <c r="CV210" s="30"/>
      <c r="CW210" s="30"/>
      <c r="CX210" s="30"/>
      <c r="CY210" s="30"/>
      <c r="CZ210" s="30"/>
      <c r="DA210" s="30"/>
      <c r="DB210" s="30"/>
      <c r="DC210" s="30"/>
      <c r="DD210" s="30"/>
      <c r="DE210" s="30"/>
      <c r="DF210" s="30"/>
      <c r="DG210" s="30"/>
      <c r="DH210" s="30"/>
      <c r="DI210" s="30"/>
      <c r="DJ210" s="30"/>
      <c r="DK210" s="30"/>
      <c r="DL210" s="30"/>
      <c r="DM210" s="30"/>
      <c r="DN210" s="30"/>
      <c r="DO210" s="30"/>
      <c r="DP210" s="30"/>
      <c r="DQ210" s="30"/>
    </row>
    <row r="211" spans="1:121">
      <c r="A211" s="24"/>
      <c r="B211" s="24"/>
      <c r="C211" s="38"/>
      <c r="D211" s="39"/>
      <c r="E211" s="39"/>
      <c r="F211" s="54"/>
      <c r="G211" s="39"/>
      <c r="H211" s="24"/>
      <c r="I211" s="39"/>
      <c r="J211" s="20"/>
      <c r="K211" s="20"/>
      <c r="L211" s="20"/>
      <c r="M211" s="20"/>
      <c r="N211" s="20"/>
      <c r="O211" s="20"/>
      <c r="P211" s="20"/>
      <c r="Q211" s="20"/>
      <c r="R211" s="20"/>
      <c r="S211" s="20"/>
      <c r="T211" s="20"/>
      <c r="U211" s="20"/>
      <c r="V211" s="20"/>
      <c r="W211" s="30"/>
      <c r="X211" s="30"/>
      <c r="Y211" s="30"/>
      <c r="Z211" s="30"/>
      <c r="AA211" s="30"/>
      <c r="AB211" s="30"/>
      <c r="AC211" s="30"/>
      <c r="AD211" s="30"/>
      <c r="AE211" s="30"/>
      <c r="AF211" s="30"/>
      <c r="AG211" s="30"/>
      <c r="AH211" s="30"/>
      <c r="AI211" s="30"/>
      <c r="AJ211" s="30"/>
      <c r="AK211" s="30"/>
      <c r="AL211" s="30"/>
      <c r="AM211" s="30"/>
      <c r="AN211" s="30"/>
      <c r="AO211" s="30"/>
      <c r="AP211" s="30"/>
      <c r="AQ211" s="30"/>
      <c r="AR211" s="30"/>
      <c r="AS211" s="30"/>
      <c r="AT211" s="30"/>
      <c r="AU211" s="30"/>
      <c r="AV211" s="30"/>
      <c r="AW211" s="30"/>
      <c r="AX211" s="30"/>
      <c r="AY211" s="30"/>
      <c r="AZ211" s="30"/>
      <c r="BA211" s="30"/>
      <c r="BB211" s="30"/>
      <c r="BC211" s="30"/>
      <c r="BD211" s="30"/>
      <c r="BE211" s="30"/>
      <c r="BF211" s="30"/>
      <c r="BG211" s="30"/>
      <c r="BH211" s="30"/>
      <c r="BI211" s="30"/>
      <c r="BJ211" s="30"/>
      <c r="BK211" s="30"/>
      <c r="BL211" s="30"/>
      <c r="BM211" s="30"/>
      <c r="BN211" s="30"/>
      <c r="BO211" s="30"/>
      <c r="BP211" s="30"/>
      <c r="BQ211" s="30"/>
      <c r="BR211" s="30"/>
      <c r="BS211" s="30"/>
      <c r="BT211" s="30"/>
      <c r="BU211" s="30"/>
      <c r="BV211" s="30"/>
      <c r="BW211" s="30"/>
      <c r="BX211" s="30"/>
      <c r="BY211" s="30"/>
      <c r="BZ211" s="30"/>
      <c r="CA211" s="30"/>
      <c r="CB211" s="30"/>
      <c r="CC211" s="30"/>
      <c r="CD211" s="30"/>
      <c r="CE211" s="30"/>
      <c r="CF211" s="30"/>
      <c r="CG211" s="30"/>
      <c r="CH211" s="30"/>
      <c r="CI211" s="30"/>
      <c r="CJ211" s="30"/>
      <c r="CK211" s="30"/>
      <c r="CL211" s="30"/>
      <c r="CM211" s="30"/>
      <c r="CN211" s="30"/>
      <c r="CO211" s="30"/>
      <c r="CP211" s="30"/>
      <c r="CQ211" s="30"/>
      <c r="CR211" s="30"/>
      <c r="CS211" s="30"/>
      <c r="CT211" s="30"/>
      <c r="CU211" s="30"/>
      <c r="CV211" s="30"/>
      <c r="CW211" s="30"/>
      <c r="CX211" s="30"/>
      <c r="CY211" s="30"/>
      <c r="CZ211" s="30"/>
      <c r="DA211" s="30"/>
      <c r="DB211" s="30"/>
      <c r="DC211" s="30"/>
      <c r="DD211" s="30"/>
      <c r="DE211" s="30"/>
      <c r="DF211" s="30"/>
      <c r="DG211" s="30"/>
      <c r="DH211" s="30"/>
      <c r="DI211" s="30"/>
      <c r="DJ211" s="30"/>
      <c r="DK211" s="30"/>
      <c r="DL211" s="30"/>
      <c r="DM211" s="30"/>
      <c r="DN211" s="30"/>
      <c r="DO211" s="30"/>
      <c r="DP211" s="30"/>
      <c r="DQ211" s="30"/>
    </row>
    <row r="212" spans="1:121">
      <c r="A212" s="24"/>
      <c r="B212" s="24"/>
      <c r="C212" s="38"/>
      <c r="D212" s="39"/>
      <c r="E212" s="39"/>
      <c r="F212" s="54"/>
      <c r="G212" s="39"/>
      <c r="H212" s="24"/>
      <c r="I212" s="39"/>
      <c r="J212" s="20"/>
      <c r="K212" s="20"/>
      <c r="L212" s="20"/>
      <c r="M212" s="20"/>
      <c r="N212" s="20"/>
      <c r="O212" s="20"/>
      <c r="P212" s="20"/>
      <c r="Q212" s="20"/>
      <c r="R212" s="20"/>
      <c r="S212" s="20"/>
      <c r="T212" s="20"/>
      <c r="U212" s="20"/>
      <c r="V212" s="20"/>
      <c r="W212" s="30"/>
      <c r="X212" s="30"/>
      <c r="Y212" s="30"/>
      <c r="Z212" s="30"/>
      <c r="AA212" s="30"/>
      <c r="AB212" s="30"/>
      <c r="AC212" s="30"/>
      <c r="AD212" s="30"/>
      <c r="AE212" s="30"/>
      <c r="AF212" s="30"/>
      <c r="AG212" s="30"/>
      <c r="AH212" s="30"/>
      <c r="AI212" s="30"/>
      <c r="AJ212" s="30"/>
      <c r="AK212" s="30"/>
      <c r="AL212" s="30"/>
      <c r="AM212" s="30"/>
      <c r="AN212" s="30"/>
      <c r="AO212" s="30"/>
      <c r="AP212" s="30"/>
      <c r="AQ212" s="30"/>
      <c r="AR212" s="30"/>
      <c r="AS212" s="30"/>
      <c r="AT212" s="30"/>
      <c r="AU212" s="30"/>
      <c r="AV212" s="30"/>
      <c r="AW212" s="30"/>
      <c r="AX212" s="30"/>
      <c r="AY212" s="30"/>
      <c r="AZ212" s="30"/>
      <c r="BA212" s="30"/>
      <c r="BB212" s="30"/>
      <c r="BC212" s="30"/>
      <c r="BD212" s="30"/>
      <c r="BE212" s="30"/>
      <c r="BF212" s="30"/>
      <c r="BG212" s="30"/>
      <c r="BH212" s="30"/>
      <c r="BI212" s="30"/>
      <c r="BJ212" s="30"/>
      <c r="BK212" s="30"/>
      <c r="BL212" s="30"/>
      <c r="BM212" s="30"/>
      <c r="BN212" s="30"/>
      <c r="BO212" s="30"/>
      <c r="BP212" s="30"/>
      <c r="BQ212" s="30"/>
      <c r="BR212" s="30"/>
      <c r="BS212" s="30"/>
      <c r="BT212" s="30"/>
      <c r="BU212" s="30"/>
      <c r="BV212" s="30"/>
      <c r="BW212" s="30"/>
      <c r="BX212" s="30"/>
      <c r="BY212" s="30"/>
      <c r="BZ212" s="30"/>
      <c r="CA212" s="30"/>
      <c r="CB212" s="30"/>
      <c r="CC212" s="30"/>
      <c r="CD212" s="30"/>
      <c r="CE212" s="30"/>
      <c r="CF212" s="30"/>
      <c r="CG212" s="30"/>
      <c r="CH212" s="30"/>
      <c r="CI212" s="30"/>
      <c r="CJ212" s="30"/>
      <c r="CK212" s="30"/>
      <c r="CL212" s="30"/>
      <c r="CM212" s="30"/>
      <c r="CN212" s="30"/>
      <c r="CO212" s="30"/>
      <c r="CP212" s="30"/>
      <c r="CQ212" s="30"/>
      <c r="CR212" s="30"/>
      <c r="CS212" s="30"/>
      <c r="CT212" s="30"/>
      <c r="CU212" s="30"/>
      <c r="CV212" s="30"/>
      <c r="CW212" s="30"/>
      <c r="CX212" s="30"/>
      <c r="CY212" s="30"/>
      <c r="CZ212" s="30"/>
      <c r="DA212" s="30"/>
      <c r="DB212" s="30"/>
      <c r="DC212" s="30"/>
      <c r="DD212" s="30"/>
      <c r="DE212" s="30"/>
      <c r="DF212" s="30"/>
      <c r="DG212" s="30"/>
      <c r="DH212" s="30"/>
      <c r="DI212" s="30"/>
      <c r="DJ212" s="30"/>
      <c r="DK212" s="30"/>
      <c r="DL212" s="30"/>
      <c r="DM212" s="30"/>
      <c r="DN212" s="30"/>
      <c r="DO212" s="30"/>
      <c r="DP212" s="30"/>
      <c r="DQ212" s="30"/>
    </row>
    <row r="213" spans="1:121">
      <c r="A213" s="24"/>
      <c r="B213" s="24"/>
      <c r="C213" s="38"/>
      <c r="D213" s="39"/>
      <c r="E213" s="39"/>
      <c r="F213" s="54"/>
      <c r="G213" s="39"/>
      <c r="H213" s="24"/>
      <c r="I213" s="39"/>
      <c r="J213" s="20"/>
      <c r="K213" s="20"/>
      <c r="L213" s="20"/>
      <c r="M213" s="20"/>
      <c r="N213" s="20"/>
      <c r="O213" s="20"/>
      <c r="P213" s="20"/>
      <c r="Q213" s="20"/>
      <c r="R213" s="20"/>
      <c r="S213" s="20"/>
      <c r="T213" s="20"/>
      <c r="U213" s="20"/>
      <c r="V213" s="20"/>
      <c r="W213" s="30"/>
      <c r="X213" s="30"/>
      <c r="Y213" s="30"/>
      <c r="Z213" s="30"/>
      <c r="AA213" s="30"/>
      <c r="AB213" s="30"/>
      <c r="AC213" s="30"/>
      <c r="AD213" s="30"/>
      <c r="AE213" s="30"/>
      <c r="AF213" s="30"/>
      <c r="AG213" s="30"/>
      <c r="AH213" s="30"/>
      <c r="AI213" s="30"/>
      <c r="AJ213" s="30"/>
      <c r="AK213" s="30"/>
      <c r="AL213" s="30"/>
      <c r="AM213" s="30"/>
      <c r="AN213" s="30"/>
      <c r="AO213" s="30"/>
      <c r="AP213" s="30"/>
      <c r="AQ213" s="30"/>
      <c r="AR213" s="30"/>
      <c r="AS213" s="30"/>
      <c r="AT213" s="30"/>
      <c r="AU213" s="30"/>
      <c r="AV213" s="30"/>
      <c r="AW213" s="30"/>
      <c r="AX213" s="30"/>
      <c r="AY213" s="30"/>
      <c r="AZ213" s="30"/>
      <c r="BA213" s="30"/>
      <c r="BB213" s="30"/>
      <c r="BC213" s="30"/>
      <c r="BD213" s="30"/>
      <c r="BE213" s="30"/>
      <c r="BF213" s="30"/>
      <c r="BG213" s="30"/>
      <c r="BH213" s="30"/>
      <c r="BI213" s="30"/>
      <c r="BJ213" s="30"/>
      <c r="BK213" s="30"/>
      <c r="BL213" s="30"/>
      <c r="BM213" s="30"/>
      <c r="BN213" s="30"/>
      <c r="BO213" s="30"/>
      <c r="BP213" s="30"/>
      <c r="BQ213" s="30"/>
      <c r="BR213" s="30"/>
      <c r="BS213" s="30"/>
      <c r="BT213" s="30"/>
      <c r="BU213" s="30"/>
      <c r="BV213" s="30"/>
      <c r="BW213" s="30"/>
      <c r="BX213" s="30"/>
      <c r="BY213" s="30"/>
      <c r="BZ213" s="30"/>
      <c r="CA213" s="30"/>
      <c r="CB213" s="30"/>
      <c r="CC213" s="30"/>
      <c r="CD213" s="30"/>
      <c r="CE213" s="30"/>
      <c r="CF213" s="30"/>
      <c r="CG213" s="30"/>
      <c r="CH213" s="30"/>
      <c r="CI213" s="30"/>
      <c r="CJ213" s="30"/>
      <c r="CK213" s="30"/>
      <c r="CL213" s="30"/>
      <c r="CM213" s="30"/>
      <c r="CN213" s="30"/>
      <c r="CO213" s="30"/>
      <c r="CP213" s="30"/>
      <c r="CQ213" s="30"/>
      <c r="CR213" s="30"/>
      <c r="CS213" s="30"/>
      <c r="CT213" s="30"/>
      <c r="CU213" s="30"/>
      <c r="CV213" s="30"/>
      <c r="CW213" s="30"/>
      <c r="CX213" s="30"/>
      <c r="CY213" s="30"/>
      <c r="CZ213" s="30"/>
      <c r="DA213" s="30"/>
      <c r="DB213" s="30"/>
      <c r="DC213" s="30"/>
      <c r="DD213" s="30"/>
      <c r="DE213" s="30"/>
      <c r="DF213" s="30"/>
      <c r="DG213" s="30"/>
      <c r="DH213" s="30"/>
      <c r="DI213" s="30"/>
      <c r="DJ213" s="30"/>
      <c r="DK213" s="30"/>
      <c r="DL213" s="30"/>
      <c r="DM213" s="30"/>
      <c r="DN213" s="30"/>
      <c r="DO213" s="30"/>
      <c r="DP213" s="30"/>
      <c r="DQ213" s="30"/>
    </row>
    <row r="214" spans="1:121">
      <c r="A214" s="30"/>
      <c r="B214" s="30"/>
      <c r="C214" s="80"/>
      <c r="D214" s="30"/>
      <c r="E214" s="30"/>
      <c r="F214" s="30"/>
      <c r="G214" s="30"/>
      <c r="H214" s="30"/>
      <c r="I214" s="41"/>
      <c r="J214" s="20"/>
      <c r="K214" s="20"/>
      <c r="L214" s="20"/>
      <c r="M214" s="20"/>
      <c r="N214" s="20"/>
      <c r="O214" s="20"/>
      <c r="P214" s="20"/>
      <c r="Q214" s="20"/>
      <c r="R214" s="20"/>
      <c r="S214" s="20"/>
      <c r="T214" s="20"/>
      <c r="U214" s="20"/>
      <c r="V214" s="20"/>
      <c r="W214" s="30"/>
      <c r="X214" s="30"/>
      <c r="Y214" s="30"/>
      <c r="Z214" s="30"/>
      <c r="AA214" s="30"/>
      <c r="AB214" s="30"/>
      <c r="AC214" s="30"/>
      <c r="AD214" s="30"/>
      <c r="AE214" s="30"/>
      <c r="AF214" s="30"/>
      <c r="AG214" s="30"/>
      <c r="AH214" s="30"/>
      <c r="AI214" s="30"/>
      <c r="AJ214" s="30"/>
      <c r="AK214" s="30"/>
      <c r="AL214" s="30"/>
      <c r="AM214" s="30"/>
      <c r="AN214" s="30"/>
      <c r="AO214" s="30"/>
      <c r="AP214" s="30"/>
      <c r="AQ214" s="30"/>
      <c r="AR214" s="30"/>
      <c r="AS214" s="30"/>
      <c r="AT214" s="30"/>
      <c r="AU214" s="30"/>
      <c r="AV214" s="30"/>
      <c r="AW214" s="30"/>
      <c r="AX214" s="30"/>
      <c r="AY214" s="30"/>
      <c r="AZ214" s="30"/>
      <c r="BA214" s="30"/>
      <c r="BB214" s="30"/>
      <c r="BC214" s="30"/>
      <c r="BD214" s="30"/>
      <c r="BE214" s="30"/>
      <c r="BF214" s="30"/>
      <c r="BG214" s="30"/>
      <c r="BH214" s="30"/>
      <c r="BI214" s="30"/>
      <c r="BJ214" s="30"/>
      <c r="BK214" s="30"/>
      <c r="BL214" s="30"/>
      <c r="BM214" s="30"/>
      <c r="BN214" s="30"/>
      <c r="BO214" s="30"/>
      <c r="BP214" s="30"/>
      <c r="BQ214" s="30"/>
      <c r="BR214" s="30"/>
      <c r="BS214" s="30"/>
      <c r="BT214" s="30"/>
      <c r="BU214" s="30"/>
      <c r="BV214" s="30"/>
      <c r="BW214" s="30"/>
      <c r="BX214" s="30"/>
      <c r="BY214" s="30"/>
      <c r="BZ214" s="30"/>
      <c r="CA214" s="30"/>
      <c r="CB214" s="30"/>
      <c r="CC214" s="30"/>
      <c r="CD214" s="30"/>
      <c r="CE214" s="30"/>
      <c r="CF214" s="30"/>
      <c r="CG214" s="30"/>
      <c r="CH214" s="30"/>
      <c r="CI214" s="30"/>
      <c r="CJ214" s="30"/>
      <c r="CK214" s="30"/>
      <c r="CL214" s="30"/>
      <c r="CM214" s="30"/>
      <c r="CN214" s="30"/>
      <c r="CO214" s="30"/>
      <c r="CP214" s="30"/>
      <c r="CQ214" s="30"/>
      <c r="CR214" s="30"/>
      <c r="CS214" s="30"/>
      <c r="CT214" s="30"/>
      <c r="CU214" s="30"/>
      <c r="CV214" s="30"/>
      <c r="CW214" s="30"/>
      <c r="CX214" s="30"/>
      <c r="CY214" s="30"/>
      <c r="CZ214" s="30"/>
      <c r="DA214" s="30"/>
      <c r="DB214" s="30"/>
      <c r="DC214" s="30"/>
      <c r="DD214" s="30"/>
      <c r="DE214" s="30"/>
      <c r="DF214" s="30"/>
      <c r="DG214" s="30"/>
      <c r="DH214" s="30"/>
      <c r="DI214" s="30"/>
      <c r="DJ214" s="30"/>
      <c r="DK214" s="30"/>
      <c r="DL214" s="30"/>
      <c r="DM214" s="30"/>
      <c r="DN214" s="30"/>
      <c r="DO214" s="30"/>
      <c r="DP214" s="30"/>
      <c r="DQ214" s="30"/>
    </row>
    <row r="215" spans="1:121">
      <c r="A215" s="30"/>
      <c r="B215" s="30"/>
      <c r="C215" s="30"/>
      <c r="D215" s="30"/>
      <c r="E215" s="30"/>
      <c r="F215" s="30"/>
      <c r="G215" s="30"/>
      <c r="H215" s="83"/>
      <c r="I215" s="20"/>
      <c r="J215" s="20"/>
      <c r="K215" s="20"/>
      <c r="L215" s="20"/>
      <c r="M215" s="20"/>
      <c r="N215" s="20"/>
      <c r="O215" s="20"/>
      <c r="P215" s="20"/>
      <c r="Q215" s="20"/>
      <c r="R215" s="20"/>
      <c r="S215" s="20"/>
      <c r="T215" s="20"/>
      <c r="U215" s="20"/>
      <c r="V215" s="20"/>
      <c r="W215" s="30"/>
      <c r="X215" s="30"/>
      <c r="Y215" s="30"/>
      <c r="Z215" s="30"/>
      <c r="AA215" s="30"/>
      <c r="AB215" s="30"/>
      <c r="AC215" s="30"/>
      <c r="AD215" s="30"/>
      <c r="AE215" s="30"/>
      <c r="AF215" s="30"/>
      <c r="AG215" s="30"/>
      <c r="AH215" s="30"/>
      <c r="AI215" s="30"/>
      <c r="AJ215" s="30"/>
      <c r="AK215" s="30"/>
      <c r="AL215" s="30"/>
      <c r="AM215" s="30"/>
      <c r="AN215" s="30"/>
      <c r="AO215" s="30"/>
      <c r="AP215" s="30"/>
      <c r="AQ215" s="30"/>
      <c r="AR215" s="30"/>
      <c r="AS215" s="30"/>
      <c r="AT215" s="30"/>
      <c r="AU215" s="30"/>
      <c r="AV215" s="30"/>
      <c r="AW215" s="30"/>
      <c r="AX215" s="30"/>
      <c r="AY215" s="30"/>
      <c r="AZ215" s="30"/>
      <c r="BA215" s="30"/>
      <c r="BB215" s="30"/>
      <c r="BC215" s="30"/>
      <c r="BD215" s="30"/>
      <c r="BE215" s="30"/>
      <c r="BF215" s="30"/>
      <c r="BG215" s="30"/>
      <c r="BH215" s="30"/>
      <c r="BI215" s="30"/>
      <c r="BJ215" s="30"/>
      <c r="BK215" s="30"/>
      <c r="BL215" s="30"/>
      <c r="BM215" s="30"/>
      <c r="BN215" s="30"/>
      <c r="BO215" s="30"/>
      <c r="BP215" s="30"/>
      <c r="BQ215" s="30"/>
      <c r="BR215" s="30"/>
      <c r="BS215" s="30"/>
      <c r="BT215" s="30"/>
      <c r="BU215" s="30"/>
      <c r="BV215" s="30"/>
      <c r="BW215" s="30"/>
      <c r="BX215" s="30"/>
      <c r="BY215" s="30"/>
      <c r="BZ215" s="30"/>
      <c r="CA215" s="30"/>
      <c r="CB215" s="30"/>
      <c r="CC215" s="30"/>
      <c r="CD215" s="30"/>
      <c r="CE215" s="30"/>
      <c r="CF215" s="30"/>
      <c r="CG215" s="30"/>
      <c r="CH215" s="30"/>
      <c r="CI215" s="30"/>
      <c r="CJ215" s="30"/>
      <c r="CK215" s="30"/>
      <c r="CL215" s="30"/>
      <c r="CM215" s="30"/>
      <c r="CN215" s="30"/>
      <c r="CO215" s="30"/>
      <c r="CP215" s="30"/>
      <c r="CQ215" s="30"/>
      <c r="CR215" s="30"/>
      <c r="CS215" s="30"/>
      <c r="CT215" s="30"/>
      <c r="CU215" s="30"/>
      <c r="CV215" s="30"/>
      <c r="CW215" s="30"/>
      <c r="CX215" s="30"/>
      <c r="CY215" s="30"/>
      <c r="CZ215" s="30"/>
      <c r="DA215" s="30"/>
      <c r="DB215" s="30"/>
      <c r="DC215" s="30"/>
      <c r="DD215" s="30"/>
      <c r="DE215" s="30"/>
      <c r="DF215" s="30"/>
      <c r="DG215" s="30"/>
      <c r="DH215" s="30"/>
      <c r="DI215" s="30"/>
      <c r="DJ215" s="30"/>
      <c r="DK215" s="30"/>
      <c r="DL215" s="30"/>
      <c r="DM215" s="30"/>
      <c r="DN215" s="30"/>
      <c r="DO215" s="30"/>
      <c r="DP215" s="30"/>
      <c r="DQ215" s="30"/>
    </row>
    <row r="216" spans="1:121" ht="15" customHeight="1">
      <c r="A216" s="88"/>
      <c r="B216" s="88"/>
      <c r="C216" s="89"/>
      <c r="D216" s="88"/>
      <c r="E216" s="88"/>
      <c r="F216" s="90"/>
      <c r="G216" s="91"/>
      <c r="H216" s="88"/>
      <c r="I216" s="92"/>
      <c r="J216" s="20"/>
      <c r="K216" s="88"/>
      <c r="L216" s="88"/>
      <c r="M216" s="89"/>
      <c r="N216" s="88"/>
      <c r="O216" s="88"/>
      <c r="P216" s="90"/>
      <c r="Q216" s="91"/>
      <c r="R216" s="88"/>
      <c r="S216" s="92"/>
      <c r="T216" s="20"/>
      <c r="U216" s="88"/>
      <c r="V216" s="88"/>
      <c r="W216" s="89"/>
      <c r="X216" s="88"/>
      <c r="Y216" s="95"/>
      <c r="Z216" s="96"/>
      <c r="AA216" s="97"/>
      <c r="AB216" s="95"/>
      <c r="AC216" s="98"/>
      <c r="AD216" s="30"/>
      <c r="AE216" s="93"/>
      <c r="AF216" s="94"/>
      <c r="AG216" s="93"/>
      <c r="AH216" s="30"/>
      <c r="AI216" s="30"/>
      <c r="AJ216" s="30"/>
      <c r="AK216" s="30"/>
      <c r="AL216" s="30"/>
      <c r="AM216" s="30"/>
      <c r="AN216" s="30"/>
      <c r="AO216" s="30"/>
      <c r="AP216" s="30"/>
      <c r="AQ216" s="30"/>
      <c r="AR216" s="30"/>
      <c r="AS216" s="30"/>
      <c r="AT216" s="30"/>
      <c r="AU216" s="30"/>
      <c r="AV216" s="30"/>
      <c r="AW216" s="30"/>
      <c r="AX216" s="30"/>
      <c r="AY216" s="30"/>
      <c r="AZ216" s="30"/>
      <c r="BA216" s="30"/>
      <c r="BB216" s="30"/>
      <c r="BC216" s="30"/>
      <c r="BD216" s="30"/>
      <c r="BE216" s="30"/>
      <c r="BF216" s="30"/>
      <c r="BG216" s="30"/>
      <c r="BH216" s="30"/>
      <c r="BI216" s="30"/>
      <c r="BJ216" s="30"/>
      <c r="BK216" s="30"/>
      <c r="BL216" s="30"/>
      <c r="BM216" s="30"/>
      <c r="BN216" s="30"/>
      <c r="BO216" s="30"/>
      <c r="BP216" s="30"/>
      <c r="BQ216" s="30"/>
      <c r="BR216" s="30"/>
      <c r="BS216" s="30"/>
      <c r="BT216" s="30"/>
      <c r="BU216" s="30"/>
      <c r="BV216" s="30"/>
      <c r="BW216" s="30"/>
      <c r="BX216" s="30"/>
      <c r="BY216" s="30"/>
      <c r="BZ216" s="30"/>
      <c r="CA216" s="30"/>
      <c r="CB216" s="30"/>
      <c r="CC216" s="30"/>
      <c r="CD216" s="30"/>
      <c r="CE216" s="30"/>
      <c r="CF216" s="30"/>
      <c r="CG216" s="30"/>
      <c r="CH216" s="30"/>
      <c r="CI216" s="30"/>
      <c r="CJ216" s="30"/>
      <c r="CK216" s="30"/>
      <c r="CL216" s="30"/>
      <c r="CM216" s="30"/>
      <c r="CN216" s="30"/>
      <c r="CO216" s="30"/>
      <c r="CP216" s="30"/>
      <c r="CQ216" s="30"/>
      <c r="CR216" s="30"/>
      <c r="CS216" s="30"/>
      <c r="CT216" s="30"/>
      <c r="CU216" s="30"/>
      <c r="CV216" s="30"/>
      <c r="CW216" s="30"/>
      <c r="CX216" s="30"/>
      <c r="CY216" s="30"/>
      <c r="CZ216" s="30"/>
      <c r="DA216" s="30"/>
      <c r="DB216" s="30"/>
      <c r="DC216" s="30"/>
      <c r="DD216" s="30"/>
      <c r="DE216" s="30"/>
      <c r="DF216" s="30"/>
      <c r="DG216" s="30"/>
      <c r="DH216" s="30"/>
      <c r="DI216" s="30"/>
      <c r="DJ216" s="30"/>
      <c r="DK216" s="30"/>
      <c r="DL216" s="30"/>
      <c r="DM216" s="30"/>
      <c r="DN216" s="30"/>
      <c r="DO216" s="30"/>
      <c r="DP216" s="30"/>
      <c r="DQ216" s="30"/>
    </row>
    <row r="217" spans="1:121">
      <c r="A217" s="88"/>
      <c r="B217" s="88"/>
      <c r="C217" s="89"/>
      <c r="D217" s="88"/>
      <c r="E217" s="88"/>
      <c r="F217" s="90"/>
      <c r="G217" s="91"/>
      <c r="H217" s="88"/>
      <c r="I217" s="92"/>
      <c r="J217" s="20"/>
      <c r="K217" s="88"/>
      <c r="L217" s="88"/>
      <c r="M217" s="89"/>
      <c r="N217" s="88"/>
      <c r="O217" s="88"/>
      <c r="P217" s="90"/>
      <c r="Q217" s="91"/>
      <c r="R217" s="88"/>
      <c r="S217" s="92"/>
      <c r="T217" s="20"/>
      <c r="U217" s="88"/>
      <c r="V217" s="88"/>
      <c r="W217" s="89"/>
      <c r="X217" s="88"/>
      <c r="Y217" s="95"/>
      <c r="Z217" s="96"/>
      <c r="AA217" s="97"/>
      <c r="AB217" s="95"/>
      <c r="AC217" s="98"/>
      <c r="AD217" s="30"/>
      <c r="AE217" s="93"/>
      <c r="AF217" s="94"/>
      <c r="AG217" s="93"/>
      <c r="AH217" s="30"/>
      <c r="AI217" s="30"/>
      <c r="AJ217" s="30"/>
      <c r="AK217" s="30"/>
      <c r="AL217" s="30"/>
      <c r="AM217" s="30"/>
      <c r="AN217" s="30"/>
      <c r="AO217" s="30"/>
      <c r="AP217" s="30"/>
      <c r="AQ217" s="30"/>
      <c r="AR217" s="30"/>
      <c r="AS217" s="30"/>
      <c r="AT217" s="30"/>
      <c r="AU217" s="30"/>
      <c r="AV217" s="30"/>
      <c r="AW217" s="30"/>
      <c r="AX217" s="30"/>
      <c r="AY217" s="30"/>
      <c r="AZ217" s="30"/>
      <c r="BA217" s="30"/>
      <c r="BB217" s="30"/>
      <c r="BC217" s="30"/>
      <c r="BD217" s="30"/>
      <c r="BE217" s="30"/>
      <c r="BF217" s="30"/>
      <c r="BG217" s="30"/>
      <c r="BH217" s="30"/>
      <c r="BI217" s="30"/>
      <c r="BJ217" s="30"/>
      <c r="BK217" s="30"/>
      <c r="BL217" s="30"/>
      <c r="BM217" s="30"/>
      <c r="BN217" s="30"/>
      <c r="BO217" s="30"/>
      <c r="BP217" s="30"/>
      <c r="BQ217" s="30"/>
      <c r="BR217" s="30"/>
      <c r="BS217" s="30"/>
      <c r="BT217" s="30"/>
      <c r="BU217" s="30"/>
      <c r="BV217" s="30"/>
      <c r="BW217" s="30"/>
      <c r="BX217" s="30"/>
      <c r="BY217" s="30"/>
      <c r="BZ217" s="30"/>
      <c r="CA217" s="30"/>
      <c r="CB217" s="30"/>
      <c r="CC217" s="30"/>
      <c r="CD217" s="30"/>
      <c r="CE217" s="30"/>
      <c r="CF217" s="30"/>
      <c r="CG217" s="30"/>
      <c r="CH217" s="30"/>
      <c r="CI217" s="30"/>
      <c r="CJ217" s="30"/>
      <c r="CK217" s="30"/>
      <c r="CL217" s="30"/>
      <c r="CM217" s="30"/>
      <c r="CN217" s="30"/>
      <c r="CO217" s="30"/>
      <c r="CP217" s="30"/>
      <c r="CQ217" s="30"/>
      <c r="CR217" s="30"/>
      <c r="CS217" s="30"/>
      <c r="CT217" s="30"/>
      <c r="CU217" s="30"/>
      <c r="CV217" s="30"/>
      <c r="CW217" s="30"/>
      <c r="CX217" s="30"/>
      <c r="CY217" s="30"/>
      <c r="CZ217" s="30"/>
      <c r="DA217" s="30"/>
      <c r="DB217" s="30"/>
      <c r="DC217" s="30"/>
      <c r="DD217" s="30"/>
      <c r="DE217" s="30"/>
      <c r="DF217" s="30"/>
      <c r="DG217" s="30"/>
      <c r="DH217" s="30"/>
      <c r="DI217" s="30"/>
      <c r="DJ217" s="30"/>
      <c r="DK217" s="30"/>
      <c r="DL217" s="30"/>
      <c r="DM217" s="30"/>
      <c r="DN217" s="30"/>
      <c r="DO217" s="30"/>
      <c r="DP217" s="30"/>
      <c r="DQ217" s="30"/>
    </row>
    <row r="218" spans="1:121">
      <c r="A218" s="24"/>
      <c r="B218" s="24"/>
      <c r="C218" s="38"/>
      <c r="D218" s="39"/>
      <c r="E218" s="39"/>
      <c r="F218" s="54"/>
      <c r="G218" s="39"/>
      <c r="H218" s="24"/>
      <c r="I218" s="39"/>
      <c r="J218" s="20"/>
      <c r="K218" s="24"/>
      <c r="L218" s="24"/>
      <c r="M218" s="38"/>
      <c r="N218" s="39"/>
      <c r="O218" s="39"/>
      <c r="P218" s="54"/>
      <c r="Q218" s="39"/>
      <c r="R218" s="24"/>
      <c r="S218" s="39"/>
      <c r="T218" s="20"/>
      <c r="U218" s="24"/>
      <c r="V218" s="24"/>
      <c r="W218" s="38"/>
      <c r="X218" s="39"/>
      <c r="Y218" s="39"/>
      <c r="Z218" s="54"/>
      <c r="AA218" s="39"/>
      <c r="AB218" s="24"/>
      <c r="AC218" s="84"/>
      <c r="AD218" s="30"/>
      <c r="AE218" s="68"/>
      <c r="AF218" s="30"/>
      <c r="AG218" s="68"/>
      <c r="AH218" s="30"/>
      <c r="AI218" s="30"/>
      <c r="AJ218" s="30"/>
      <c r="AK218" s="30"/>
      <c r="AL218" s="30"/>
      <c r="AM218" s="30"/>
      <c r="AN218" s="30"/>
      <c r="AO218" s="30"/>
      <c r="AP218" s="30"/>
      <c r="AQ218" s="30"/>
      <c r="AR218" s="30"/>
      <c r="AS218" s="30"/>
      <c r="AT218" s="30"/>
      <c r="AU218" s="30"/>
      <c r="AV218" s="30"/>
      <c r="AW218" s="30"/>
      <c r="AX218" s="30"/>
      <c r="AY218" s="30"/>
      <c r="AZ218" s="30"/>
      <c r="BA218" s="30"/>
      <c r="BB218" s="30"/>
      <c r="BC218" s="30"/>
      <c r="BD218" s="30"/>
      <c r="BE218" s="30"/>
      <c r="BF218" s="30"/>
      <c r="BG218" s="30"/>
      <c r="BH218" s="30"/>
      <c r="BI218" s="30"/>
      <c r="BJ218" s="30"/>
      <c r="BK218" s="30"/>
      <c r="BL218" s="30"/>
      <c r="BM218" s="30"/>
      <c r="BN218" s="30"/>
      <c r="BO218" s="30"/>
      <c r="BP218" s="30"/>
      <c r="BQ218" s="30"/>
      <c r="BR218" s="30"/>
      <c r="BS218" s="30"/>
      <c r="BT218" s="30"/>
      <c r="BU218" s="30"/>
      <c r="BV218" s="30"/>
      <c r="BW218" s="30"/>
      <c r="BX218" s="30"/>
      <c r="BY218" s="30"/>
      <c r="BZ218" s="30"/>
      <c r="CA218" s="30"/>
      <c r="CB218" s="30"/>
      <c r="CC218" s="30"/>
      <c r="CD218" s="30"/>
      <c r="CE218" s="30"/>
      <c r="CF218" s="30"/>
      <c r="CG218" s="30"/>
      <c r="CH218" s="30"/>
      <c r="CI218" s="30"/>
      <c r="CJ218" s="30"/>
      <c r="CK218" s="30"/>
      <c r="CL218" s="30"/>
      <c r="CM218" s="30"/>
      <c r="CN218" s="30"/>
      <c r="CO218" s="30"/>
      <c r="CP218" s="30"/>
      <c r="CQ218" s="30"/>
      <c r="CR218" s="30"/>
      <c r="CS218" s="30"/>
      <c r="CT218" s="30"/>
      <c r="CU218" s="30"/>
      <c r="CV218" s="30"/>
      <c r="CW218" s="30"/>
      <c r="CX218" s="30"/>
      <c r="CY218" s="30"/>
      <c r="CZ218" s="30"/>
      <c r="DA218" s="30"/>
      <c r="DB218" s="30"/>
      <c r="DC218" s="30"/>
      <c r="DD218" s="30"/>
      <c r="DE218" s="30"/>
      <c r="DF218" s="30"/>
      <c r="DG218" s="30"/>
      <c r="DH218" s="30"/>
      <c r="DI218" s="30"/>
      <c r="DJ218" s="30"/>
      <c r="DK218" s="30"/>
      <c r="DL218" s="30"/>
      <c r="DM218" s="30"/>
      <c r="DN218" s="30"/>
      <c r="DO218" s="30"/>
      <c r="DP218" s="30"/>
      <c r="DQ218" s="30"/>
    </row>
    <row r="219" spans="1:121">
      <c r="A219" s="24"/>
      <c r="B219" s="24"/>
      <c r="C219" s="38"/>
      <c r="D219" s="39"/>
      <c r="E219" s="39"/>
      <c r="F219" s="54"/>
      <c r="G219" s="39"/>
      <c r="H219" s="24"/>
      <c r="I219" s="39"/>
      <c r="J219" s="20"/>
      <c r="K219" s="24"/>
      <c r="L219" s="24"/>
      <c r="M219" s="38"/>
      <c r="N219" s="39"/>
      <c r="O219" s="39"/>
      <c r="P219" s="54"/>
      <c r="Q219" s="39"/>
      <c r="R219" s="24"/>
      <c r="S219" s="39"/>
      <c r="T219" s="20"/>
      <c r="U219" s="24"/>
      <c r="V219" s="24"/>
      <c r="W219" s="38"/>
      <c r="X219" s="39"/>
      <c r="Y219" s="39"/>
      <c r="Z219" s="54"/>
      <c r="AA219" s="39"/>
      <c r="AB219" s="24"/>
      <c r="AC219" s="84"/>
      <c r="AD219" s="30"/>
      <c r="AE219" s="68"/>
      <c r="AF219" s="30"/>
      <c r="AG219" s="68"/>
      <c r="AH219" s="30"/>
      <c r="AI219" s="30"/>
      <c r="AJ219" s="30"/>
      <c r="AK219" s="30"/>
      <c r="AL219" s="30"/>
      <c r="AM219" s="30"/>
      <c r="AN219" s="30"/>
      <c r="AO219" s="30"/>
      <c r="AP219" s="30"/>
      <c r="AQ219" s="30"/>
      <c r="AR219" s="30"/>
      <c r="AS219" s="30"/>
      <c r="AT219" s="30"/>
      <c r="AU219" s="30"/>
      <c r="AV219" s="30"/>
      <c r="AW219" s="30"/>
      <c r="AX219" s="30"/>
      <c r="AY219" s="30"/>
      <c r="AZ219" s="30"/>
      <c r="BA219" s="30"/>
      <c r="BB219" s="30"/>
      <c r="BC219" s="30"/>
      <c r="BD219" s="30"/>
      <c r="BE219" s="30"/>
      <c r="BF219" s="30"/>
      <c r="BG219" s="30"/>
      <c r="BH219" s="30"/>
      <c r="BI219" s="30"/>
      <c r="BJ219" s="30"/>
      <c r="BK219" s="30"/>
      <c r="BL219" s="30"/>
      <c r="BM219" s="30"/>
      <c r="BN219" s="30"/>
      <c r="BO219" s="30"/>
      <c r="BP219" s="30"/>
      <c r="BQ219" s="30"/>
      <c r="BR219" s="30"/>
      <c r="BS219" s="30"/>
      <c r="BT219" s="30"/>
      <c r="BU219" s="30"/>
      <c r="BV219" s="30"/>
      <c r="BW219" s="30"/>
      <c r="BX219" s="30"/>
      <c r="BY219" s="30"/>
      <c r="BZ219" s="30"/>
      <c r="CA219" s="30"/>
      <c r="CB219" s="30"/>
      <c r="CC219" s="30"/>
      <c r="CD219" s="30"/>
      <c r="CE219" s="30"/>
      <c r="CF219" s="30"/>
      <c r="CG219" s="30"/>
      <c r="CH219" s="30"/>
      <c r="CI219" s="30"/>
      <c r="CJ219" s="30"/>
      <c r="CK219" s="30"/>
      <c r="CL219" s="30"/>
      <c r="CM219" s="30"/>
      <c r="CN219" s="30"/>
      <c r="CO219" s="30"/>
      <c r="CP219" s="30"/>
      <c r="CQ219" s="30"/>
      <c r="CR219" s="30"/>
      <c r="CS219" s="30"/>
      <c r="CT219" s="30"/>
      <c r="CU219" s="30"/>
      <c r="CV219" s="30"/>
      <c r="CW219" s="30"/>
      <c r="CX219" s="30"/>
      <c r="CY219" s="30"/>
      <c r="CZ219" s="30"/>
      <c r="DA219" s="30"/>
      <c r="DB219" s="30"/>
      <c r="DC219" s="30"/>
      <c r="DD219" s="30"/>
      <c r="DE219" s="30"/>
      <c r="DF219" s="30"/>
      <c r="DG219" s="30"/>
      <c r="DH219" s="30"/>
      <c r="DI219" s="30"/>
      <c r="DJ219" s="30"/>
      <c r="DK219" s="30"/>
      <c r="DL219" s="30"/>
      <c r="DM219" s="30"/>
      <c r="DN219" s="30"/>
      <c r="DO219" s="30"/>
      <c r="DP219" s="30"/>
      <c r="DQ219" s="30"/>
    </row>
    <row r="220" spans="1:121">
      <c r="A220" s="24"/>
      <c r="B220" s="24"/>
      <c r="C220" s="38"/>
      <c r="D220" s="39"/>
      <c r="E220" s="39"/>
      <c r="F220" s="54"/>
      <c r="G220" s="39"/>
      <c r="H220" s="24"/>
      <c r="I220" s="39"/>
      <c r="J220" s="20"/>
      <c r="K220" s="24"/>
      <c r="L220" s="24"/>
      <c r="M220" s="38"/>
      <c r="N220" s="39"/>
      <c r="O220" s="39"/>
      <c r="P220" s="54"/>
      <c r="Q220" s="39"/>
      <c r="R220" s="24"/>
      <c r="S220" s="39"/>
      <c r="T220" s="20"/>
      <c r="U220" s="24"/>
      <c r="V220" s="24"/>
      <c r="W220" s="38"/>
      <c r="X220" s="39"/>
      <c r="Y220" s="39"/>
      <c r="Z220" s="54"/>
      <c r="AA220" s="39"/>
      <c r="AB220" s="24"/>
      <c r="AC220" s="84"/>
      <c r="AD220" s="30"/>
      <c r="AE220" s="68"/>
      <c r="AF220" s="30"/>
      <c r="AG220" s="68"/>
      <c r="AH220" s="30"/>
      <c r="AI220" s="30"/>
      <c r="AJ220" s="30"/>
      <c r="AK220" s="30"/>
      <c r="AL220" s="30"/>
      <c r="AM220" s="30"/>
      <c r="AN220" s="30"/>
      <c r="AO220" s="30"/>
      <c r="AP220" s="30"/>
      <c r="AQ220" s="30"/>
      <c r="AR220" s="30"/>
      <c r="AS220" s="30"/>
      <c r="AT220" s="30"/>
      <c r="AU220" s="30"/>
      <c r="AV220" s="30"/>
      <c r="AW220" s="30"/>
      <c r="AX220" s="30"/>
      <c r="AY220" s="30"/>
      <c r="AZ220" s="30"/>
      <c r="BA220" s="30"/>
      <c r="BB220" s="30"/>
      <c r="BC220" s="30"/>
      <c r="BD220" s="30"/>
      <c r="BE220" s="30"/>
      <c r="BF220" s="30"/>
      <c r="BG220" s="30"/>
      <c r="BH220" s="30"/>
      <c r="BI220" s="30"/>
      <c r="BJ220" s="30"/>
      <c r="BK220" s="30"/>
      <c r="BL220" s="30"/>
      <c r="BM220" s="30"/>
      <c r="BN220" s="30"/>
      <c r="BO220" s="30"/>
      <c r="BP220" s="30"/>
      <c r="BQ220" s="30"/>
      <c r="BR220" s="30"/>
      <c r="BS220" s="30"/>
      <c r="BT220" s="30"/>
      <c r="BU220" s="30"/>
      <c r="BV220" s="30"/>
      <c r="BW220" s="30"/>
      <c r="BX220" s="30"/>
      <c r="BY220" s="30"/>
      <c r="BZ220" s="30"/>
      <c r="CA220" s="30"/>
      <c r="CB220" s="30"/>
      <c r="CC220" s="30"/>
      <c r="CD220" s="30"/>
      <c r="CE220" s="30"/>
      <c r="CF220" s="30"/>
      <c r="CG220" s="30"/>
      <c r="CH220" s="30"/>
      <c r="CI220" s="30"/>
      <c r="CJ220" s="30"/>
      <c r="CK220" s="30"/>
      <c r="CL220" s="30"/>
      <c r="CM220" s="30"/>
      <c r="CN220" s="30"/>
      <c r="CO220" s="30"/>
      <c r="CP220" s="30"/>
      <c r="CQ220" s="30"/>
      <c r="CR220" s="30"/>
      <c r="CS220" s="30"/>
      <c r="CT220" s="30"/>
      <c r="CU220" s="30"/>
      <c r="CV220" s="30"/>
      <c r="CW220" s="30"/>
      <c r="CX220" s="30"/>
      <c r="CY220" s="30"/>
      <c r="CZ220" s="30"/>
      <c r="DA220" s="30"/>
      <c r="DB220" s="30"/>
      <c r="DC220" s="30"/>
      <c r="DD220" s="30"/>
      <c r="DE220" s="30"/>
      <c r="DF220" s="30"/>
      <c r="DG220" s="30"/>
      <c r="DH220" s="30"/>
      <c r="DI220" s="30"/>
      <c r="DJ220" s="30"/>
      <c r="DK220" s="30"/>
      <c r="DL220" s="30"/>
      <c r="DM220" s="30"/>
      <c r="DN220" s="30"/>
      <c r="DO220" s="30"/>
      <c r="DP220" s="30"/>
      <c r="DQ220" s="30"/>
    </row>
    <row r="221" spans="1:121">
      <c r="A221" s="24"/>
      <c r="B221" s="24"/>
      <c r="C221" s="38"/>
      <c r="D221" s="39"/>
      <c r="E221" s="39"/>
      <c r="F221" s="54"/>
      <c r="G221" s="39"/>
      <c r="H221" s="24"/>
      <c r="I221" s="39"/>
      <c r="J221" s="20"/>
      <c r="K221" s="24"/>
      <c r="L221" s="24"/>
      <c r="M221" s="38"/>
      <c r="N221" s="39"/>
      <c r="O221" s="39"/>
      <c r="P221" s="54"/>
      <c r="Q221" s="39"/>
      <c r="R221" s="24"/>
      <c r="S221" s="39"/>
      <c r="T221" s="20"/>
      <c r="U221" s="24"/>
      <c r="V221" s="24"/>
      <c r="W221" s="38"/>
      <c r="X221" s="39"/>
      <c r="Y221" s="39"/>
      <c r="Z221" s="54"/>
      <c r="AA221" s="39"/>
      <c r="AB221" s="24"/>
      <c r="AC221" s="84"/>
      <c r="AD221" s="30"/>
      <c r="AE221" s="68"/>
      <c r="AF221" s="30"/>
      <c r="AG221" s="68"/>
      <c r="AH221" s="30"/>
      <c r="AI221" s="30"/>
      <c r="AJ221" s="30"/>
      <c r="AK221" s="30"/>
      <c r="AL221" s="30"/>
      <c r="AM221" s="30"/>
      <c r="AN221" s="30"/>
      <c r="AO221" s="30"/>
      <c r="AP221" s="30"/>
      <c r="AQ221" s="30"/>
      <c r="AR221" s="30"/>
      <c r="AS221" s="30"/>
      <c r="AT221" s="30"/>
      <c r="AU221" s="30"/>
      <c r="AV221" s="30"/>
      <c r="AW221" s="30"/>
      <c r="AX221" s="30"/>
      <c r="AY221" s="30"/>
      <c r="AZ221" s="30"/>
      <c r="BA221" s="30"/>
      <c r="BB221" s="30"/>
      <c r="BC221" s="30"/>
      <c r="BD221" s="30"/>
      <c r="BE221" s="30"/>
      <c r="BF221" s="30"/>
      <c r="BG221" s="30"/>
      <c r="BH221" s="30"/>
      <c r="BI221" s="30"/>
      <c r="BJ221" s="30"/>
      <c r="BK221" s="30"/>
      <c r="BL221" s="30"/>
      <c r="BM221" s="30"/>
      <c r="BN221" s="30"/>
      <c r="BO221" s="30"/>
      <c r="BP221" s="30"/>
      <c r="BQ221" s="30"/>
      <c r="BR221" s="30"/>
      <c r="BS221" s="30"/>
      <c r="BT221" s="30"/>
      <c r="BU221" s="30"/>
      <c r="BV221" s="30"/>
      <c r="BW221" s="30"/>
      <c r="BX221" s="30"/>
      <c r="BY221" s="30"/>
      <c r="BZ221" s="30"/>
      <c r="CA221" s="30"/>
      <c r="CB221" s="30"/>
      <c r="CC221" s="30"/>
      <c r="CD221" s="30"/>
      <c r="CE221" s="30"/>
      <c r="CF221" s="30"/>
      <c r="CG221" s="30"/>
      <c r="CH221" s="30"/>
      <c r="CI221" s="30"/>
      <c r="CJ221" s="30"/>
      <c r="CK221" s="30"/>
      <c r="CL221" s="30"/>
      <c r="CM221" s="30"/>
      <c r="CN221" s="30"/>
      <c r="CO221" s="30"/>
      <c r="CP221" s="30"/>
      <c r="CQ221" s="30"/>
      <c r="CR221" s="30"/>
      <c r="CS221" s="30"/>
      <c r="CT221" s="30"/>
      <c r="CU221" s="30"/>
      <c r="CV221" s="30"/>
      <c r="CW221" s="30"/>
      <c r="CX221" s="30"/>
      <c r="CY221" s="30"/>
      <c r="CZ221" s="30"/>
      <c r="DA221" s="30"/>
      <c r="DB221" s="30"/>
      <c r="DC221" s="30"/>
      <c r="DD221" s="30"/>
      <c r="DE221" s="30"/>
      <c r="DF221" s="30"/>
      <c r="DG221" s="30"/>
      <c r="DH221" s="30"/>
      <c r="DI221" s="30"/>
      <c r="DJ221" s="30"/>
      <c r="DK221" s="30"/>
      <c r="DL221" s="30"/>
      <c r="DM221" s="30"/>
      <c r="DN221" s="30"/>
      <c r="DO221" s="30"/>
      <c r="DP221" s="30"/>
      <c r="DQ221" s="30"/>
    </row>
    <row r="222" spans="1:121">
      <c r="A222" s="24"/>
      <c r="B222" s="24"/>
      <c r="C222" s="38"/>
      <c r="D222" s="39"/>
      <c r="E222" s="39"/>
      <c r="F222" s="54"/>
      <c r="G222" s="39"/>
      <c r="H222" s="24"/>
      <c r="I222" s="39"/>
      <c r="J222" s="20"/>
      <c r="K222" s="24"/>
      <c r="L222" s="24"/>
      <c r="M222" s="38"/>
      <c r="N222" s="39"/>
      <c r="O222" s="39"/>
      <c r="P222" s="54"/>
      <c r="Q222" s="39"/>
      <c r="R222" s="24"/>
      <c r="S222" s="39"/>
      <c r="T222" s="20"/>
      <c r="U222" s="24"/>
      <c r="V222" s="24"/>
      <c r="W222" s="38"/>
      <c r="X222" s="39"/>
      <c r="Y222" s="39"/>
      <c r="Z222" s="54"/>
      <c r="AA222" s="39"/>
      <c r="AB222" s="24"/>
      <c r="AC222" s="84"/>
      <c r="AD222" s="30"/>
      <c r="AE222" s="68"/>
      <c r="AF222" s="30"/>
      <c r="AG222" s="68"/>
      <c r="AH222" s="30"/>
      <c r="AI222" s="30"/>
      <c r="AJ222" s="30"/>
      <c r="AK222" s="30"/>
      <c r="AL222" s="30"/>
      <c r="AM222" s="30"/>
      <c r="AN222" s="30"/>
      <c r="AO222" s="30"/>
      <c r="AP222" s="30"/>
      <c r="AQ222" s="30"/>
      <c r="AR222" s="30"/>
      <c r="AS222" s="30"/>
      <c r="AT222" s="30"/>
      <c r="AU222" s="30"/>
      <c r="AV222" s="30"/>
      <c r="AW222" s="30"/>
      <c r="AX222" s="30"/>
      <c r="AY222" s="30"/>
      <c r="AZ222" s="30"/>
      <c r="BA222" s="30"/>
      <c r="BB222" s="30"/>
      <c r="BC222" s="30"/>
      <c r="BD222" s="30"/>
      <c r="BE222" s="30"/>
      <c r="BF222" s="30"/>
      <c r="BG222" s="30"/>
      <c r="BH222" s="30"/>
      <c r="BI222" s="30"/>
      <c r="BJ222" s="30"/>
      <c r="BK222" s="30"/>
      <c r="BL222" s="30"/>
      <c r="BM222" s="30"/>
      <c r="BN222" s="30"/>
      <c r="BO222" s="30"/>
      <c r="BP222" s="30"/>
      <c r="BQ222" s="30"/>
      <c r="BR222" s="30"/>
      <c r="BS222" s="30"/>
      <c r="BT222" s="30"/>
      <c r="BU222" s="30"/>
      <c r="BV222" s="30"/>
      <c r="BW222" s="30"/>
      <c r="BX222" s="30"/>
      <c r="BY222" s="30"/>
      <c r="BZ222" s="30"/>
      <c r="CA222" s="30"/>
      <c r="CB222" s="30"/>
      <c r="CC222" s="30"/>
      <c r="CD222" s="30"/>
      <c r="CE222" s="30"/>
      <c r="CF222" s="30"/>
      <c r="CG222" s="30"/>
      <c r="CH222" s="30"/>
      <c r="CI222" s="30"/>
      <c r="CJ222" s="30"/>
      <c r="CK222" s="30"/>
      <c r="CL222" s="30"/>
      <c r="CM222" s="30"/>
      <c r="CN222" s="30"/>
      <c r="CO222" s="30"/>
      <c r="CP222" s="30"/>
      <c r="CQ222" s="30"/>
      <c r="CR222" s="30"/>
      <c r="CS222" s="30"/>
      <c r="CT222" s="30"/>
      <c r="CU222" s="30"/>
      <c r="CV222" s="30"/>
      <c r="CW222" s="30"/>
      <c r="CX222" s="30"/>
      <c r="CY222" s="30"/>
      <c r="CZ222" s="30"/>
      <c r="DA222" s="30"/>
      <c r="DB222" s="30"/>
      <c r="DC222" s="30"/>
      <c r="DD222" s="30"/>
      <c r="DE222" s="30"/>
      <c r="DF222" s="30"/>
      <c r="DG222" s="30"/>
      <c r="DH222" s="30"/>
      <c r="DI222" s="30"/>
      <c r="DJ222" s="30"/>
      <c r="DK222" s="30"/>
      <c r="DL222" s="30"/>
      <c r="DM222" s="30"/>
      <c r="DN222" s="30"/>
      <c r="DO222" s="30"/>
      <c r="DP222" s="30"/>
      <c r="DQ222" s="30"/>
    </row>
    <row r="223" spans="1:121">
      <c r="A223" s="24"/>
      <c r="B223" s="24"/>
      <c r="C223" s="38"/>
      <c r="D223" s="39"/>
      <c r="E223" s="39"/>
      <c r="F223" s="54"/>
      <c r="G223" s="39"/>
      <c r="H223" s="24"/>
      <c r="I223" s="39"/>
      <c r="J223" s="20"/>
      <c r="K223" s="24"/>
      <c r="L223" s="24"/>
      <c r="M223" s="38"/>
      <c r="N223" s="39"/>
      <c r="O223" s="39"/>
      <c r="P223" s="54"/>
      <c r="Q223" s="39"/>
      <c r="R223" s="24"/>
      <c r="S223" s="39"/>
      <c r="T223" s="20"/>
      <c r="U223" s="24"/>
      <c r="V223" s="24"/>
      <c r="W223" s="38"/>
      <c r="X223" s="39"/>
      <c r="Y223" s="39"/>
      <c r="Z223" s="54"/>
      <c r="AA223" s="39"/>
      <c r="AB223" s="24"/>
      <c r="AC223" s="84"/>
      <c r="AD223" s="30"/>
      <c r="AE223" s="68"/>
      <c r="AF223" s="30"/>
      <c r="AG223" s="68"/>
      <c r="AH223" s="30"/>
      <c r="AI223" s="30"/>
      <c r="AJ223" s="30"/>
      <c r="AK223" s="30"/>
      <c r="AL223" s="30"/>
      <c r="AM223" s="30"/>
      <c r="AN223" s="30"/>
      <c r="AO223" s="30"/>
      <c r="AP223" s="30"/>
      <c r="AQ223" s="30"/>
      <c r="AR223" s="30"/>
      <c r="AS223" s="30"/>
      <c r="AT223" s="30"/>
      <c r="AU223" s="30"/>
      <c r="AV223" s="30"/>
      <c r="AW223" s="30"/>
      <c r="AX223" s="30"/>
      <c r="AY223" s="30"/>
      <c r="AZ223" s="30"/>
      <c r="BA223" s="30"/>
      <c r="BB223" s="30"/>
      <c r="BC223" s="30"/>
      <c r="BD223" s="30"/>
      <c r="BE223" s="30"/>
      <c r="BF223" s="30"/>
      <c r="BG223" s="30"/>
      <c r="BH223" s="30"/>
      <c r="BI223" s="30"/>
      <c r="BJ223" s="30"/>
      <c r="BK223" s="30"/>
      <c r="BL223" s="30"/>
      <c r="BM223" s="30"/>
      <c r="BN223" s="30"/>
      <c r="BO223" s="30"/>
      <c r="BP223" s="30"/>
      <c r="BQ223" s="30"/>
      <c r="BR223" s="30"/>
      <c r="BS223" s="30"/>
      <c r="BT223" s="30"/>
      <c r="BU223" s="30"/>
      <c r="BV223" s="30"/>
      <c r="BW223" s="30"/>
      <c r="BX223" s="30"/>
      <c r="BY223" s="30"/>
      <c r="BZ223" s="30"/>
      <c r="CA223" s="30"/>
      <c r="CB223" s="30"/>
      <c r="CC223" s="30"/>
      <c r="CD223" s="30"/>
      <c r="CE223" s="30"/>
      <c r="CF223" s="30"/>
      <c r="CG223" s="30"/>
      <c r="CH223" s="30"/>
      <c r="CI223" s="30"/>
      <c r="CJ223" s="30"/>
      <c r="CK223" s="30"/>
      <c r="CL223" s="30"/>
      <c r="CM223" s="30"/>
      <c r="CN223" s="30"/>
      <c r="CO223" s="30"/>
      <c r="CP223" s="30"/>
      <c r="CQ223" s="30"/>
      <c r="CR223" s="30"/>
      <c r="CS223" s="30"/>
      <c r="CT223" s="30"/>
      <c r="CU223" s="30"/>
      <c r="CV223" s="30"/>
      <c r="CW223" s="30"/>
      <c r="CX223" s="30"/>
      <c r="CY223" s="30"/>
      <c r="CZ223" s="30"/>
      <c r="DA223" s="30"/>
      <c r="DB223" s="30"/>
      <c r="DC223" s="30"/>
      <c r="DD223" s="30"/>
      <c r="DE223" s="30"/>
      <c r="DF223" s="30"/>
      <c r="DG223" s="30"/>
      <c r="DH223" s="30"/>
      <c r="DI223" s="30"/>
      <c r="DJ223" s="30"/>
      <c r="DK223" s="30"/>
      <c r="DL223" s="30"/>
      <c r="DM223" s="30"/>
      <c r="DN223" s="30"/>
      <c r="DO223" s="30"/>
      <c r="DP223" s="30"/>
      <c r="DQ223" s="30"/>
    </row>
    <row r="224" spans="1:121">
      <c r="A224" s="24"/>
      <c r="B224" s="24"/>
      <c r="C224" s="38"/>
      <c r="D224" s="39"/>
      <c r="E224" s="39"/>
      <c r="F224" s="54"/>
      <c r="G224" s="39"/>
      <c r="H224" s="24"/>
      <c r="I224" s="39"/>
      <c r="J224" s="20"/>
      <c r="K224" s="24"/>
      <c r="L224" s="24"/>
      <c r="M224" s="38"/>
      <c r="N224" s="39"/>
      <c r="O224" s="39"/>
      <c r="P224" s="54"/>
      <c r="Q224" s="39"/>
      <c r="R224" s="24"/>
      <c r="S224" s="39"/>
      <c r="T224" s="20"/>
      <c r="U224" s="24"/>
      <c r="V224" s="24"/>
      <c r="W224" s="38"/>
      <c r="X224" s="39"/>
      <c r="Y224" s="39"/>
      <c r="Z224" s="54"/>
      <c r="AA224" s="39"/>
      <c r="AB224" s="24"/>
      <c r="AC224" s="84"/>
      <c r="AD224" s="30"/>
      <c r="AE224" s="68"/>
      <c r="AF224" s="30"/>
      <c r="AG224" s="68"/>
      <c r="AH224" s="30"/>
      <c r="AI224" s="30"/>
      <c r="AJ224" s="30"/>
      <c r="AK224" s="30"/>
      <c r="AL224" s="30"/>
      <c r="AM224" s="30"/>
      <c r="AN224" s="30"/>
      <c r="AO224" s="30"/>
      <c r="AP224" s="30"/>
      <c r="AQ224" s="30"/>
      <c r="AR224" s="30"/>
      <c r="AS224" s="30"/>
      <c r="AT224" s="30"/>
      <c r="AU224" s="30"/>
      <c r="AV224" s="30"/>
      <c r="AW224" s="30"/>
      <c r="AX224" s="30"/>
      <c r="AY224" s="30"/>
      <c r="AZ224" s="30"/>
      <c r="BA224" s="30"/>
      <c r="BB224" s="30"/>
      <c r="BC224" s="30"/>
      <c r="BD224" s="30"/>
      <c r="BE224" s="30"/>
      <c r="BF224" s="30"/>
      <c r="BG224" s="30"/>
      <c r="BH224" s="30"/>
      <c r="BI224" s="30"/>
      <c r="BJ224" s="30"/>
      <c r="BK224" s="30"/>
      <c r="BL224" s="30"/>
      <c r="BM224" s="30"/>
      <c r="BN224" s="30"/>
      <c r="BO224" s="30"/>
      <c r="BP224" s="30"/>
      <c r="BQ224" s="30"/>
      <c r="BR224" s="30"/>
      <c r="BS224" s="30"/>
      <c r="BT224" s="30"/>
      <c r="BU224" s="30"/>
      <c r="BV224" s="30"/>
      <c r="BW224" s="30"/>
      <c r="BX224" s="30"/>
      <c r="BY224" s="30"/>
      <c r="BZ224" s="30"/>
      <c r="CA224" s="30"/>
      <c r="CB224" s="30"/>
      <c r="CC224" s="30"/>
      <c r="CD224" s="30"/>
      <c r="CE224" s="30"/>
      <c r="CF224" s="30"/>
      <c r="CG224" s="30"/>
      <c r="CH224" s="30"/>
      <c r="CI224" s="30"/>
      <c r="CJ224" s="30"/>
      <c r="CK224" s="30"/>
      <c r="CL224" s="30"/>
      <c r="CM224" s="30"/>
      <c r="CN224" s="30"/>
      <c r="CO224" s="30"/>
      <c r="CP224" s="30"/>
      <c r="CQ224" s="30"/>
      <c r="CR224" s="30"/>
      <c r="CS224" s="30"/>
      <c r="CT224" s="30"/>
      <c r="CU224" s="30"/>
      <c r="CV224" s="30"/>
      <c r="CW224" s="30"/>
      <c r="CX224" s="30"/>
      <c r="CY224" s="30"/>
      <c r="CZ224" s="30"/>
      <c r="DA224" s="30"/>
      <c r="DB224" s="30"/>
      <c r="DC224" s="30"/>
      <c r="DD224" s="30"/>
      <c r="DE224" s="30"/>
      <c r="DF224" s="30"/>
      <c r="DG224" s="30"/>
      <c r="DH224" s="30"/>
      <c r="DI224" s="30"/>
      <c r="DJ224" s="30"/>
      <c r="DK224" s="30"/>
      <c r="DL224" s="30"/>
      <c r="DM224" s="30"/>
      <c r="DN224" s="30"/>
      <c r="DO224" s="30"/>
      <c r="DP224" s="30"/>
      <c r="DQ224" s="30"/>
    </row>
    <row r="225" spans="1:121">
      <c r="A225" s="24"/>
      <c r="B225" s="24"/>
      <c r="C225" s="38"/>
      <c r="D225" s="39"/>
      <c r="E225" s="39"/>
      <c r="F225" s="54"/>
      <c r="G225" s="39"/>
      <c r="H225" s="24"/>
      <c r="I225" s="39"/>
      <c r="J225" s="20"/>
      <c r="K225" s="24"/>
      <c r="L225" s="24"/>
      <c r="M225" s="38"/>
      <c r="N225" s="39"/>
      <c r="O225" s="39"/>
      <c r="P225" s="54"/>
      <c r="Q225" s="39"/>
      <c r="R225" s="24"/>
      <c r="S225" s="39"/>
      <c r="T225" s="20"/>
      <c r="U225" s="24"/>
      <c r="V225" s="24"/>
      <c r="W225" s="38"/>
      <c r="X225" s="39"/>
      <c r="Y225" s="39"/>
      <c r="Z225" s="54"/>
      <c r="AA225" s="39"/>
      <c r="AB225" s="24"/>
      <c r="AC225" s="84"/>
      <c r="AD225" s="30"/>
      <c r="AE225" s="68"/>
      <c r="AF225" s="30"/>
      <c r="AG225" s="68"/>
      <c r="AH225" s="30"/>
      <c r="AI225" s="30"/>
      <c r="AJ225" s="30"/>
      <c r="AK225" s="30"/>
      <c r="AL225" s="30"/>
      <c r="AM225" s="30"/>
      <c r="AN225" s="30"/>
      <c r="AO225" s="30"/>
      <c r="AP225" s="30"/>
      <c r="AQ225" s="30"/>
      <c r="AR225" s="30"/>
      <c r="AS225" s="30"/>
      <c r="AT225" s="30"/>
      <c r="AU225" s="30"/>
      <c r="AV225" s="30"/>
      <c r="AW225" s="30"/>
      <c r="AX225" s="30"/>
      <c r="AY225" s="30"/>
      <c r="AZ225" s="30"/>
      <c r="BA225" s="30"/>
      <c r="BB225" s="30"/>
      <c r="BC225" s="30"/>
      <c r="BD225" s="30"/>
      <c r="BE225" s="30"/>
      <c r="BF225" s="30"/>
      <c r="BG225" s="30"/>
      <c r="BH225" s="30"/>
      <c r="BI225" s="30"/>
      <c r="BJ225" s="30"/>
      <c r="BK225" s="30"/>
      <c r="BL225" s="30"/>
      <c r="BM225" s="30"/>
      <c r="BN225" s="30"/>
      <c r="BO225" s="30"/>
      <c r="BP225" s="30"/>
      <c r="BQ225" s="30"/>
      <c r="BR225" s="30"/>
      <c r="BS225" s="30"/>
      <c r="BT225" s="30"/>
      <c r="BU225" s="30"/>
      <c r="BV225" s="30"/>
      <c r="BW225" s="30"/>
      <c r="BX225" s="30"/>
      <c r="BY225" s="30"/>
      <c r="BZ225" s="30"/>
      <c r="CA225" s="30"/>
      <c r="CB225" s="30"/>
      <c r="CC225" s="30"/>
      <c r="CD225" s="30"/>
      <c r="CE225" s="30"/>
      <c r="CF225" s="30"/>
      <c r="CG225" s="30"/>
      <c r="CH225" s="30"/>
      <c r="CI225" s="30"/>
      <c r="CJ225" s="30"/>
      <c r="CK225" s="30"/>
      <c r="CL225" s="30"/>
      <c r="CM225" s="30"/>
      <c r="CN225" s="30"/>
      <c r="CO225" s="30"/>
      <c r="CP225" s="30"/>
      <c r="CQ225" s="30"/>
      <c r="CR225" s="30"/>
      <c r="CS225" s="30"/>
      <c r="CT225" s="30"/>
      <c r="CU225" s="30"/>
      <c r="CV225" s="30"/>
      <c r="CW225" s="30"/>
      <c r="CX225" s="30"/>
      <c r="CY225" s="30"/>
      <c r="CZ225" s="30"/>
      <c r="DA225" s="30"/>
      <c r="DB225" s="30"/>
      <c r="DC225" s="30"/>
      <c r="DD225" s="30"/>
      <c r="DE225" s="30"/>
      <c r="DF225" s="30"/>
      <c r="DG225" s="30"/>
      <c r="DH225" s="30"/>
      <c r="DI225" s="30"/>
      <c r="DJ225" s="30"/>
      <c r="DK225" s="30"/>
      <c r="DL225" s="30"/>
      <c r="DM225" s="30"/>
      <c r="DN225" s="30"/>
      <c r="DO225" s="30"/>
      <c r="DP225" s="30"/>
      <c r="DQ225" s="30"/>
    </row>
    <row r="226" spans="1:121">
      <c r="A226" s="24"/>
      <c r="B226" s="24"/>
      <c r="C226" s="38"/>
      <c r="D226" s="39"/>
      <c r="E226" s="39"/>
      <c r="F226" s="54"/>
      <c r="G226" s="39"/>
      <c r="H226" s="24"/>
      <c r="I226" s="39"/>
      <c r="J226" s="20"/>
      <c r="K226" s="24"/>
      <c r="L226" s="24"/>
      <c r="M226" s="38"/>
      <c r="N226" s="39"/>
      <c r="O226" s="39"/>
      <c r="P226" s="54"/>
      <c r="Q226" s="39"/>
      <c r="R226" s="24"/>
      <c r="S226" s="39"/>
      <c r="T226" s="20"/>
      <c r="U226" s="24"/>
      <c r="V226" s="24"/>
      <c r="W226" s="38"/>
      <c r="X226" s="39"/>
      <c r="Y226" s="39"/>
      <c r="Z226" s="54"/>
      <c r="AA226" s="39"/>
      <c r="AB226" s="24"/>
      <c r="AC226" s="84"/>
      <c r="AD226" s="30"/>
      <c r="AE226" s="68"/>
      <c r="AF226" s="30"/>
      <c r="AG226" s="68"/>
      <c r="AH226" s="30"/>
      <c r="AI226" s="30"/>
      <c r="AJ226" s="30"/>
      <c r="AK226" s="30"/>
      <c r="AL226" s="30"/>
      <c r="AM226" s="30"/>
      <c r="AN226" s="30"/>
      <c r="AO226" s="30"/>
      <c r="AP226" s="30"/>
      <c r="AQ226" s="30"/>
      <c r="AR226" s="30"/>
      <c r="AS226" s="30"/>
      <c r="AT226" s="30"/>
      <c r="AU226" s="30"/>
      <c r="AV226" s="30"/>
      <c r="AW226" s="30"/>
      <c r="AX226" s="30"/>
      <c r="AY226" s="30"/>
      <c r="AZ226" s="30"/>
      <c r="BA226" s="30"/>
      <c r="BB226" s="30"/>
      <c r="BC226" s="30"/>
      <c r="BD226" s="30"/>
      <c r="BE226" s="30"/>
      <c r="BF226" s="30"/>
      <c r="BG226" s="30"/>
      <c r="BH226" s="30"/>
      <c r="BI226" s="30"/>
      <c r="BJ226" s="30"/>
      <c r="BK226" s="30"/>
      <c r="BL226" s="30"/>
      <c r="BM226" s="30"/>
      <c r="BN226" s="30"/>
      <c r="BO226" s="30"/>
      <c r="BP226" s="30"/>
      <c r="BQ226" s="30"/>
      <c r="BR226" s="30"/>
      <c r="BS226" s="30"/>
      <c r="BT226" s="30"/>
      <c r="BU226" s="30"/>
      <c r="BV226" s="30"/>
      <c r="BW226" s="30"/>
      <c r="BX226" s="30"/>
      <c r="BY226" s="30"/>
      <c r="BZ226" s="30"/>
      <c r="CA226" s="30"/>
      <c r="CB226" s="30"/>
      <c r="CC226" s="30"/>
      <c r="CD226" s="30"/>
      <c r="CE226" s="30"/>
      <c r="CF226" s="30"/>
      <c r="CG226" s="30"/>
      <c r="CH226" s="30"/>
      <c r="CI226" s="30"/>
      <c r="CJ226" s="30"/>
      <c r="CK226" s="30"/>
      <c r="CL226" s="30"/>
      <c r="CM226" s="30"/>
      <c r="CN226" s="30"/>
      <c r="CO226" s="30"/>
      <c r="CP226" s="30"/>
      <c r="CQ226" s="30"/>
      <c r="CR226" s="30"/>
      <c r="CS226" s="30"/>
      <c r="CT226" s="30"/>
      <c r="CU226" s="30"/>
      <c r="CV226" s="30"/>
      <c r="CW226" s="30"/>
      <c r="CX226" s="30"/>
      <c r="CY226" s="30"/>
      <c r="CZ226" s="30"/>
      <c r="DA226" s="30"/>
      <c r="DB226" s="30"/>
      <c r="DC226" s="30"/>
      <c r="DD226" s="30"/>
      <c r="DE226" s="30"/>
      <c r="DF226" s="30"/>
      <c r="DG226" s="30"/>
      <c r="DH226" s="30"/>
      <c r="DI226" s="30"/>
      <c r="DJ226" s="30"/>
      <c r="DK226" s="30"/>
      <c r="DL226" s="30"/>
      <c r="DM226" s="30"/>
      <c r="DN226" s="30"/>
      <c r="DO226" s="30"/>
      <c r="DP226" s="30"/>
      <c r="DQ226" s="30"/>
    </row>
    <row r="227" spans="1:121">
      <c r="A227" s="24"/>
      <c r="B227" s="24"/>
      <c r="C227" s="38"/>
      <c r="D227" s="39"/>
      <c r="E227" s="39"/>
      <c r="F227" s="54"/>
      <c r="G227" s="39"/>
      <c r="H227" s="24"/>
      <c r="I227" s="39"/>
      <c r="J227" s="20"/>
      <c r="K227" s="24"/>
      <c r="L227" s="24"/>
      <c r="M227" s="38"/>
      <c r="N227" s="39"/>
      <c r="O227" s="39"/>
      <c r="P227" s="54"/>
      <c r="Q227" s="39"/>
      <c r="R227" s="24"/>
      <c r="S227" s="39"/>
      <c r="T227" s="20"/>
      <c r="U227" s="24"/>
      <c r="V227" s="24"/>
      <c r="W227" s="38"/>
      <c r="X227" s="39"/>
      <c r="Y227" s="39"/>
      <c r="Z227" s="54"/>
      <c r="AA227" s="39"/>
      <c r="AB227" s="24"/>
      <c r="AC227" s="84"/>
      <c r="AD227" s="30"/>
      <c r="AE227" s="68"/>
      <c r="AF227" s="30"/>
      <c r="AG227" s="68"/>
      <c r="AH227" s="30"/>
      <c r="AI227" s="30"/>
      <c r="AJ227" s="30"/>
      <c r="AK227" s="30"/>
      <c r="AL227" s="30"/>
      <c r="AM227" s="30"/>
      <c r="AN227" s="30"/>
      <c r="AO227" s="30"/>
      <c r="AP227" s="30"/>
      <c r="AQ227" s="30"/>
      <c r="AR227" s="30"/>
      <c r="AS227" s="30"/>
      <c r="AT227" s="30"/>
      <c r="AU227" s="30"/>
      <c r="AV227" s="30"/>
      <c r="AW227" s="30"/>
      <c r="AX227" s="30"/>
      <c r="AY227" s="30"/>
      <c r="AZ227" s="30"/>
      <c r="BA227" s="30"/>
      <c r="BB227" s="30"/>
      <c r="BC227" s="30"/>
      <c r="BD227" s="30"/>
      <c r="BE227" s="30"/>
      <c r="BF227" s="30"/>
      <c r="BG227" s="30"/>
      <c r="BH227" s="30"/>
      <c r="BI227" s="30"/>
      <c r="BJ227" s="30"/>
      <c r="BK227" s="30"/>
      <c r="BL227" s="30"/>
      <c r="BM227" s="30"/>
      <c r="BN227" s="30"/>
      <c r="BO227" s="30"/>
      <c r="BP227" s="30"/>
      <c r="BQ227" s="30"/>
      <c r="BR227" s="30"/>
      <c r="BS227" s="30"/>
      <c r="BT227" s="30"/>
      <c r="BU227" s="30"/>
      <c r="BV227" s="30"/>
      <c r="BW227" s="30"/>
      <c r="BX227" s="30"/>
      <c r="BY227" s="30"/>
      <c r="BZ227" s="30"/>
      <c r="CA227" s="30"/>
      <c r="CB227" s="30"/>
      <c r="CC227" s="30"/>
      <c r="CD227" s="30"/>
      <c r="CE227" s="30"/>
      <c r="CF227" s="30"/>
      <c r="CG227" s="30"/>
      <c r="CH227" s="30"/>
      <c r="CI227" s="30"/>
      <c r="CJ227" s="30"/>
      <c r="CK227" s="30"/>
      <c r="CL227" s="30"/>
      <c r="CM227" s="30"/>
      <c r="CN227" s="30"/>
      <c r="CO227" s="30"/>
      <c r="CP227" s="30"/>
      <c r="CQ227" s="30"/>
      <c r="CR227" s="30"/>
      <c r="CS227" s="30"/>
      <c r="CT227" s="30"/>
      <c r="CU227" s="30"/>
      <c r="CV227" s="30"/>
      <c r="CW227" s="30"/>
      <c r="CX227" s="30"/>
      <c r="CY227" s="30"/>
      <c r="CZ227" s="30"/>
      <c r="DA227" s="30"/>
      <c r="DB227" s="30"/>
      <c r="DC227" s="30"/>
      <c r="DD227" s="30"/>
      <c r="DE227" s="30"/>
      <c r="DF227" s="30"/>
      <c r="DG227" s="30"/>
      <c r="DH227" s="30"/>
      <c r="DI227" s="30"/>
      <c r="DJ227" s="30"/>
      <c r="DK227" s="30"/>
      <c r="DL227" s="30"/>
      <c r="DM227" s="30"/>
      <c r="DN227" s="30"/>
      <c r="DO227" s="30"/>
      <c r="DP227" s="30"/>
      <c r="DQ227" s="30"/>
    </row>
    <row r="228" spans="1:121">
      <c r="A228" s="24"/>
      <c r="B228" s="24"/>
      <c r="C228" s="38"/>
      <c r="D228" s="39"/>
      <c r="E228" s="39"/>
      <c r="F228" s="54"/>
      <c r="G228" s="39"/>
      <c r="H228" s="24"/>
      <c r="I228" s="39"/>
      <c r="J228" s="20"/>
      <c r="K228" s="24"/>
      <c r="L228" s="24"/>
      <c r="M228" s="38"/>
      <c r="N228" s="39"/>
      <c r="O228" s="39"/>
      <c r="P228" s="54"/>
      <c r="Q228" s="39"/>
      <c r="R228" s="24"/>
      <c r="S228" s="39"/>
      <c r="T228" s="20"/>
      <c r="U228" s="24"/>
      <c r="V228" s="24"/>
      <c r="W228" s="38"/>
      <c r="X228" s="39"/>
      <c r="Y228" s="39"/>
      <c r="Z228" s="54"/>
      <c r="AA228" s="39"/>
      <c r="AB228" s="24"/>
      <c r="AC228" s="84"/>
      <c r="AD228" s="30"/>
      <c r="AE228" s="68"/>
      <c r="AF228" s="30"/>
      <c r="AG228" s="68"/>
      <c r="AH228" s="30"/>
      <c r="AI228" s="30"/>
      <c r="AJ228" s="30"/>
      <c r="AK228" s="30"/>
      <c r="AL228" s="30"/>
      <c r="AM228" s="30"/>
      <c r="AN228" s="30"/>
      <c r="AO228" s="30"/>
      <c r="AP228" s="30"/>
      <c r="AQ228" s="30"/>
      <c r="AR228" s="30"/>
      <c r="AS228" s="30"/>
      <c r="AT228" s="30"/>
      <c r="AU228" s="30"/>
      <c r="AV228" s="30"/>
      <c r="AW228" s="30"/>
      <c r="AX228" s="30"/>
      <c r="AY228" s="30"/>
      <c r="AZ228" s="30"/>
      <c r="BA228" s="30"/>
      <c r="BB228" s="30"/>
      <c r="BC228" s="30"/>
      <c r="BD228" s="30"/>
      <c r="BE228" s="30"/>
      <c r="BF228" s="30"/>
      <c r="BG228" s="30"/>
      <c r="BH228" s="30"/>
      <c r="BI228" s="30"/>
      <c r="BJ228" s="30"/>
      <c r="BK228" s="30"/>
      <c r="BL228" s="30"/>
      <c r="BM228" s="30"/>
      <c r="BN228" s="30"/>
      <c r="BO228" s="30"/>
      <c r="BP228" s="30"/>
      <c r="BQ228" s="30"/>
      <c r="BR228" s="30"/>
      <c r="BS228" s="30"/>
      <c r="BT228" s="30"/>
      <c r="BU228" s="30"/>
      <c r="BV228" s="30"/>
      <c r="BW228" s="30"/>
      <c r="BX228" s="30"/>
      <c r="BY228" s="30"/>
      <c r="BZ228" s="30"/>
      <c r="CA228" s="30"/>
      <c r="CB228" s="30"/>
      <c r="CC228" s="30"/>
      <c r="CD228" s="30"/>
      <c r="CE228" s="30"/>
      <c r="CF228" s="30"/>
      <c r="CG228" s="30"/>
      <c r="CH228" s="30"/>
      <c r="CI228" s="30"/>
      <c r="CJ228" s="30"/>
      <c r="CK228" s="30"/>
      <c r="CL228" s="30"/>
      <c r="CM228" s="30"/>
      <c r="CN228" s="30"/>
      <c r="CO228" s="30"/>
      <c r="CP228" s="30"/>
      <c r="CQ228" s="30"/>
      <c r="CR228" s="30"/>
      <c r="CS228" s="30"/>
      <c r="CT228" s="30"/>
      <c r="CU228" s="30"/>
      <c r="CV228" s="30"/>
      <c r="CW228" s="30"/>
      <c r="CX228" s="30"/>
      <c r="CY228" s="30"/>
      <c r="CZ228" s="30"/>
      <c r="DA228" s="30"/>
      <c r="DB228" s="30"/>
      <c r="DC228" s="30"/>
      <c r="DD228" s="30"/>
      <c r="DE228" s="30"/>
      <c r="DF228" s="30"/>
      <c r="DG228" s="30"/>
      <c r="DH228" s="30"/>
      <c r="DI228" s="30"/>
      <c r="DJ228" s="30"/>
      <c r="DK228" s="30"/>
      <c r="DL228" s="30"/>
      <c r="DM228" s="30"/>
      <c r="DN228" s="30"/>
      <c r="DO228" s="30"/>
      <c r="DP228" s="30"/>
      <c r="DQ228" s="30"/>
    </row>
    <row r="229" spans="1:121">
      <c r="A229" s="24"/>
      <c r="B229" s="24"/>
      <c r="C229" s="38"/>
      <c r="D229" s="39"/>
      <c r="E229" s="39"/>
      <c r="F229" s="54"/>
      <c r="G229" s="39"/>
      <c r="H229" s="24"/>
      <c r="I229" s="39"/>
      <c r="J229" s="20"/>
      <c r="K229" s="24"/>
      <c r="L229" s="24"/>
      <c r="M229" s="38"/>
      <c r="N229" s="39"/>
      <c r="O229" s="39"/>
      <c r="P229" s="54"/>
      <c r="Q229" s="39"/>
      <c r="R229" s="24"/>
      <c r="S229" s="39"/>
      <c r="T229" s="20"/>
      <c r="U229" s="24"/>
      <c r="V229" s="24"/>
      <c r="W229" s="38"/>
      <c r="X229" s="39"/>
      <c r="Y229" s="39"/>
      <c r="Z229" s="54"/>
      <c r="AA229" s="39"/>
      <c r="AB229" s="24"/>
      <c r="AC229" s="84"/>
      <c r="AD229" s="30"/>
      <c r="AE229" s="68"/>
      <c r="AF229" s="30"/>
      <c r="AG229" s="68"/>
      <c r="AH229" s="30"/>
      <c r="AI229" s="30"/>
      <c r="AJ229" s="30"/>
      <c r="AK229" s="30"/>
      <c r="AL229" s="30"/>
      <c r="AM229" s="30"/>
      <c r="AN229" s="30"/>
      <c r="AO229" s="30"/>
      <c r="AP229" s="30"/>
      <c r="AQ229" s="30"/>
      <c r="AR229" s="30"/>
      <c r="AS229" s="30"/>
      <c r="AT229" s="30"/>
      <c r="AU229" s="30"/>
      <c r="AV229" s="30"/>
      <c r="AW229" s="30"/>
      <c r="AX229" s="30"/>
      <c r="AY229" s="30"/>
      <c r="AZ229" s="30"/>
      <c r="BA229" s="30"/>
      <c r="BB229" s="30"/>
      <c r="BC229" s="30"/>
      <c r="BD229" s="30"/>
      <c r="BE229" s="30"/>
      <c r="BF229" s="30"/>
      <c r="BG229" s="30"/>
      <c r="BH229" s="30"/>
      <c r="BI229" s="30"/>
      <c r="BJ229" s="30"/>
      <c r="BK229" s="30"/>
      <c r="BL229" s="30"/>
      <c r="BM229" s="30"/>
      <c r="BN229" s="30"/>
      <c r="BO229" s="30"/>
      <c r="BP229" s="30"/>
      <c r="BQ229" s="30"/>
      <c r="BR229" s="30"/>
      <c r="BS229" s="30"/>
      <c r="BT229" s="30"/>
      <c r="BU229" s="30"/>
      <c r="BV229" s="30"/>
      <c r="BW229" s="30"/>
      <c r="BX229" s="30"/>
      <c r="BY229" s="30"/>
      <c r="BZ229" s="30"/>
      <c r="CA229" s="30"/>
      <c r="CB229" s="30"/>
      <c r="CC229" s="30"/>
      <c r="CD229" s="30"/>
      <c r="CE229" s="30"/>
      <c r="CF229" s="30"/>
      <c r="CG229" s="30"/>
      <c r="CH229" s="30"/>
      <c r="CI229" s="30"/>
      <c r="CJ229" s="30"/>
      <c r="CK229" s="30"/>
      <c r="CL229" s="30"/>
      <c r="CM229" s="30"/>
      <c r="CN229" s="30"/>
      <c r="CO229" s="30"/>
      <c r="CP229" s="30"/>
      <c r="CQ229" s="30"/>
      <c r="CR229" s="30"/>
      <c r="CS229" s="30"/>
      <c r="CT229" s="30"/>
      <c r="CU229" s="30"/>
      <c r="CV229" s="30"/>
      <c r="CW229" s="30"/>
      <c r="CX229" s="30"/>
      <c r="CY229" s="30"/>
      <c r="CZ229" s="30"/>
      <c r="DA229" s="30"/>
      <c r="DB229" s="30"/>
      <c r="DC229" s="30"/>
      <c r="DD229" s="30"/>
      <c r="DE229" s="30"/>
      <c r="DF229" s="30"/>
      <c r="DG229" s="30"/>
      <c r="DH229" s="30"/>
      <c r="DI229" s="30"/>
      <c r="DJ229" s="30"/>
      <c r="DK229" s="30"/>
      <c r="DL229" s="30"/>
      <c r="DM229" s="30"/>
      <c r="DN229" s="30"/>
      <c r="DO229" s="30"/>
      <c r="DP229" s="30"/>
      <c r="DQ229" s="30"/>
    </row>
    <row r="230" spans="1:121">
      <c r="A230" s="24"/>
      <c r="B230" s="24"/>
      <c r="C230" s="38"/>
      <c r="D230" s="39"/>
      <c r="E230" s="39"/>
      <c r="F230" s="54"/>
      <c r="G230" s="39"/>
      <c r="H230" s="24"/>
      <c r="I230" s="39"/>
      <c r="J230" s="20"/>
      <c r="K230" s="24"/>
      <c r="L230" s="24"/>
      <c r="M230" s="38"/>
      <c r="N230" s="39"/>
      <c r="O230" s="39"/>
      <c r="P230" s="54"/>
      <c r="Q230" s="39"/>
      <c r="R230" s="24"/>
      <c r="S230" s="39"/>
      <c r="T230" s="20"/>
      <c r="U230" s="24"/>
      <c r="V230" s="24"/>
      <c r="W230" s="38"/>
      <c r="X230" s="39"/>
      <c r="Y230" s="39"/>
      <c r="Z230" s="54"/>
      <c r="AA230" s="39"/>
      <c r="AB230" s="24"/>
      <c r="AC230" s="84"/>
      <c r="AD230" s="30"/>
      <c r="AE230" s="68"/>
      <c r="AF230" s="30"/>
      <c r="AG230" s="68"/>
      <c r="AH230" s="30"/>
      <c r="AI230" s="30"/>
      <c r="AJ230" s="30"/>
      <c r="AK230" s="30"/>
      <c r="AL230" s="30"/>
      <c r="AM230" s="30"/>
      <c r="AN230" s="30"/>
      <c r="AO230" s="30"/>
      <c r="AP230" s="30"/>
      <c r="AQ230" s="30"/>
      <c r="AR230" s="30"/>
      <c r="AS230" s="30"/>
      <c r="AT230" s="30"/>
      <c r="AU230" s="30"/>
      <c r="AV230" s="30"/>
      <c r="AW230" s="30"/>
      <c r="AX230" s="30"/>
      <c r="AY230" s="30"/>
      <c r="AZ230" s="30"/>
      <c r="BA230" s="30"/>
      <c r="BB230" s="30"/>
      <c r="BC230" s="30"/>
      <c r="BD230" s="30"/>
      <c r="BE230" s="30"/>
      <c r="BF230" s="30"/>
      <c r="BG230" s="30"/>
      <c r="BH230" s="30"/>
      <c r="BI230" s="30"/>
      <c r="BJ230" s="30"/>
      <c r="BK230" s="30"/>
      <c r="BL230" s="30"/>
      <c r="BM230" s="30"/>
      <c r="BN230" s="30"/>
      <c r="BO230" s="30"/>
      <c r="BP230" s="30"/>
      <c r="BQ230" s="30"/>
      <c r="BR230" s="30"/>
      <c r="BS230" s="30"/>
      <c r="BT230" s="30"/>
      <c r="BU230" s="30"/>
      <c r="BV230" s="30"/>
      <c r="BW230" s="30"/>
      <c r="BX230" s="30"/>
      <c r="BY230" s="30"/>
      <c r="BZ230" s="30"/>
      <c r="CA230" s="30"/>
      <c r="CB230" s="30"/>
      <c r="CC230" s="30"/>
      <c r="CD230" s="30"/>
      <c r="CE230" s="30"/>
      <c r="CF230" s="30"/>
      <c r="CG230" s="30"/>
      <c r="CH230" s="30"/>
      <c r="CI230" s="30"/>
      <c r="CJ230" s="30"/>
      <c r="CK230" s="30"/>
      <c r="CL230" s="30"/>
      <c r="CM230" s="30"/>
      <c r="CN230" s="30"/>
      <c r="CO230" s="30"/>
      <c r="CP230" s="30"/>
      <c r="CQ230" s="30"/>
      <c r="CR230" s="30"/>
      <c r="CS230" s="30"/>
      <c r="CT230" s="30"/>
      <c r="CU230" s="30"/>
      <c r="CV230" s="30"/>
      <c r="CW230" s="30"/>
      <c r="CX230" s="30"/>
      <c r="CY230" s="30"/>
      <c r="CZ230" s="30"/>
      <c r="DA230" s="30"/>
      <c r="DB230" s="30"/>
      <c r="DC230" s="30"/>
      <c r="DD230" s="30"/>
      <c r="DE230" s="30"/>
      <c r="DF230" s="30"/>
      <c r="DG230" s="30"/>
      <c r="DH230" s="30"/>
      <c r="DI230" s="30"/>
      <c r="DJ230" s="30"/>
      <c r="DK230" s="30"/>
      <c r="DL230" s="30"/>
      <c r="DM230" s="30"/>
      <c r="DN230" s="30"/>
      <c r="DO230" s="30"/>
      <c r="DP230" s="30"/>
      <c r="DQ230" s="30"/>
    </row>
    <row r="231" spans="1:121">
      <c r="A231" s="24"/>
      <c r="B231" s="24"/>
      <c r="C231" s="38"/>
      <c r="D231" s="39"/>
      <c r="E231" s="39"/>
      <c r="F231" s="54"/>
      <c r="G231" s="39"/>
      <c r="H231" s="24"/>
      <c r="I231" s="39"/>
      <c r="J231" s="20"/>
      <c r="K231" s="24"/>
      <c r="L231" s="24"/>
      <c r="M231" s="38"/>
      <c r="N231" s="39"/>
      <c r="O231" s="39"/>
      <c r="P231" s="54"/>
      <c r="Q231" s="39"/>
      <c r="R231" s="24"/>
      <c r="S231" s="39"/>
      <c r="T231" s="20"/>
      <c r="U231" s="24"/>
      <c r="V231" s="24"/>
      <c r="W231" s="38"/>
      <c r="X231" s="39"/>
      <c r="Y231" s="39"/>
      <c r="Z231" s="54"/>
      <c r="AA231" s="39"/>
      <c r="AB231" s="24"/>
      <c r="AC231" s="84"/>
      <c r="AD231" s="30"/>
      <c r="AE231" s="68"/>
      <c r="AF231" s="30"/>
      <c r="AG231" s="68"/>
      <c r="AH231" s="30"/>
      <c r="AI231" s="30"/>
      <c r="AJ231" s="30"/>
      <c r="AK231" s="30"/>
      <c r="AL231" s="30"/>
      <c r="AM231" s="30"/>
      <c r="AN231" s="30"/>
      <c r="AO231" s="30"/>
      <c r="AP231" s="30"/>
      <c r="AQ231" s="30"/>
      <c r="AR231" s="30"/>
      <c r="AS231" s="30"/>
      <c r="AT231" s="30"/>
      <c r="AU231" s="30"/>
      <c r="AV231" s="30"/>
      <c r="AW231" s="30"/>
      <c r="AX231" s="30"/>
      <c r="AY231" s="30"/>
      <c r="AZ231" s="30"/>
      <c r="BA231" s="30"/>
      <c r="BB231" s="30"/>
      <c r="BC231" s="30"/>
      <c r="BD231" s="30"/>
      <c r="BE231" s="30"/>
      <c r="BF231" s="30"/>
      <c r="BG231" s="30"/>
      <c r="BH231" s="30"/>
      <c r="BI231" s="30"/>
      <c r="BJ231" s="30"/>
      <c r="BK231" s="30"/>
      <c r="BL231" s="30"/>
      <c r="BM231" s="30"/>
      <c r="BN231" s="30"/>
      <c r="BO231" s="30"/>
      <c r="BP231" s="30"/>
      <c r="BQ231" s="30"/>
      <c r="BR231" s="30"/>
      <c r="BS231" s="30"/>
      <c r="BT231" s="30"/>
      <c r="BU231" s="30"/>
      <c r="BV231" s="30"/>
      <c r="BW231" s="30"/>
      <c r="BX231" s="30"/>
      <c r="BY231" s="30"/>
      <c r="BZ231" s="30"/>
      <c r="CA231" s="30"/>
      <c r="CB231" s="30"/>
      <c r="CC231" s="30"/>
      <c r="CD231" s="30"/>
      <c r="CE231" s="30"/>
      <c r="CF231" s="30"/>
      <c r="CG231" s="30"/>
      <c r="CH231" s="30"/>
      <c r="CI231" s="30"/>
      <c r="CJ231" s="30"/>
      <c r="CK231" s="30"/>
      <c r="CL231" s="30"/>
      <c r="CM231" s="30"/>
      <c r="CN231" s="30"/>
      <c r="CO231" s="30"/>
      <c r="CP231" s="30"/>
      <c r="CQ231" s="30"/>
      <c r="CR231" s="30"/>
      <c r="CS231" s="30"/>
      <c r="CT231" s="30"/>
      <c r="CU231" s="30"/>
      <c r="CV231" s="30"/>
      <c r="CW231" s="30"/>
      <c r="CX231" s="30"/>
      <c r="CY231" s="30"/>
      <c r="CZ231" s="30"/>
      <c r="DA231" s="30"/>
      <c r="DB231" s="30"/>
      <c r="DC231" s="30"/>
      <c r="DD231" s="30"/>
      <c r="DE231" s="30"/>
      <c r="DF231" s="30"/>
      <c r="DG231" s="30"/>
      <c r="DH231" s="30"/>
      <c r="DI231" s="30"/>
      <c r="DJ231" s="30"/>
      <c r="DK231" s="30"/>
      <c r="DL231" s="30"/>
      <c r="DM231" s="30"/>
      <c r="DN231" s="30"/>
      <c r="DO231" s="30"/>
      <c r="DP231" s="30"/>
      <c r="DQ231" s="30"/>
    </row>
    <row r="232" spans="1:121">
      <c r="A232" s="24"/>
      <c r="B232" s="24"/>
      <c r="C232" s="38"/>
      <c r="D232" s="39"/>
      <c r="E232" s="39"/>
      <c r="F232" s="54"/>
      <c r="G232" s="39"/>
      <c r="H232" s="24"/>
      <c r="I232" s="39"/>
      <c r="J232" s="20"/>
      <c r="K232" s="24"/>
      <c r="L232" s="24"/>
      <c r="M232" s="38"/>
      <c r="N232" s="39"/>
      <c r="O232" s="39"/>
      <c r="P232" s="54"/>
      <c r="Q232" s="39"/>
      <c r="R232" s="24"/>
      <c r="S232" s="39"/>
      <c r="T232" s="20"/>
      <c r="U232" s="24"/>
      <c r="V232" s="24"/>
      <c r="W232" s="38"/>
      <c r="X232" s="39"/>
      <c r="Y232" s="39"/>
      <c r="Z232" s="54"/>
      <c r="AA232" s="39"/>
      <c r="AB232" s="24"/>
      <c r="AC232" s="84"/>
      <c r="AD232" s="30"/>
      <c r="AE232" s="68"/>
      <c r="AF232" s="30"/>
      <c r="AG232" s="68"/>
      <c r="AH232" s="30"/>
      <c r="AI232" s="30"/>
      <c r="AJ232" s="30"/>
      <c r="AK232" s="30"/>
      <c r="AL232" s="30"/>
      <c r="AM232" s="30"/>
      <c r="AN232" s="30"/>
      <c r="AO232" s="30"/>
      <c r="AP232" s="30"/>
      <c r="AQ232" s="30"/>
      <c r="AR232" s="30"/>
      <c r="AS232" s="30"/>
      <c r="AT232" s="30"/>
      <c r="AU232" s="30"/>
      <c r="AV232" s="30"/>
      <c r="AW232" s="30"/>
      <c r="AX232" s="30"/>
      <c r="AY232" s="30"/>
      <c r="AZ232" s="30"/>
      <c r="BA232" s="30"/>
      <c r="BB232" s="30"/>
      <c r="BC232" s="30"/>
      <c r="BD232" s="30"/>
      <c r="BE232" s="30"/>
      <c r="BF232" s="30"/>
      <c r="BG232" s="30"/>
      <c r="BH232" s="30"/>
      <c r="BI232" s="30"/>
      <c r="BJ232" s="30"/>
      <c r="BK232" s="30"/>
      <c r="BL232" s="30"/>
      <c r="BM232" s="30"/>
      <c r="BN232" s="30"/>
      <c r="BO232" s="30"/>
      <c r="BP232" s="30"/>
      <c r="BQ232" s="30"/>
      <c r="BR232" s="30"/>
      <c r="BS232" s="30"/>
      <c r="BT232" s="30"/>
      <c r="BU232" s="30"/>
      <c r="BV232" s="30"/>
      <c r="BW232" s="30"/>
      <c r="BX232" s="30"/>
      <c r="BY232" s="30"/>
      <c r="BZ232" s="30"/>
      <c r="CA232" s="30"/>
      <c r="CB232" s="30"/>
      <c r="CC232" s="30"/>
      <c r="CD232" s="30"/>
      <c r="CE232" s="30"/>
      <c r="CF232" s="30"/>
      <c r="CG232" s="30"/>
      <c r="CH232" s="30"/>
      <c r="CI232" s="30"/>
      <c r="CJ232" s="30"/>
      <c r="CK232" s="30"/>
      <c r="CL232" s="30"/>
      <c r="CM232" s="30"/>
      <c r="CN232" s="30"/>
      <c r="CO232" s="30"/>
      <c r="CP232" s="30"/>
      <c r="CQ232" s="30"/>
      <c r="CR232" s="30"/>
      <c r="CS232" s="30"/>
      <c r="CT232" s="30"/>
      <c r="CU232" s="30"/>
      <c r="CV232" s="30"/>
      <c r="CW232" s="30"/>
      <c r="CX232" s="30"/>
      <c r="CY232" s="30"/>
      <c r="CZ232" s="30"/>
      <c r="DA232" s="30"/>
      <c r="DB232" s="30"/>
      <c r="DC232" s="30"/>
      <c r="DD232" s="30"/>
      <c r="DE232" s="30"/>
      <c r="DF232" s="30"/>
      <c r="DG232" s="30"/>
      <c r="DH232" s="30"/>
      <c r="DI232" s="30"/>
      <c r="DJ232" s="30"/>
      <c r="DK232" s="30"/>
      <c r="DL232" s="30"/>
      <c r="DM232" s="30"/>
      <c r="DN232" s="30"/>
      <c r="DO232" s="30"/>
      <c r="DP232" s="30"/>
      <c r="DQ232" s="30"/>
    </row>
    <row r="233" spans="1:121">
      <c r="A233" s="24"/>
      <c r="B233" s="24"/>
      <c r="C233" s="38"/>
      <c r="D233" s="39"/>
      <c r="E233" s="39"/>
      <c r="F233" s="54"/>
      <c r="G233" s="39"/>
      <c r="H233" s="24"/>
      <c r="I233" s="39"/>
      <c r="J233" s="20"/>
      <c r="K233" s="24"/>
      <c r="L233" s="24"/>
      <c r="M233" s="38"/>
      <c r="N233" s="39"/>
      <c r="O233" s="39"/>
      <c r="P233" s="54"/>
      <c r="Q233" s="39"/>
      <c r="R233" s="24"/>
      <c r="S233" s="39"/>
      <c r="T233" s="20"/>
      <c r="U233" s="24"/>
      <c r="V233" s="24"/>
      <c r="W233" s="38"/>
      <c r="X233" s="39"/>
      <c r="Y233" s="39"/>
      <c r="Z233" s="54"/>
      <c r="AA233" s="39"/>
      <c r="AB233" s="24"/>
      <c r="AC233" s="84"/>
      <c r="AD233" s="30"/>
      <c r="AE233" s="68"/>
      <c r="AF233" s="30"/>
      <c r="AG233" s="68"/>
      <c r="AH233" s="30"/>
      <c r="AI233" s="30"/>
      <c r="AJ233" s="30"/>
      <c r="AK233" s="30"/>
      <c r="AL233" s="30"/>
      <c r="AM233" s="30"/>
      <c r="AN233" s="30"/>
      <c r="AO233" s="30"/>
      <c r="AP233" s="30"/>
      <c r="AQ233" s="30"/>
      <c r="AR233" s="30"/>
      <c r="AS233" s="30"/>
      <c r="AT233" s="30"/>
      <c r="AU233" s="30"/>
      <c r="AV233" s="30"/>
      <c r="AW233" s="30"/>
      <c r="AX233" s="30"/>
      <c r="AY233" s="30"/>
      <c r="AZ233" s="30"/>
      <c r="BA233" s="30"/>
      <c r="BB233" s="30"/>
      <c r="BC233" s="30"/>
      <c r="BD233" s="30"/>
      <c r="BE233" s="30"/>
      <c r="BF233" s="30"/>
      <c r="BG233" s="30"/>
      <c r="BH233" s="30"/>
      <c r="BI233" s="30"/>
      <c r="BJ233" s="30"/>
      <c r="BK233" s="30"/>
      <c r="BL233" s="30"/>
      <c r="BM233" s="30"/>
      <c r="BN233" s="30"/>
      <c r="BO233" s="30"/>
      <c r="BP233" s="30"/>
      <c r="BQ233" s="30"/>
      <c r="BR233" s="30"/>
      <c r="BS233" s="30"/>
      <c r="BT233" s="30"/>
      <c r="BU233" s="30"/>
      <c r="BV233" s="30"/>
      <c r="BW233" s="30"/>
      <c r="BX233" s="30"/>
      <c r="BY233" s="30"/>
      <c r="BZ233" s="30"/>
      <c r="CA233" s="30"/>
      <c r="CB233" s="30"/>
      <c r="CC233" s="30"/>
      <c r="CD233" s="30"/>
      <c r="CE233" s="30"/>
      <c r="CF233" s="30"/>
      <c r="CG233" s="30"/>
      <c r="CH233" s="30"/>
      <c r="CI233" s="30"/>
      <c r="CJ233" s="30"/>
      <c r="CK233" s="30"/>
      <c r="CL233" s="30"/>
      <c r="CM233" s="30"/>
      <c r="CN233" s="30"/>
      <c r="CO233" s="30"/>
      <c r="CP233" s="30"/>
      <c r="CQ233" s="30"/>
      <c r="CR233" s="30"/>
      <c r="CS233" s="30"/>
      <c r="CT233" s="30"/>
      <c r="CU233" s="30"/>
      <c r="CV233" s="30"/>
      <c r="CW233" s="30"/>
      <c r="CX233" s="30"/>
      <c r="CY233" s="30"/>
      <c r="CZ233" s="30"/>
      <c r="DA233" s="30"/>
      <c r="DB233" s="30"/>
      <c r="DC233" s="30"/>
      <c r="DD233" s="30"/>
      <c r="DE233" s="30"/>
      <c r="DF233" s="30"/>
      <c r="DG233" s="30"/>
      <c r="DH233" s="30"/>
      <c r="DI233" s="30"/>
      <c r="DJ233" s="30"/>
      <c r="DK233" s="30"/>
      <c r="DL233" s="30"/>
      <c r="DM233" s="30"/>
      <c r="DN233" s="30"/>
      <c r="DO233" s="30"/>
      <c r="DP233" s="30"/>
      <c r="DQ233" s="30"/>
    </row>
    <row r="234" spans="1:121">
      <c r="A234" s="24"/>
      <c r="B234" s="24"/>
      <c r="C234" s="38"/>
      <c r="D234" s="39"/>
      <c r="E234" s="39"/>
      <c r="F234" s="54"/>
      <c r="G234" s="39"/>
      <c r="H234" s="24"/>
      <c r="I234" s="39"/>
      <c r="J234" s="20"/>
      <c r="K234" s="24"/>
      <c r="L234" s="24"/>
      <c r="M234" s="38"/>
      <c r="N234" s="39"/>
      <c r="O234" s="39"/>
      <c r="P234" s="54"/>
      <c r="Q234" s="39"/>
      <c r="R234" s="24"/>
      <c r="S234" s="39"/>
      <c r="T234" s="20"/>
      <c r="U234" s="24"/>
      <c r="V234" s="24"/>
      <c r="W234" s="38"/>
      <c r="X234" s="39"/>
      <c r="Y234" s="39"/>
      <c r="Z234" s="54"/>
      <c r="AA234" s="39"/>
      <c r="AB234" s="24"/>
      <c r="AC234" s="84"/>
      <c r="AD234" s="30"/>
      <c r="AE234" s="68"/>
      <c r="AF234" s="30"/>
      <c r="AG234" s="68"/>
      <c r="AH234" s="30"/>
      <c r="AI234" s="30"/>
      <c r="AJ234" s="30"/>
      <c r="AK234" s="30"/>
      <c r="AL234" s="30"/>
      <c r="AM234" s="30"/>
      <c r="AN234" s="30"/>
      <c r="AO234" s="30"/>
      <c r="AP234" s="30"/>
      <c r="AQ234" s="30"/>
      <c r="AR234" s="30"/>
      <c r="AS234" s="30"/>
      <c r="AT234" s="30"/>
      <c r="AU234" s="30"/>
      <c r="AV234" s="30"/>
      <c r="AW234" s="30"/>
      <c r="AX234" s="30"/>
      <c r="AY234" s="30"/>
      <c r="AZ234" s="30"/>
      <c r="BA234" s="30"/>
      <c r="BB234" s="30"/>
      <c r="BC234" s="30"/>
      <c r="BD234" s="30"/>
      <c r="BE234" s="30"/>
      <c r="BF234" s="30"/>
      <c r="BG234" s="30"/>
      <c r="BH234" s="30"/>
      <c r="BI234" s="30"/>
      <c r="BJ234" s="30"/>
      <c r="BK234" s="30"/>
      <c r="BL234" s="30"/>
      <c r="BM234" s="30"/>
      <c r="BN234" s="30"/>
      <c r="BO234" s="30"/>
      <c r="BP234" s="30"/>
      <c r="BQ234" s="30"/>
      <c r="BR234" s="30"/>
      <c r="BS234" s="30"/>
      <c r="BT234" s="30"/>
      <c r="BU234" s="30"/>
      <c r="BV234" s="30"/>
      <c r="BW234" s="30"/>
      <c r="BX234" s="30"/>
      <c r="BY234" s="30"/>
      <c r="BZ234" s="30"/>
      <c r="CA234" s="30"/>
      <c r="CB234" s="30"/>
      <c r="CC234" s="30"/>
      <c r="CD234" s="30"/>
      <c r="CE234" s="30"/>
      <c r="CF234" s="30"/>
      <c r="CG234" s="30"/>
      <c r="CH234" s="30"/>
      <c r="CI234" s="30"/>
      <c r="CJ234" s="30"/>
      <c r="CK234" s="30"/>
      <c r="CL234" s="30"/>
      <c r="CM234" s="30"/>
      <c r="CN234" s="30"/>
      <c r="CO234" s="30"/>
      <c r="CP234" s="30"/>
      <c r="CQ234" s="30"/>
      <c r="CR234" s="30"/>
      <c r="CS234" s="30"/>
      <c r="CT234" s="30"/>
      <c r="CU234" s="30"/>
      <c r="CV234" s="30"/>
      <c r="CW234" s="30"/>
      <c r="CX234" s="30"/>
      <c r="CY234" s="30"/>
      <c r="CZ234" s="30"/>
      <c r="DA234" s="30"/>
      <c r="DB234" s="30"/>
      <c r="DC234" s="30"/>
      <c r="DD234" s="30"/>
      <c r="DE234" s="30"/>
      <c r="DF234" s="30"/>
      <c r="DG234" s="30"/>
      <c r="DH234" s="30"/>
      <c r="DI234" s="30"/>
      <c r="DJ234" s="30"/>
      <c r="DK234" s="30"/>
      <c r="DL234" s="30"/>
      <c r="DM234" s="30"/>
      <c r="DN234" s="30"/>
      <c r="DO234" s="30"/>
      <c r="DP234" s="30"/>
      <c r="DQ234" s="30"/>
    </row>
    <row r="235" spans="1:121">
      <c r="A235" s="24"/>
      <c r="B235" s="24"/>
      <c r="C235" s="38"/>
      <c r="D235" s="39"/>
      <c r="E235" s="39"/>
      <c r="F235" s="54"/>
      <c r="G235" s="39"/>
      <c r="H235" s="24"/>
      <c r="I235" s="39"/>
      <c r="J235" s="20"/>
      <c r="K235" s="24"/>
      <c r="L235" s="24"/>
      <c r="M235" s="38"/>
      <c r="N235" s="39"/>
      <c r="O235" s="39"/>
      <c r="P235" s="54"/>
      <c r="Q235" s="39"/>
      <c r="R235" s="24"/>
      <c r="S235" s="39"/>
      <c r="T235" s="20"/>
      <c r="U235" s="24"/>
      <c r="V235" s="24"/>
      <c r="W235" s="38"/>
      <c r="X235" s="39"/>
      <c r="Y235" s="39"/>
      <c r="Z235" s="54"/>
      <c r="AA235" s="39"/>
      <c r="AB235" s="24"/>
      <c r="AC235" s="84"/>
      <c r="AD235" s="30"/>
      <c r="AE235" s="68"/>
      <c r="AF235" s="30"/>
      <c r="AG235" s="68"/>
      <c r="AH235" s="30"/>
      <c r="AI235" s="30"/>
      <c r="AJ235" s="30"/>
      <c r="AK235" s="30"/>
      <c r="AL235" s="30"/>
      <c r="AM235" s="30"/>
      <c r="AN235" s="30"/>
      <c r="AO235" s="30"/>
      <c r="AP235" s="30"/>
      <c r="AQ235" s="30"/>
      <c r="AR235" s="30"/>
      <c r="AS235" s="30"/>
      <c r="AT235" s="30"/>
      <c r="AU235" s="30"/>
      <c r="AV235" s="30"/>
      <c r="AW235" s="30"/>
      <c r="AX235" s="30"/>
      <c r="AY235" s="30"/>
      <c r="AZ235" s="30"/>
      <c r="BA235" s="30"/>
      <c r="BB235" s="30"/>
      <c r="BC235" s="30"/>
      <c r="BD235" s="30"/>
      <c r="BE235" s="30"/>
      <c r="BF235" s="30"/>
      <c r="BG235" s="30"/>
      <c r="BH235" s="30"/>
      <c r="BI235" s="30"/>
      <c r="BJ235" s="30"/>
      <c r="BK235" s="30"/>
      <c r="BL235" s="30"/>
      <c r="BM235" s="30"/>
      <c r="BN235" s="30"/>
      <c r="BO235" s="30"/>
      <c r="BP235" s="30"/>
      <c r="BQ235" s="30"/>
      <c r="BR235" s="30"/>
      <c r="BS235" s="30"/>
      <c r="BT235" s="30"/>
      <c r="BU235" s="30"/>
      <c r="BV235" s="30"/>
      <c r="BW235" s="30"/>
      <c r="BX235" s="30"/>
      <c r="BY235" s="30"/>
      <c r="BZ235" s="30"/>
      <c r="CA235" s="30"/>
      <c r="CB235" s="30"/>
      <c r="CC235" s="30"/>
      <c r="CD235" s="30"/>
      <c r="CE235" s="30"/>
      <c r="CF235" s="30"/>
      <c r="CG235" s="30"/>
      <c r="CH235" s="30"/>
      <c r="CI235" s="30"/>
      <c r="CJ235" s="30"/>
      <c r="CK235" s="30"/>
      <c r="CL235" s="30"/>
      <c r="CM235" s="30"/>
      <c r="CN235" s="30"/>
      <c r="CO235" s="30"/>
      <c r="CP235" s="30"/>
      <c r="CQ235" s="30"/>
      <c r="CR235" s="30"/>
      <c r="CS235" s="30"/>
      <c r="CT235" s="30"/>
      <c r="CU235" s="30"/>
      <c r="CV235" s="30"/>
      <c r="CW235" s="30"/>
      <c r="CX235" s="30"/>
      <c r="CY235" s="30"/>
      <c r="CZ235" s="30"/>
      <c r="DA235" s="30"/>
      <c r="DB235" s="30"/>
      <c r="DC235" s="30"/>
      <c r="DD235" s="30"/>
      <c r="DE235" s="30"/>
      <c r="DF235" s="30"/>
      <c r="DG235" s="30"/>
      <c r="DH235" s="30"/>
      <c r="DI235" s="30"/>
      <c r="DJ235" s="30"/>
      <c r="DK235" s="30"/>
      <c r="DL235" s="30"/>
      <c r="DM235" s="30"/>
      <c r="DN235" s="30"/>
      <c r="DO235" s="30"/>
      <c r="DP235" s="30"/>
      <c r="DQ235" s="30"/>
    </row>
    <row r="236" spans="1:121">
      <c r="A236" s="24"/>
      <c r="B236" s="24"/>
      <c r="C236" s="38"/>
      <c r="D236" s="39"/>
      <c r="E236" s="39"/>
      <c r="F236" s="54"/>
      <c r="G236" s="39"/>
      <c r="H236" s="24"/>
      <c r="I236" s="39"/>
      <c r="J236" s="20"/>
      <c r="K236" s="24"/>
      <c r="L236" s="24"/>
      <c r="M236" s="38"/>
      <c r="N236" s="39"/>
      <c r="O236" s="39"/>
      <c r="P236" s="54"/>
      <c r="Q236" s="39"/>
      <c r="R236" s="24"/>
      <c r="S236" s="39"/>
      <c r="T236" s="20"/>
      <c r="U236" s="24"/>
      <c r="V236" s="24"/>
      <c r="W236" s="38"/>
      <c r="X236" s="39"/>
      <c r="Y236" s="39"/>
      <c r="Z236" s="54"/>
      <c r="AA236" s="39"/>
      <c r="AB236" s="24"/>
      <c r="AC236" s="84"/>
      <c r="AD236" s="30"/>
      <c r="AE236" s="68"/>
      <c r="AF236" s="30"/>
      <c r="AG236" s="68"/>
      <c r="AH236" s="30"/>
      <c r="AI236" s="30"/>
      <c r="AJ236" s="30"/>
      <c r="AK236" s="30"/>
      <c r="AL236" s="30"/>
      <c r="AM236" s="30"/>
      <c r="AN236" s="30"/>
      <c r="AO236" s="30"/>
      <c r="AP236" s="30"/>
      <c r="AQ236" s="30"/>
      <c r="AR236" s="30"/>
      <c r="AS236" s="30"/>
      <c r="AT236" s="30"/>
      <c r="AU236" s="30"/>
      <c r="AV236" s="30"/>
      <c r="AW236" s="30"/>
      <c r="AX236" s="30"/>
      <c r="AY236" s="30"/>
      <c r="AZ236" s="30"/>
      <c r="BA236" s="30"/>
      <c r="BB236" s="30"/>
      <c r="BC236" s="30"/>
      <c r="BD236" s="30"/>
      <c r="BE236" s="30"/>
      <c r="BF236" s="30"/>
      <c r="BG236" s="30"/>
      <c r="BH236" s="30"/>
      <c r="BI236" s="30"/>
      <c r="BJ236" s="30"/>
      <c r="BK236" s="30"/>
      <c r="BL236" s="30"/>
      <c r="BM236" s="30"/>
      <c r="BN236" s="30"/>
      <c r="BO236" s="30"/>
      <c r="BP236" s="30"/>
      <c r="BQ236" s="30"/>
      <c r="BR236" s="30"/>
      <c r="BS236" s="30"/>
      <c r="BT236" s="30"/>
      <c r="BU236" s="30"/>
      <c r="BV236" s="30"/>
      <c r="BW236" s="30"/>
      <c r="BX236" s="30"/>
      <c r="BY236" s="30"/>
      <c r="BZ236" s="30"/>
      <c r="CA236" s="30"/>
      <c r="CB236" s="30"/>
      <c r="CC236" s="30"/>
      <c r="CD236" s="30"/>
      <c r="CE236" s="30"/>
      <c r="CF236" s="30"/>
      <c r="CG236" s="30"/>
      <c r="CH236" s="30"/>
      <c r="CI236" s="30"/>
      <c r="CJ236" s="30"/>
      <c r="CK236" s="30"/>
      <c r="CL236" s="30"/>
      <c r="CM236" s="30"/>
      <c r="CN236" s="30"/>
      <c r="CO236" s="30"/>
      <c r="CP236" s="30"/>
      <c r="CQ236" s="30"/>
      <c r="CR236" s="30"/>
      <c r="CS236" s="30"/>
      <c r="CT236" s="30"/>
      <c r="CU236" s="30"/>
      <c r="CV236" s="30"/>
      <c r="CW236" s="30"/>
      <c r="CX236" s="30"/>
      <c r="CY236" s="30"/>
      <c r="CZ236" s="30"/>
      <c r="DA236" s="30"/>
      <c r="DB236" s="30"/>
      <c r="DC236" s="30"/>
      <c r="DD236" s="30"/>
      <c r="DE236" s="30"/>
      <c r="DF236" s="30"/>
      <c r="DG236" s="30"/>
      <c r="DH236" s="30"/>
      <c r="DI236" s="30"/>
      <c r="DJ236" s="30"/>
      <c r="DK236" s="30"/>
      <c r="DL236" s="30"/>
      <c r="DM236" s="30"/>
      <c r="DN236" s="30"/>
      <c r="DO236" s="30"/>
      <c r="DP236" s="30"/>
      <c r="DQ236" s="30"/>
    </row>
    <row r="237" spans="1:121">
      <c r="A237" s="24"/>
      <c r="B237" s="24"/>
      <c r="C237" s="38"/>
      <c r="D237" s="39"/>
      <c r="E237" s="39"/>
      <c r="F237" s="54"/>
      <c r="G237" s="39"/>
      <c r="H237" s="24"/>
      <c r="I237" s="39"/>
      <c r="J237" s="20"/>
      <c r="K237" s="24"/>
      <c r="L237" s="24"/>
      <c r="M237" s="38"/>
      <c r="N237" s="39"/>
      <c r="O237" s="39"/>
      <c r="P237" s="54"/>
      <c r="Q237" s="39"/>
      <c r="R237" s="24"/>
      <c r="S237" s="39"/>
      <c r="T237" s="20"/>
      <c r="U237" s="24"/>
      <c r="V237" s="24"/>
      <c r="W237" s="38"/>
      <c r="X237" s="39"/>
      <c r="Y237" s="39"/>
      <c r="Z237" s="54"/>
      <c r="AA237" s="39"/>
      <c r="AB237" s="24"/>
      <c r="AC237" s="84"/>
      <c r="AD237" s="30"/>
      <c r="AE237" s="68"/>
      <c r="AF237" s="30"/>
      <c r="AG237" s="68"/>
      <c r="AH237" s="30"/>
      <c r="AI237" s="30"/>
      <c r="AJ237" s="30"/>
      <c r="AK237" s="30"/>
      <c r="AL237" s="30"/>
      <c r="AM237" s="30"/>
      <c r="AN237" s="30"/>
      <c r="AO237" s="30"/>
      <c r="AP237" s="30"/>
      <c r="AQ237" s="30"/>
      <c r="AR237" s="30"/>
      <c r="AS237" s="30"/>
      <c r="AT237" s="30"/>
      <c r="AU237" s="30"/>
      <c r="AV237" s="30"/>
      <c r="AW237" s="30"/>
      <c r="AX237" s="30"/>
      <c r="AY237" s="30"/>
      <c r="AZ237" s="30"/>
      <c r="BA237" s="30"/>
      <c r="BB237" s="30"/>
      <c r="BC237" s="30"/>
      <c r="BD237" s="30"/>
      <c r="BE237" s="30"/>
      <c r="BF237" s="30"/>
      <c r="BG237" s="30"/>
      <c r="BH237" s="30"/>
      <c r="BI237" s="30"/>
      <c r="BJ237" s="30"/>
      <c r="BK237" s="30"/>
      <c r="BL237" s="30"/>
      <c r="BM237" s="30"/>
      <c r="BN237" s="30"/>
      <c r="BO237" s="30"/>
      <c r="BP237" s="30"/>
      <c r="BQ237" s="30"/>
      <c r="BR237" s="30"/>
      <c r="BS237" s="30"/>
      <c r="BT237" s="30"/>
      <c r="BU237" s="30"/>
      <c r="BV237" s="30"/>
      <c r="BW237" s="30"/>
      <c r="BX237" s="30"/>
      <c r="BY237" s="30"/>
      <c r="BZ237" s="30"/>
      <c r="CA237" s="30"/>
      <c r="CB237" s="30"/>
      <c r="CC237" s="30"/>
      <c r="CD237" s="30"/>
      <c r="CE237" s="30"/>
      <c r="CF237" s="30"/>
      <c r="CG237" s="30"/>
      <c r="CH237" s="30"/>
      <c r="CI237" s="30"/>
      <c r="CJ237" s="30"/>
      <c r="CK237" s="30"/>
      <c r="CL237" s="30"/>
      <c r="CM237" s="30"/>
      <c r="CN237" s="30"/>
      <c r="CO237" s="30"/>
      <c r="CP237" s="30"/>
      <c r="CQ237" s="30"/>
      <c r="CR237" s="30"/>
      <c r="CS237" s="30"/>
      <c r="CT237" s="30"/>
      <c r="CU237" s="30"/>
      <c r="CV237" s="30"/>
      <c r="CW237" s="30"/>
      <c r="CX237" s="30"/>
      <c r="CY237" s="30"/>
      <c r="CZ237" s="30"/>
      <c r="DA237" s="30"/>
      <c r="DB237" s="30"/>
      <c r="DC237" s="30"/>
      <c r="DD237" s="30"/>
      <c r="DE237" s="30"/>
      <c r="DF237" s="30"/>
      <c r="DG237" s="30"/>
      <c r="DH237" s="30"/>
      <c r="DI237" s="30"/>
      <c r="DJ237" s="30"/>
      <c r="DK237" s="30"/>
      <c r="DL237" s="30"/>
      <c r="DM237" s="30"/>
      <c r="DN237" s="30"/>
      <c r="DO237" s="30"/>
      <c r="DP237" s="30"/>
      <c r="DQ237" s="30"/>
    </row>
    <row r="238" spans="1:121">
      <c r="A238" s="24"/>
      <c r="B238" s="24"/>
      <c r="C238" s="38"/>
      <c r="D238" s="39"/>
      <c r="E238" s="39"/>
      <c r="F238" s="54"/>
      <c r="G238" s="39"/>
      <c r="H238" s="24"/>
      <c r="I238" s="39"/>
      <c r="J238" s="20"/>
      <c r="K238" s="24"/>
      <c r="L238" s="24"/>
      <c r="M238" s="38"/>
      <c r="N238" s="39"/>
      <c r="O238" s="39"/>
      <c r="P238" s="54"/>
      <c r="Q238" s="39"/>
      <c r="R238" s="24"/>
      <c r="S238" s="39"/>
      <c r="T238" s="20"/>
      <c r="U238" s="24"/>
      <c r="V238" s="24"/>
      <c r="W238" s="38"/>
      <c r="X238" s="39"/>
      <c r="Y238" s="39"/>
      <c r="Z238" s="54"/>
      <c r="AA238" s="39"/>
      <c r="AB238" s="24"/>
      <c r="AC238" s="84"/>
      <c r="AD238" s="30"/>
      <c r="AE238" s="68"/>
      <c r="AF238" s="30"/>
      <c r="AG238" s="68"/>
      <c r="AH238" s="30"/>
      <c r="AI238" s="30"/>
      <c r="AJ238" s="30"/>
      <c r="AK238" s="30"/>
      <c r="AL238" s="30"/>
      <c r="AM238" s="30"/>
      <c r="AN238" s="30"/>
      <c r="AO238" s="30"/>
      <c r="AP238" s="30"/>
      <c r="AQ238" s="30"/>
      <c r="AR238" s="30"/>
      <c r="AS238" s="30"/>
      <c r="AT238" s="30"/>
      <c r="AU238" s="30"/>
      <c r="AV238" s="30"/>
      <c r="AW238" s="30"/>
      <c r="AX238" s="30"/>
      <c r="AY238" s="30"/>
      <c r="AZ238" s="30"/>
      <c r="BA238" s="30"/>
      <c r="BB238" s="30"/>
      <c r="BC238" s="30"/>
      <c r="BD238" s="30"/>
      <c r="BE238" s="30"/>
      <c r="BF238" s="30"/>
      <c r="BG238" s="30"/>
      <c r="BH238" s="30"/>
      <c r="BI238" s="30"/>
      <c r="BJ238" s="30"/>
      <c r="BK238" s="30"/>
      <c r="BL238" s="30"/>
      <c r="BM238" s="30"/>
      <c r="BN238" s="30"/>
      <c r="BO238" s="30"/>
      <c r="BP238" s="30"/>
      <c r="BQ238" s="30"/>
      <c r="BR238" s="30"/>
      <c r="BS238" s="30"/>
      <c r="BT238" s="30"/>
      <c r="BU238" s="30"/>
      <c r="BV238" s="30"/>
      <c r="BW238" s="30"/>
      <c r="BX238" s="30"/>
      <c r="BY238" s="30"/>
      <c r="BZ238" s="30"/>
      <c r="CA238" s="30"/>
      <c r="CB238" s="30"/>
      <c r="CC238" s="30"/>
      <c r="CD238" s="30"/>
      <c r="CE238" s="30"/>
      <c r="CF238" s="30"/>
      <c r="CG238" s="30"/>
      <c r="CH238" s="30"/>
      <c r="CI238" s="30"/>
      <c r="CJ238" s="30"/>
      <c r="CK238" s="30"/>
      <c r="CL238" s="30"/>
      <c r="CM238" s="30"/>
      <c r="CN238" s="30"/>
      <c r="CO238" s="30"/>
      <c r="CP238" s="30"/>
      <c r="CQ238" s="30"/>
      <c r="CR238" s="30"/>
      <c r="CS238" s="30"/>
      <c r="CT238" s="30"/>
      <c r="CU238" s="30"/>
      <c r="CV238" s="30"/>
      <c r="CW238" s="30"/>
      <c r="CX238" s="30"/>
      <c r="CY238" s="30"/>
      <c r="CZ238" s="30"/>
      <c r="DA238" s="30"/>
      <c r="DB238" s="30"/>
      <c r="DC238" s="30"/>
      <c r="DD238" s="30"/>
      <c r="DE238" s="30"/>
      <c r="DF238" s="30"/>
      <c r="DG238" s="30"/>
      <c r="DH238" s="30"/>
      <c r="DI238" s="30"/>
      <c r="DJ238" s="30"/>
      <c r="DK238" s="30"/>
      <c r="DL238" s="30"/>
      <c r="DM238" s="30"/>
      <c r="DN238" s="30"/>
      <c r="DO238" s="30"/>
      <c r="DP238" s="30"/>
      <c r="DQ238" s="30"/>
    </row>
    <row r="239" spans="1:121">
      <c r="A239" s="24"/>
      <c r="B239" s="24"/>
      <c r="C239" s="38"/>
      <c r="D239" s="39"/>
      <c r="E239" s="39"/>
      <c r="F239" s="54"/>
      <c r="G239" s="39"/>
      <c r="H239" s="24"/>
      <c r="I239" s="39"/>
      <c r="J239" s="20"/>
      <c r="K239" s="24"/>
      <c r="L239" s="24"/>
      <c r="M239" s="38"/>
      <c r="N239" s="39"/>
      <c r="O239" s="39"/>
      <c r="P239" s="54"/>
      <c r="Q239" s="39"/>
      <c r="R239" s="24"/>
      <c r="S239" s="39"/>
      <c r="T239" s="20"/>
      <c r="U239" s="24"/>
      <c r="V239" s="24"/>
      <c r="W239" s="38"/>
      <c r="X239" s="39"/>
      <c r="Y239" s="39"/>
      <c r="Z239" s="54"/>
      <c r="AA239" s="39"/>
      <c r="AB239" s="24"/>
      <c r="AC239" s="84"/>
      <c r="AD239" s="30"/>
      <c r="AE239" s="68"/>
      <c r="AF239" s="30"/>
      <c r="AG239" s="68"/>
      <c r="AH239" s="30"/>
      <c r="AI239" s="30"/>
      <c r="AJ239" s="30"/>
      <c r="AK239" s="30"/>
      <c r="AL239" s="30"/>
      <c r="AM239" s="30"/>
      <c r="AN239" s="30"/>
      <c r="AO239" s="30"/>
      <c r="AP239" s="30"/>
      <c r="AQ239" s="30"/>
      <c r="AR239" s="30"/>
      <c r="AS239" s="30"/>
      <c r="AT239" s="30"/>
      <c r="AU239" s="30"/>
      <c r="AV239" s="30"/>
      <c r="AW239" s="30"/>
      <c r="AX239" s="30"/>
      <c r="AY239" s="30"/>
      <c r="AZ239" s="30"/>
      <c r="BA239" s="30"/>
      <c r="BB239" s="30"/>
      <c r="BC239" s="30"/>
      <c r="BD239" s="30"/>
      <c r="BE239" s="30"/>
      <c r="BF239" s="30"/>
      <c r="BG239" s="30"/>
      <c r="BH239" s="30"/>
      <c r="BI239" s="30"/>
      <c r="BJ239" s="30"/>
      <c r="BK239" s="30"/>
      <c r="BL239" s="30"/>
      <c r="BM239" s="30"/>
      <c r="BN239" s="30"/>
      <c r="BO239" s="30"/>
      <c r="BP239" s="30"/>
      <c r="BQ239" s="30"/>
      <c r="BR239" s="30"/>
      <c r="BS239" s="30"/>
      <c r="BT239" s="30"/>
      <c r="BU239" s="30"/>
      <c r="BV239" s="30"/>
      <c r="BW239" s="30"/>
      <c r="BX239" s="30"/>
      <c r="BY239" s="30"/>
      <c r="BZ239" s="30"/>
      <c r="CA239" s="30"/>
      <c r="CB239" s="30"/>
      <c r="CC239" s="30"/>
      <c r="CD239" s="30"/>
      <c r="CE239" s="30"/>
      <c r="CF239" s="30"/>
      <c r="CG239" s="30"/>
      <c r="CH239" s="30"/>
      <c r="CI239" s="30"/>
      <c r="CJ239" s="30"/>
      <c r="CK239" s="30"/>
      <c r="CL239" s="30"/>
      <c r="CM239" s="30"/>
      <c r="CN239" s="30"/>
      <c r="CO239" s="30"/>
      <c r="CP239" s="30"/>
      <c r="CQ239" s="30"/>
      <c r="CR239" s="30"/>
      <c r="CS239" s="30"/>
      <c r="CT239" s="30"/>
      <c r="CU239" s="30"/>
      <c r="CV239" s="30"/>
      <c r="CW239" s="30"/>
      <c r="CX239" s="30"/>
      <c r="CY239" s="30"/>
      <c r="CZ239" s="30"/>
      <c r="DA239" s="30"/>
      <c r="DB239" s="30"/>
      <c r="DC239" s="30"/>
      <c r="DD239" s="30"/>
      <c r="DE239" s="30"/>
      <c r="DF239" s="30"/>
      <c r="DG239" s="30"/>
      <c r="DH239" s="30"/>
      <c r="DI239" s="30"/>
      <c r="DJ239" s="30"/>
      <c r="DK239" s="30"/>
      <c r="DL239" s="30"/>
      <c r="DM239" s="30"/>
      <c r="DN239" s="30"/>
      <c r="DO239" s="30"/>
      <c r="DP239" s="30"/>
      <c r="DQ239" s="30"/>
    </row>
    <row r="240" spans="1:121">
      <c r="A240" s="24"/>
      <c r="B240" s="24"/>
      <c r="C240" s="38"/>
      <c r="D240" s="39"/>
      <c r="E240" s="39"/>
      <c r="F240" s="54"/>
      <c r="G240" s="39"/>
      <c r="H240" s="24"/>
      <c r="I240" s="39"/>
      <c r="J240" s="20"/>
      <c r="K240" s="24"/>
      <c r="L240" s="24"/>
      <c r="M240" s="38"/>
      <c r="N240" s="39"/>
      <c r="O240" s="39"/>
      <c r="P240" s="54"/>
      <c r="Q240" s="39"/>
      <c r="R240" s="24"/>
      <c r="S240" s="39"/>
      <c r="T240" s="20"/>
      <c r="U240" s="24"/>
      <c r="V240" s="24"/>
      <c r="W240" s="38"/>
      <c r="X240" s="39"/>
      <c r="Y240" s="39"/>
      <c r="Z240" s="54"/>
      <c r="AA240" s="39"/>
      <c r="AB240" s="24"/>
      <c r="AC240" s="84"/>
      <c r="AD240" s="30"/>
      <c r="AE240" s="68"/>
      <c r="AF240" s="30"/>
      <c r="AG240" s="68"/>
      <c r="AH240" s="30"/>
      <c r="AI240" s="30"/>
      <c r="AJ240" s="30"/>
      <c r="AK240" s="30"/>
      <c r="AL240" s="30"/>
      <c r="AM240" s="30"/>
      <c r="AN240" s="30"/>
      <c r="AO240" s="30"/>
      <c r="AP240" s="30"/>
      <c r="AQ240" s="30"/>
      <c r="AR240" s="30"/>
      <c r="AS240" s="30"/>
      <c r="AT240" s="30"/>
      <c r="AU240" s="30"/>
      <c r="AV240" s="30"/>
      <c r="AW240" s="30"/>
      <c r="AX240" s="30"/>
      <c r="AY240" s="30"/>
      <c r="AZ240" s="30"/>
      <c r="BA240" s="30"/>
      <c r="BB240" s="30"/>
      <c r="BC240" s="30"/>
      <c r="BD240" s="30"/>
      <c r="BE240" s="30"/>
      <c r="BF240" s="30"/>
      <c r="BG240" s="30"/>
      <c r="BH240" s="30"/>
      <c r="BI240" s="30"/>
      <c r="BJ240" s="30"/>
      <c r="BK240" s="30"/>
      <c r="BL240" s="30"/>
      <c r="BM240" s="30"/>
      <c r="BN240" s="30"/>
      <c r="BO240" s="30"/>
      <c r="BP240" s="30"/>
      <c r="BQ240" s="30"/>
      <c r="BR240" s="30"/>
      <c r="BS240" s="30"/>
      <c r="BT240" s="30"/>
      <c r="BU240" s="30"/>
      <c r="BV240" s="30"/>
      <c r="BW240" s="30"/>
      <c r="BX240" s="30"/>
      <c r="BY240" s="30"/>
      <c r="BZ240" s="30"/>
      <c r="CA240" s="30"/>
      <c r="CB240" s="30"/>
      <c r="CC240" s="30"/>
      <c r="CD240" s="30"/>
      <c r="CE240" s="30"/>
      <c r="CF240" s="30"/>
      <c r="CG240" s="30"/>
      <c r="CH240" s="30"/>
      <c r="CI240" s="30"/>
      <c r="CJ240" s="30"/>
      <c r="CK240" s="30"/>
      <c r="CL240" s="30"/>
      <c r="CM240" s="30"/>
      <c r="CN240" s="30"/>
      <c r="CO240" s="30"/>
      <c r="CP240" s="30"/>
      <c r="CQ240" s="30"/>
      <c r="CR240" s="30"/>
      <c r="CS240" s="30"/>
      <c r="CT240" s="30"/>
      <c r="CU240" s="30"/>
      <c r="CV240" s="30"/>
      <c r="CW240" s="30"/>
      <c r="CX240" s="30"/>
      <c r="CY240" s="30"/>
      <c r="CZ240" s="30"/>
      <c r="DA240" s="30"/>
      <c r="DB240" s="30"/>
      <c r="DC240" s="30"/>
      <c r="DD240" s="30"/>
      <c r="DE240" s="30"/>
      <c r="DF240" s="30"/>
      <c r="DG240" s="30"/>
      <c r="DH240" s="30"/>
      <c r="DI240" s="30"/>
      <c r="DJ240" s="30"/>
      <c r="DK240" s="30"/>
      <c r="DL240" s="30"/>
      <c r="DM240" s="30"/>
      <c r="DN240" s="30"/>
      <c r="DO240" s="30"/>
      <c r="DP240" s="30"/>
      <c r="DQ240" s="30"/>
    </row>
    <row r="241" spans="1:121">
      <c r="A241" s="24"/>
      <c r="B241" s="24"/>
      <c r="C241" s="38"/>
      <c r="D241" s="39"/>
      <c r="E241" s="39"/>
      <c r="F241" s="54"/>
      <c r="G241" s="39"/>
      <c r="H241" s="24"/>
      <c r="I241" s="39"/>
      <c r="J241" s="20"/>
      <c r="K241" s="24"/>
      <c r="L241" s="24"/>
      <c r="M241" s="38"/>
      <c r="N241" s="39"/>
      <c r="O241" s="39"/>
      <c r="P241" s="54"/>
      <c r="Q241" s="39"/>
      <c r="R241" s="24"/>
      <c r="S241" s="39"/>
      <c r="T241" s="20"/>
      <c r="U241" s="24"/>
      <c r="V241" s="24"/>
      <c r="W241" s="38"/>
      <c r="X241" s="39"/>
      <c r="Y241" s="39"/>
      <c r="Z241" s="54"/>
      <c r="AA241" s="39"/>
      <c r="AB241" s="24"/>
      <c r="AC241" s="84"/>
      <c r="AD241" s="30"/>
      <c r="AE241" s="68"/>
      <c r="AF241" s="30"/>
      <c r="AG241" s="68"/>
      <c r="AH241" s="30"/>
      <c r="AI241" s="30"/>
      <c r="AJ241" s="30"/>
      <c r="AK241" s="30"/>
      <c r="AL241" s="30"/>
      <c r="AM241" s="30"/>
      <c r="AN241" s="30"/>
      <c r="AO241" s="30"/>
      <c r="AP241" s="30"/>
      <c r="AQ241" s="30"/>
      <c r="AR241" s="30"/>
      <c r="AS241" s="30"/>
      <c r="AT241" s="30"/>
      <c r="AU241" s="30"/>
      <c r="AV241" s="30"/>
      <c r="AW241" s="30"/>
      <c r="AX241" s="30"/>
      <c r="AY241" s="30"/>
      <c r="AZ241" s="30"/>
      <c r="BA241" s="30"/>
      <c r="BB241" s="30"/>
      <c r="BC241" s="30"/>
      <c r="BD241" s="30"/>
      <c r="BE241" s="30"/>
      <c r="BF241" s="30"/>
      <c r="BG241" s="30"/>
      <c r="BH241" s="30"/>
      <c r="BI241" s="30"/>
      <c r="BJ241" s="30"/>
      <c r="BK241" s="30"/>
      <c r="BL241" s="30"/>
      <c r="BM241" s="30"/>
      <c r="BN241" s="30"/>
      <c r="BO241" s="30"/>
      <c r="BP241" s="30"/>
      <c r="BQ241" s="30"/>
      <c r="BR241" s="30"/>
      <c r="BS241" s="30"/>
      <c r="BT241" s="30"/>
      <c r="BU241" s="30"/>
      <c r="BV241" s="30"/>
      <c r="BW241" s="30"/>
      <c r="BX241" s="30"/>
      <c r="BY241" s="30"/>
      <c r="BZ241" s="30"/>
      <c r="CA241" s="30"/>
      <c r="CB241" s="30"/>
      <c r="CC241" s="30"/>
      <c r="CD241" s="30"/>
      <c r="CE241" s="30"/>
      <c r="CF241" s="30"/>
      <c r="CG241" s="30"/>
      <c r="CH241" s="30"/>
      <c r="CI241" s="30"/>
      <c r="CJ241" s="30"/>
      <c r="CK241" s="30"/>
      <c r="CL241" s="30"/>
      <c r="CM241" s="30"/>
      <c r="CN241" s="30"/>
      <c r="CO241" s="30"/>
      <c r="CP241" s="30"/>
      <c r="CQ241" s="30"/>
      <c r="CR241" s="30"/>
      <c r="CS241" s="30"/>
      <c r="CT241" s="30"/>
      <c r="CU241" s="30"/>
      <c r="CV241" s="30"/>
      <c r="CW241" s="30"/>
      <c r="CX241" s="30"/>
      <c r="CY241" s="30"/>
      <c r="CZ241" s="30"/>
      <c r="DA241" s="30"/>
      <c r="DB241" s="30"/>
      <c r="DC241" s="30"/>
      <c r="DD241" s="30"/>
      <c r="DE241" s="30"/>
      <c r="DF241" s="30"/>
      <c r="DG241" s="30"/>
      <c r="DH241" s="30"/>
      <c r="DI241" s="30"/>
      <c r="DJ241" s="30"/>
      <c r="DK241" s="30"/>
      <c r="DL241" s="30"/>
      <c r="DM241" s="30"/>
      <c r="DN241" s="30"/>
      <c r="DO241" s="30"/>
      <c r="DP241" s="30"/>
      <c r="DQ241" s="30"/>
    </row>
    <row r="242" spans="1:121">
      <c r="A242" s="24"/>
      <c r="B242" s="24"/>
      <c r="C242" s="38"/>
      <c r="D242" s="39"/>
      <c r="E242" s="39"/>
      <c r="F242" s="54"/>
      <c r="G242" s="39"/>
      <c r="H242" s="24"/>
      <c r="I242" s="39"/>
      <c r="J242" s="20"/>
      <c r="K242" s="24"/>
      <c r="L242" s="24"/>
      <c r="M242" s="38"/>
      <c r="N242" s="39"/>
      <c r="O242" s="39"/>
      <c r="P242" s="54"/>
      <c r="Q242" s="39"/>
      <c r="R242" s="24"/>
      <c r="S242" s="39"/>
      <c r="T242" s="20"/>
      <c r="U242" s="24"/>
      <c r="V242" s="24"/>
      <c r="W242" s="38"/>
      <c r="X242" s="39"/>
      <c r="Y242" s="39"/>
      <c r="Z242" s="54"/>
      <c r="AA242" s="39"/>
      <c r="AB242" s="24"/>
      <c r="AC242" s="84"/>
      <c r="AD242" s="30"/>
      <c r="AE242" s="68"/>
      <c r="AF242" s="30"/>
      <c r="AG242" s="68"/>
      <c r="AH242" s="30"/>
      <c r="AI242" s="30"/>
      <c r="AJ242" s="30"/>
      <c r="AK242" s="30"/>
      <c r="AL242" s="30"/>
      <c r="AM242" s="30"/>
      <c r="AN242" s="30"/>
      <c r="AO242" s="30"/>
      <c r="AP242" s="30"/>
      <c r="AQ242" s="30"/>
      <c r="AR242" s="30"/>
      <c r="AS242" s="30"/>
      <c r="AT242" s="30"/>
      <c r="AU242" s="30"/>
      <c r="AV242" s="30"/>
      <c r="AW242" s="30"/>
      <c r="AX242" s="30"/>
      <c r="AY242" s="30"/>
      <c r="AZ242" s="30"/>
      <c r="BA242" s="30"/>
      <c r="BB242" s="30"/>
      <c r="BC242" s="30"/>
      <c r="BD242" s="30"/>
      <c r="BE242" s="30"/>
      <c r="BF242" s="30"/>
      <c r="BG242" s="30"/>
      <c r="BH242" s="30"/>
      <c r="BI242" s="30"/>
      <c r="BJ242" s="30"/>
      <c r="BK242" s="30"/>
      <c r="BL242" s="30"/>
      <c r="BM242" s="30"/>
      <c r="BN242" s="30"/>
      <c r="BO242" s="30"/>
      <c r="BP242" s="30"/>
      <c r="BQ242" s="30"/>
      <c r="BR242" s="30"/>
      <c r="BS242" s="30"/>
      <c r="BT242" s="30"/>
      <c r="BU242" s="30"/>
      <c r="BV242" s="30"/>
      <c r="BW242" s="30"/>
      <c r="BX242" s="30"/>
      <c r="BY242" s="30"/>
      <c r="BZ242" s="30"/>
      <c r="CA242" s="30"/>
      <c r="CB242" s="30"/>
      <c r="CC242" s="30"/>
      <c r="CD242" s="30"/>
      <c r="CE242" s="30"/>
      <c r="CF242" s="30"/>
      <c r="CG242" s="30"/>
      <c r="CH242" s="30"/>
      <c r="CI242" s="30"/>
      <c r="CJ242" s="30"/>
      <c r="CK242" s="30"/>
      <c r="CL242" s="30"/>
      <c r="CM242" s="30"/>
      <c r="CN242" s="30"/>
      <c r="CO242" s="30"/>
      <c r="CP242" s="30"/>
      <c r="CQ242" s="30"/>
      <c r="CR242" s="30"/>
      <c r="CS242" s="30"/>
      <c r="CT242" s="30"/>
      <c r="CU242" s="30"/>
      <c r="CV242" s="30"/>
      <c r="CW242" s="30"/>
      <c r="CX242" s="30"/>
      <c r="CY242" s="30"/>
      <c r="CZ242" s="30"/>
      <c r="DA242" s="30"/>
      <c r="DB242" s="30"/>
      <c r="DC242" s="30"/>
      <c r="DD242" s="30"/>
      <c r="DE242" s="30"/>
      <c r="DF242" s="30"/>
      <c r="DG242" s="30"/>
      <c r="DH242" s="30"/>
      <c r="DI242" s="30"/>
      <c r="DJ242" s="30"/>
      <c r="DK242" s="30"/>
      <c r="DL242" s="30"/>
      <c r="DM242" s="30"/>
      <c r="DN242" s="30"/>
      <c r="DO242" s="30"/>
      <c r="DP242" s="30"/>
      <c r="DQ242" s="30"/>
    </row>
    <row r="243" spans="1:121">
      <c r="A243" s="24"/>
      <c r="B243" s="24"/>
      <c r="C243" s="38"/>
      <c r="D243" s="39"/>
      <c r="E243" s="39"/>
      <c r="F243" s="54"/>
      <c r="G243" s="39"/>
      <c r="H243" s="24"/>
      <c r="I243" s="39"/>
      <c r="J243" s="20"/>
      <c r="K243" s="24"/>
      <c r="L243" s="24"/>
      <c r="M243" s="38"/>
      <c r="N243" s="39"/>
      <c r="O243" s="39"/>
      <c r="P243" s="54"/>
      <c r="Q243" s="39"/>
      <c r="R243" s="24"/>
      <c r="S243" s="39"/>
      <c r="T243" s="20"/>
      <c r="U243" s="24"/>
      <c r="V243" s="24"/>
      <c r="W243" s="38"/>
      <c r="X243" s="39"/>
      <c r="Y243" s="39"/>
      <c r="Z243" s="54"/>
      <c r="AA243" s="39"/>
      <c r="AB243" s="24"/>
      <c r="AC243" s="84"/>
      <c r="AD243" s="30"/>
      <c r="AE243" s="68"/>
      <c r="AF243" s="30"/>
      <c r="AG243" s="68"/>
      <c r="AH243" s="30"/>
      <c r="AI243" s="30"/>
      <c r="AJ243" s="30"/>
      <c r="AK243" s="30"/>
      <c r="AL243" s="30"/>
      <c r="AM243" s="30"/>
      <c r="AN243" s="30"/>
      <c r="AO243" s="30"/>
      <c r="AP243" s="30"/>
      <c r="AQ243" s="30"/>
      <c r="AR243" s="30"/>
      <c r="AS243" s="30"/>
      <c r="AT243" s="30"/>
      <c r="AU243" s="30"/>
      <c r="AV243" s="30"/>
      <c r="AW243" s="30"/>
      <c r="AX243" s="30"/>
      <c r="AY243" s="30"/>
      <c r="AZ243" s="30"/>
      <c r="BA243" s="30"/>
      <c r="BB243" s="30"/>
      <c r="BC243" s="30"/>
      <c r="BD243" s="30"/>
      <c r="BE243" s="30"/>
      <c r="BF243" s="30"/>
      <c r="BG243" s="30"/>
      <c r="BH243" s="30"/>
      <c r="BI243" s="30"/>
      <c r="BJ243" s="30"/>
      <c r="BK243" s="30"/>
      <c r="BL243" s="30"/>
      <c r="BM243" s="30"/>
      <c r="BN243" s="30"/>
      <c r="BO243" s="30"/>
      <c r="BP243" s="30"/>
      <c r="BQ243" s="30"/>
      <c r="BR243" s="30"/>
      <c r="BS243" s="30"/>
      <c r="BT243" s="30"/>
      <c r="BU243" s="30"/>
      <c r="BV243" s="30"/>
      <c r="BW243" s="30"/>
      <c r="BX243" s="30"/>
      <c r="BY243" s="30"/>
      <c r="BZ243" s="30"/>
      <c r="CA243" s="30"/>
      <c r="CB243" s="30"/>
      <c r="CC243" s="30"/>
      <c r="CD243" s="30"/>
      <c r="CE243" s="30"/>
      <c r="CF243" s="30"/>
      <c r="CG243" s="30"/>
      <c r="CH243" s="30"/>
      <c r="CI243" s="30"/>
      <c r="CJ243" s="30"/>
      <c r="CK243" s="30"/>
      <c r="CL243" s="30"/>
      <c r="CM243" s="30"/>
      <c r="CN243" s="30"/>
      <c r="CO243" s="30"/>
      <c r="CP243" s="30"/>
      <c r="CQ243" s="30"/>
      <c r="CR243" s="30"/>
      <c r="CS243" s="30"/>
      <c r="CT243" s="30"/>
      <c r="CU243" s="30"/>
      <c r="CV243" s="30"/>
      <c r="CW243" s="30"/>
      <c r="CX243" s="30"/>
      <c r="CY243" s="30"/>
      <c r="CZ243" s="30"/>
      <c r="DA243" s="30"/>
      <c r="DB243" s="30"/>
      <c r="DC243" s="30"/>
      <c r="DD243" s="30"/>
      <c r="DE243" s="30"/>
      <c r="DF243" s="30"/>
      <c r="DG243" s="30"/>
      <c r="DH243" s="30"/>
      <c r="DI243" s="30"/>
      <c r="DJ243" s="30"/>
      <c r="DK243" s="30"/>
      <c r="DL243" s="30"/>
      <c r="DM243" s="30"/>
      <c r="DN243" s="30"/>
      <c r="DO243" s="30"/>
      <c r="DP243" s="30"/>
      <c r="DQ243" s="30"/>
    </row>
    <row r="244" spans="1:121">
      <c r="A244" s="24"/>
      <c r="B244" s="24"/>
      <c r="C244" s="38"/>
      <c r="D244" s="39"/>
      <c r="E244" s="39"/>
      <c r="F244" s="54"/>
      <c r="G244" s="39"/>
      <c r="H244" s="24"/>
      <c r="I244" s="39"/>
      <c r="J244" s="20"/>
      <c r="K244" s="24"/>
      <c r="L244" s="24"/>
      <c r="M244" s="38"/>
      <c r="N244" s="39"/>
      <c r="O244" s="39"/>
      <c r="P244" s="54"/>
      <c r="Q244" s="39"/>
      <c r="R244" s="24"/>
      <c r="S244" s="39"/>
      <c r="T244" s="20"/>
      <c r="U244" s="24"/>
      <c r="V244" s="24"/>
      <c r="W244" s="38"/>
      <c r="X244" s="39"/>
      <c r="Y244" s="39"/>
      <c r="Z244" s="54"/>
      <c r="AA244" s="39"/>
      <c r="AB244" s="24"/>
      <c r="AC244" s="84"/>
      <c r="AD244" s="30"/>
      <c r="AE244" s="68"/>
      <c r="AF244" s="30"/>
      <c r="AG244" s="68"/>
      <c r="AH244" s="30"/>
      <c r="AI244" s="30"/>
      <c r="AJ244" s="30"/>
      <c r="AK244" s="30"/>
      <c r="AL244" s="30"/>
      <c r="AM244" s="30"/>
      <c r="AN244" s="30"/>
      <c r="AO244" s="30"/>
      <c r="AP244" s="30"/>
      <c r="AQ244" s="30"/>
      <c r="AR244" s="30"/>
      <c r="AS244" s="30"/>
      <c r="AT244" s="30"/>
      <c r="AU244" s="30"/>
      <c r="AV244" s="30"/>
      <c r="AW244" s="30"/>
      <c r="AX244" s="30"/>
      <c r="AY244" s="30"/>
      <c r="AZ244" s="30"/>
      <c r="BA244" s="30"/>
      <c r="BB244" s="30"/>
      <c r="BC244" s="30"/>
      <c r="BD244" s="30"/>
      <c r="BE244" s="30"/>
      <c r="BF244" s="30"/>
      <c r="BG244" s="30"/>
      <c r="BH244" s="30"/>
      <c r="BI244" s="30"/>
      <c r="BJ244" s="30"/>
      <c r="BK244" s="30"/>
      <c r="BL244" s="30"/>
      <c r="BM244" s="30"/>
      <c r="BN244" s="30"/>
      <c r="BO244" s="30"/>
      <c r="BP244" s="30"/>
      <c r="BQ244" s="30"/>
      <c r="BR244" s="30"/>
      <c r="BS244" s="30"/>
      <c r="BT244" s="30"/>
      <c r="BU244" s="30"/>
      <c r="BV244" s="30"/>
      <c r="BW244" s="30"/>
      <c r="BX244" s="30"/>
      <c r="BY244" s="30"/>
      <c r="BZ244" s="30"/>
      <c r="CA244" s="30"/>
      <c r="CB244" s="30"/>
      <c r="CC244" s="30"/>
      <c r="CD244" s="30"/>
      <c r="CE244" s="30"/>
      <c r="CF244" s="30"/>
      <c r="CG244" s="30"/>
      <c r="CH244" s="30"/>
      <c r="CI244" s="30"/>
      <c r="CJ244" s="30"/>
      <c r="CK244" s="30"/>
      <c r="CL244" s="30"/>
      <c r="CM244" s="30"/>
      <c r="CN244" s="30"/>
      <c r="CO244" s="30"/>
      <c r="CP244" s="30"/>
      <c r="CQ244" s="30"/>
      <c r="CR244" s="30"/>
      <c r="CS244" s="30"/>
      <c r="CT244" s="30"/>
      <c r="CU244" s="30"/>
      <c r="CV244" s="30"/>
      <c r="CW244" s="30"/>
      <c r="CX244" s="30"/>
      <c r="CY244" s="30"/>
      <c r="CZ244" s="30"/>
      <c r="DA244" s="30"/>
      <c r="DB244" s="30"/>
      <c r="DC244" s="30"/>
      <c r="DD244" s="30"/>
      <c r="DE244" s="30"/>
      <c r="DF244" s="30"/>
      <c r="DG244" s="30"/>
      <c r="DH244" s="30"/>
      <c r="DI244" s="30"/>
      <c r="DJ244" s="30"/>
      <c r="DK244" s="30"/>
      <c r="DL244" s="30"/>
      <c r="DM244" s="30"/>
      <c r="DN244" s="30"/>
      <c r="DO244" s="30"/>
      <c r="DP244" s="30"/>
      <c r="DQ244" s="30"/>
    </row>
    <row r="245" spans="1:121">
      <c r="A245" s="24"/>
      <c r="B245" s="24"/>
      <c r="C245" s="38"/>
      <c r="D245" s="39"/>
      <c r="E245" s="39"/>
      <c r="F245" s="54"/>
      <c r="G245" s="39"/>
      <c r="H245" s="24"/>
      <c r="I245" s="39"/>
      <c r="J245" s="20"/>
      <c r="K245" s="24"/>
      <c r="L245" s="24"/>
      <c r="M245" s="38"/>
      <c r="N245" s="39"/>
      <c r="O245" s="39"/>
      <c r="P245" s="54"/>
      <c r="Q245" s="39"/>
      <c r="R245" s="24"/>
      <c r="S245" s="39"/>
      <c r="T245" s="20"/>
      <c r="U245" s="24"/>
      <c r="V245" s="24"/>
      <c r="W245" s="38"/>
      <c r="X245" s="39"/>
      <c r="Y245" s="39"/>
      <c r="Z245" s="54"/>
      <c r="AA245" s="39"/>
      <c r="AB245" s="24"/>
      <c r="AC245" s="84"/>
      <c r="AD245" s="30"/>
      <c r="AE245" s="68"/>
      <c r="AF245" s="30"/>
      <c r="AG245" s="68"/>
      <c r="AH245" s="30"/>
      <c r="AI245" s="30"/>
      <c r="AJ245" s="30"/>
      <c r="AK245" s="30"/>
      <c r="AL245" s="30"/>
      <c r="AM245" s="30"/>
      <c r="AN245" s="30"/>
      <c r="AO245" s="30"/>
      <c r="AP245" s="30"/>
      <c r="AQ245" s="30"/>
      <c r="AR245" s="30"/>
      <c r="AS245" s="30"/>
      <c r="AT245" s="30"/>
      <c r="AU245" s="30"/>
      <c r="AV245" s="30"/>
      <c r="AW245" s="30"/>
      <c r="AX245" s="30"/>
      <c r="AY245" s="30"/>
      <c r="AZ245" s="30"/>
      <c r="BA245" s="30"/>
      <c r="BB245" s="30"/>
      <c r="BC245" s="30"/>
      <c r="BD245" s="30"/>
      <c r="BE245" s="30"/>
      <c r="BF245" s="30"/>
      <c r="BG245" s="30"/>
      <c r="BH245" s="30"/>
      <c r="BI245" s="30"/>
      <c r="BJ245" s="30"/>
      <c r="BK245" s="30"/>
      <c r="BL245" s="30"/>
      <c r="BM245" s="30"/>
      <c r="BN245" s="30"/>
      <c r="BO245" s="30"/>
      <c r="BP245" s="30"/>
      <c r="BQ245" s="30"/>
      <c r="BR245" s="30"/>
      <c r="BS245" s="30"/>
      <c r="BT245" s="30"/>
      <c r="BU245" s="30"/>
      <c r="BV245" s="30"/>
      <c r="BW245" s="30"/>
      <c r="BX245" s="30"/>
      <c r="BY245" s="30"/>
      <c r="BZ245" s="30"/>
      <c r="CA245" s="30"/>
      <c r="CB245" s="30"/>
      <c r="CC245" s="30"/>
      <c r="CD245" s="30"/>
      <c r="CE245" s="30"/>
      <c r="CF245" s="30"/>
      <c r="CG245" s="30"/>
      <c r="CH245" s="30"/>
      <c r="CI245" s="30"/>
      <c r="CJ245" s="30"/>
      <c r="CK245" s="30"/>
      <c r="CL245" s="30"/>
      <c r="CM245" s="30"/>
      <c r="CN245" s="30"/>
      <c r="CO245" s="30"/>
      <c r="CP245" s="30"/>
      <c r="CQ245" s="30"/>
      <c r="CR245" s="30"/>
      <c r="CS245" s="30"/>
      <c r="CT245" s="30"/>
      <c r="CU245" s="30"/>
      <c r="CV245" s="30"/>
      <c r="CW245" s="30"/>
      <c r="CX245" s="30"/>
      <c r="CY245" s="30"/>
      <c r="CZ245" s="30"/>
      <c r="DA245" s="30"/>
      <c r="DB245" s="30"/>
      <c r="DC245" s="30"/>
      <c r="DD245" s="30"/>
      <c r="DE245" s="30"/>
      <c r="DF245" s="30"/>
      <c r="DG245" s="30"/>
      <c r="DH245" s="30"/>
      <c r="DI245" s="30"/>
      <c r="DJ245" s="30"/>
      <c r="DK245" s="30"/>
      <c r="DL245" s="30"/>
      <c r="DM245" s="30"/>
      <c r="DN245" s="30"/>
      <c r="DO245" s="30"/>
      <c r="DP245" s="30"/>
      <c r="DQ245" s="30"/>
    </row>
    <row r="246" spans="1:121">
      <c r="A246" s="24"/>
      <c r="B246" s="24"/>
      <c r="C246" s="38"/>
      <c r="D246" s="39"/>
      <c r="E246" s="39"/>
      <c r="F246" s="54"/>
      <c r="G246" s="39"/>
      <c r="H246" s="24"/>
      <c r="I246" s="39"/>
      <c r="J246" s="20"/>
      <c r="K246" s="24"/>
      <c r="L246" s="24"/>
      <c r="M246" s="38"/>
      <c r="N246" s="39"/>
      <c r="O246" s="39"/>
      <c r="P246" s="54"/>
      <c r="Q246" s="39"/>
      <c r="R246" s="24"/>
      <c r="S246" s="39"/>
      <c r="T246" s="20"/>
      <c r="U246" s="24"/>
      <c r="V246" s="24"/>
      <c r="W246" s="38"/>
      <c r="X246" s="39"/>
      <c r="Y246" s="39"/>
      <c r="Z246" s="54"/>
      <c r="AA246" s="39"/>
      <c r="AB246" s="24"/>
      <c r="AC246" s="84"/>
      <c r="AD246" s="30"/>
      <c r="AE246" s="68"/>
      <c r="AF246" s="30"/>
      <c r="AG246" s="68"/>
      <c r="AH246" s="30"/>
      <c r="AI246" s="30"/>
      <c r="AJ246" s="30"/>
      <c r="AK246" s="30"/>
      <c r="AL246" s="30"/>
      <c r="AM246" s="30"/>
      <c r="AN246" s="30"/>
      <c r="AO246" s="30"/>
      <c r="AP246" s="30"/>
      <c r="AQ246" s="30"/>
      <c r="AR246" s="30"/>
      <c r="AS246" s="30"/>
      <c r="AT246" s="30"/>
      <c r="AU246" s="30"/>
      <c r="AV246" s="30"/>
      <c r="AW246" s="30"/>
      <c r="AX246" s="30"/>
      <c r="AY246" s="30"/>
      <c r="AZ246" s="30"/>
      <c r="BA246" s="30"/>
      <c r="BB246" s="30"/>
      <c r="BC246" s="30"/>
      <c r="BD246" s="30"/>
      <c r="BE246" s="30"/>
      <c r="BF246" s="30"/>
      <c r="BG246" s="30"/>
      <c r="BH246" s="30"/>
      <c r="BI246" s="30"/>
      <c r="BJ246" s="30"/>
      <c r="BK246" s="30"/>
      <c r="BL246" s="30"/>
      <c r="BM246" s="30"/>
      <c r="BN246" s="30"/>
      <c r="BO246" s="30"/>
      <c r="BP246" s="30"/>
      <c r="BQ246" s="30"/>
      <c r="BR246" s="30"/>
      <c r="BS246" s="30"/>
      <c r="BT246" s="30"/>
      <c r="BU246" s="30"/>
      <c r="BV246" s="30"/>
      <c r="BW246" s="30"/>
      <c r="BX246" s="30"/>
      <c r="BY246" s="30"/>
      <c r="BZ246" s="30"/>
      <c r="CA246" s="30"/>
      <c r="CB246" s="30"/>
      <c r="CC246" s="30"/>
      <c r="CD246" s="30"/>
      <c r="CE246" s="30"/>
      <c r="CF246" s="30"/>
      <c r="CG246" s="30"/>
      <c r="CH246" s="30"/>
      <c r="CI246" s="30"/>
      <c r="CJ246" s="30"/>
      <c r="CK246" s="30"/>
      <c r="CL246" s="30"/>
      <c r="CM246" s="30"/>
      <c r="CN246" s="30"/>
      <c r="CO246" s="30"/>
      <c r="CP246" s="30"/>
      <c r="CQ246" s="30"/>
      <c r="CR246" s="30"/>
      <c r="CS246" s="30"/>
      <c r="CT246" s="30"/>
      <c r="CU246" s="30"/>
      <c r="CV246" s="30"/>
      <c r="CW246" s="30"/>
      <c r="CX246" s="30"/>
      <c r="CY246" s="30"/>
      <c r="CZ246" s="30"/>
      <c r="DA246" s="30"/>
      <c r="DB246" s="30"/>
      <c r="DC246" s="30"/>
      <c r="DD246" s="30"/>
      <c r="DE246" s="30"/>
      <c r="DF246" s="30"/>
      <c r="DG246" s="30"/>
      <c r="DH246" s="30"/>
      <c r="DI246" s="30"/>
      <c r="DJ246" s="30"/>
      <c r="DK246" s="30"/>
      <c r="DL246" s="30"/>
      <c r="DM246" s="30"/>
      <c r="DN246" s="30"/>
      <c r="DO246" s="30"/>
      <c r="DP246" s="30"/>
      <c r="DQ246" s="30"/>
    </row>
    <row r="247" spans="1:121">
      <c r="A247" s="24"/>
      <c r="B247" s="24"/>
      <c r="C247" s="38"/>
      <c r="D247" s="39"/>
      <c r="E247" s="39"/>
      <c r="F247" s="54"/>
      <c r="G247" s="39"/>
      <c r="H247" s="24"/>
      <c r="I247" s="39"/>
      <c r="J247" s="20"/>
      <c r="K247" s="24"/>
      <c r="L247" s="24"/>
      <c r="M247" s="38"/>
      <c r="N247" s="39"/>
      <c r="O247" s="39"/>
      <c r="P247" s="54"/>
      <c r="Q247" s="39"/>
      <c r="R247" s="24"/>
      <c r="S247" s="39"/>
      <c r="T247" s="20"/>
      <c r="U247" s="24"/>
      <c r="V247" s="24"/>
      <c r="W247" s="38"/>
      <c r="X247" s="39"/>
      <c r="Y247" s="39"/>
      <c r="Z247" s="54"/>
      <c r="AA247" s="39"/>
      <c r="AB247" s="24"/>
      <c r="AC247" s="84"/>
      <c r="AD247" s="30"/>
      <c r="AE247" s="68"/>
      <c r="AF247" s="30"/>
      <c r="AG247" s="68"/>
      <c r="AH247" s="30"/>
      <c r="AI247" s="30"/>
      <c r="AJ247" s="30"/>
      <c r="AK247" s="30"/>
      <c r="AL247" s="30"/>
      <c r="AM247" s="30"/>
      <c r="AN247" s="30"/>
      <c r="AO247" s="30"/>
      <c r="AP247" s="30"/>
      <c r="AQ247" s="30"/>
      <c r="AR247" s="30"/>
      <c r="AS247" s="30"/>
      <c r="AT247" s="30"/>
      <c r="AU247" s="30"/>
      <c r="AV247" s="30"/>
      <c r="AW247" s="30"/>
      <c r="AX247" s="30"/>
      <c r="AY247" s="30"/>
      <c r="AZ247" s="30"/>
      <c r="BA247" s="30"/>
      <c r="BB247" s="30"/>
      <c r="BC247" s="30"/>
      <c r="BD247" s="30"/>
      <c r="BE247" s="30"/>
      <c r="BF247" s="30"/>
      <c r="BG247" s="30"/>
      <c r="BH247" s="30"/>
      <c r="BI247" s="30"/>
      <c r="BJ247" s="30"/>
      <c r="BK247" s="30"/>
      <c r="BL247" s="30"/>
      <c r="BM247" s="30"/>
      <c r="BN247" s="30"/>
      <c r="BO247" s="30"/>
      <c r="BP247" s="30"/>
      <c r="BQ247" s="30"/>
      <c r="BR247" s="30"/>
      <c r="BS247" s="30"/>
      <c r="BT247" s="30"/>
      <c r="BU247" s="30"/>
      <c r="BV247" s="30"/>
      <c r="BW247" s="30"/>
      <c r="BX247" s="30"/>
      <c r="BY247" s="30"/>
      <c r="BZ247" s="30"/>
      <c r="CA247" s="30"/>
      <c r="CB247" s="30"/>
      <c r="CC247" s="30"/>
      <c r="CD247" s="30"/>
      <c r="CE247" s="30"/>
      <c r="CF247" s="30"/>
      <c r="CG247" s="30"/>
      <c r="CH247" s="30"/>
      <c r="CI247" s="30"/>
      <c r="CJ247" s="30"/>
      <c r="CK247" s="30"/>
      <c r="CL247" s="30"/>
      <c r="CM247" s="30"/>
      <c r="CN247" s="30"/>
      <c r="CO247" s="30"/>
      <c r="CP247" s="30"/>
      <c r="CQ247" s="30"/>
      <c r="CR247" s="30"/>
      <c r="CS247" s="30"/>
      <c r="CT247" s="30"/>
      <c r="CU247" s="30"/>
      <c r="CV247" s="30"/>
      <c r="CW247" s="30"/>
      <c r="CX247" s="30"/>
      <c r="CY247" s="30"/>
      <c r="CZ247" s="30"/>
      <c r="DA247" s="30"/>
      <c r="DB247" s="30"/>
      <c r="DC247" s="30"/>
      <c r="DD247" s="30"/>
      <c r="DE247" s="30"/>
      <c r="DF247" s="30"/>
      <c r="DG247" s="30"/>
      <c r="DH247" s="30"/>
      <c r="DI247" s="30"/>
      <c r="DJ247" s="30"/>
      <c r="DK247" s="30"/>
      <c r="DL247" s="30"/>
      <c r="DM247" s="30"/>
      <c r="DN247" s="30"/>
      <c r="DO247" s="30"/>
      <c r="DP247" s="30"/>
      <c r="DQ247" s="30"/>
    </row>
    <row r="248" spans="1:121">
      <c r="A248" s="24"/>
      <c r="B248" s="24"/>
      <c r="C248" s="38"/>
      <c r="D248" s="39"/>
      <c r="E248" s="39"/>
      <c r="F248" s="54"/>
      <c r="G248" s="39"/>
      <c r="H248" s="24"/>
      <c r="I248" s="39"/>
      <c r="J248" s="20"/>
      <c r="K248" s="24"/>
      <c r="L248" s="24"/>
      <c r="M248" s="38"/>
      <c r="N248" s="39"/>
      <c r="O248" s="39"/>
      <c r="P248" s="54"/>
      <c r="Q248" s="39"/>
      <c r="R248" s="24"/>
      <c r="S248" s="39"/>
      <c r="T248" s="20"/>
      <c r="U248" s="24"/>
      <c r="V248" s="24"/>
      <c r="W248" s="38"/>
      <c r="X248" s="39"/>
      <c r="Y248" s="39"/>
      <c r="Z248" s="54"/>
      <c r="AA248" s="39"/>
      <c r="AB248" s="24"/>
      <c r="AC248" s="84"/>
      <c r="AD248" s="30"/>
      <c r="AE248" s="68"/>
      <c r="AF248" s="30"/>
      <c r="AG248" s="68"/>
      <c r="AH248" s="30"/>
      <c r="AI248" s="30"/>
      <c r="AJ248" s="30"/>
      <c r="AK248" s="30"/>
      <c r="AL248" s="30"/>
      <c r="AM248" s="30"/>
      <c r="AN248" s="30"/>
      <c r="AO248" s="30"/>
      <c r="AP248" s="30"/>
      <c r="AQ248" s="30"/>
      <c r="AR248" s="30"/>
      <c r="AS248" s="30"/>
      <c r="AT248" s="30"/>
      <c r="AU248" s="30"/>
      <c r="AV248" s="30"/>
      <c r="AW248" s="30"/>
      <c r="AX248" s="30"/>
      <c r="AY248" s="30"/>
      <c r="AZ248" s="30"/>
      <c r="BA248" s="30"/>
      <c r="BB248" s="30"/>
      <c r="BC248" s="30"/>
      <c r="BD248" s="30"/>
      <c r="BE248" s="30"/>
      <c r="BF248" s="30"/>
      <c r="BG248" s="30"/>
      <c r="BH248" s="30"/>
      <c r="BI248" s="30"/>
      <c r="BJ248" s="30"/>
      <c r="BK248" s="30"/>
      <c r="BL248" s="30"/>
      <c r="BM248" s="30"/>
      <c r="BN248" s="30"/>
      <c r="BO248" s="30"/>
      <c r="BP248" s="30"/>
      <c r="BQ248" s="30"/>
      <c r="BR248" s="30"/>
      <c r="BS248" s="30"/>
      <c r="BT248" s="30"/>
      <c r="BU248" s="30"/>
      <c r="BV248" s="30"/>
      <c r="BW248" s="30"/>
      <c r="BX248" s="30"/>
      <c r="BY248" s="30"/>
      <c r="BZ248" s="30"/>
      <c r="CA248" s="30"/>
      <c r="CB248" s="30"/>
      <c r="CC248" s="30"/>
      <c r="CD248" s="30"/>
      <c r="CE248" s="30"/>
      <c r="CF248" s="30"/>
      <c r="CG248" s="30"/>
      <c r="CH248" s="30"/>
      <c r="CI248" s="30"/>
      <c r="CJ248" s="30"/>
      <c r="CK248" s="30"/>
      <c r="CL248" s="30"/>
      <c r="CM248" s="30"/>
      <c r="CN248" s="30"/>
      <c r="CO248" s="30"/>
      <c r="CP248" s="30"/>
      <c r="CQ248" s="30"/>
      <c r="CR248" s="30"/>
      <c r="CS248" s="30"/>
      <c r="CT248" s="30"/>
      <c r="CU248" s="30"/>
      <c r="CV248" s="30"/>
      <c r="CW248" s="30"/>
      <c r="CX248" s="30"/>
      <c r="CY248" s="30"/>
      <c r="CZ248" s="30"/>
      <c r="DA248" s="30"/>
      <c r="DB248" s="30"/>
      <c r="DC248" s="30"/>
      <c r="DD248" s="30"/>
      <c r="DE248" s="30"/>
      <c r="DF248" s="30"/>
      <c r="DG248" s="30"/>
      <c r="DH248" s="30"/>
      <c r="DI248" s="30"/>
      <c r="DJ248" s="30"/>
      <c r="DK248" s="30"/>
      <c r="DL248" s="30"/>
      <c r="DM248" s="30"/>
      <c r="DN248" s="30"/>
      <c r="DO248" s="30"/>
      <c r="DP248" s="30"/>
      <c r="DQ248" s="30"/>
    </row>
    <row r="249" spans="1:121">
      <c r="A249" s="24"/>
      <c r="B249" s="24"/>
      <c r="C249" s="38"/>
      <c r="D249" s="39"/>
      <c r="E249" s="39"/>
      <c r="F249" s="54"/>
      <c r="G249" s="39"/>
      <c r="H249" s="24"/>
      <c r="I249" s="39"/>
      <c r="J249" s="20"/>
      <c r="K249" s="24"/>
      <c r="L249" s="24"/>
      <c r="M249" s="38"/>
      <c r="N249" s="39"/>
      <c r="O249" s="39"/>
      <c r="P249" s="54"/>
      <c r="Q249" s="39"/>
      <c r="R249" s="24"/>
      <c r="S249" s="39"/>
      <c r="T249" s="20"/>
      <c r="U249" s="24"/>
      <c r="V249" s="24"/>
      <c r="W249" s="38"/>
      <c r="X249" s="39"/>
      <c r="Y249" s="39"/>
      <c r="Z249" s="54"/>
      <c r="AA249" s="39"/>
      <c r="AB249" s="24"/>
      <c r="AC249" s="84"/>
      <c r="AD249" s="30"/>
      <c r="AE249" s="68"/>
      <c r="AF249" s="30"/>
      <c r="AG249" s="68"/>
      <c r="AH249" s="30"/>
      <c r="AI249" s="30"/>
      <c r="AJ249" s="30"/>
      <c r="AK249" s="30"/>
      <c r="AL249" s="30"/>
      <c r="AM249" s="30"/>
      <c r="AN249" s="30"/>
      <c r="AO249" s="30"/>
      <c r="AP249" s="30"/>
      <c r="AQ249" s="30"/>
      <c r="AR249" s="30"/>
      <c r="AS249" s="30"/>
      <c r="AT249" s="30"/>
      <c r="AU249" s="30"/>
      <c r="AV249" s="30"/>
      <c r="AW249" s="30"/>
      <c r="AX249" s="30"/>
      <c r="AY249" s="30"/>
      <c r="AZ249" s="30"/>
      <c r="BA249" s="30"/>
      <c r="BB249" s="30"/>
      <c r="BC249" s="30"/>
      <c r="BD249" s="30"/>
      <c r="BE249" s="30"/>
      <c r="BF249" s="30"/>
      <c r="BG249" s="30"/>
      <c r="BH249" s="30"/>
      <c r="BI249" s="30"/>
      <c r="BJ249" s="30"/>
      <c r="BK249" s="30"/>
      <c r="BL249" s="30"/>
      <c r="BM249" s="30"/>
      <c r="BN249" s="30"/>
      <c r="BO249" s="30"/>
      <c r="BP249" s="30"/>
      <c r="BQ249" s="30"/>
      <c r="BR249" s="30"/>
      <c r="BS249" s="30"/>
      <c r="BT249" s="30"/>
      <c r="BU249" s="30"/>
      <c r="BV249" s="30"/>
      <c r="BW249" s="30"/>
      <c r="BX249" s="30"/>
      <c r="BY249" s="30"/>
      <c r="BZ249" s="30"/>
      <c r="CA249" s="30"/>
      <c r="CB249" s="30"/>
      <c r="CC249" s="30"/>
      <c r="CD249" s="30"/>
      <c r="CE249" s="30"/>
      <c r="CF249" s="30"/>
      <c r="CG249" s="30"/>
      <c r="CH249" s="30"/>
      <c r="CI249" s="30"/>
      <c r="CJ249" s="30"/>
      <c r="CK249" s="30"/>
      <c r="CL249" s="30"/>
      <c r="CM249" s="30"/>
      <c r="CN249" s="30"/>
      <c r="CO249" s="30"/>
      <c r="CP249" s="30"/>
      <c r="CQ249" s="30"/>
      <c r="CR249" s="30"/>
      <c r="CS249" s="30"/>
      <c r="CT249" s="30"/>
      <c r="CU249" s="30"/>
      <c r="CV249" s="30"/>
      <c r="CW249" s="30"/>
      <c r="CX249" s="30"/>
      <c r="CY249" s="30"/>
      <c r="CZ249" s="30"/>
      <c r="DA249" s="30"/>
      <c r="DB249" s="30"/>
      <c r="DC249" s="30"/>
      <c r="DD249" s="30"/>
      <c r="DE249" s="30"/>
      <c r="DF249" s="30"/>
      <c r="DG249" s="30"/>
      <c r="DH249" s="30"/>
      <c r="DI249" s="30"/>
      <c r="DJ249" s="30"/>
      <c r="DK249" s="30"/>
      <c r="DL249" s="30"/>
      <c r="DM249" s="30"/>
      <c r="DN249" s="30"/>
      <c r="DO249" s="30"/>
      <c r="DP249" s="30"/>
      <c r="DQ249" s="30"/>
    </row>
    <row r="250" spans="1:121">
      <c r="A250" s="24"/>
      <c r="B250" s="24"/>
      <c r="C250" s="38"/>
      <c r="D250" s="39"/>
      <c r="E250" s="39"/>
      <c r="F250" s="54"/>
      <c r="G250" s="39"/>
      <c r="H250" s="24"/>
      <c r="I250" s="39"/>
      <c r="J250" s="20"/>
      <c r="K250" s="24"/>
      <c r="L250" s="24"/>
      <c r="M250" s="38"/>
      <c r="N250" s="39"/>
      <c r="O250" s="39"/>
      <c r="P250" s="54"/>
      <c r="Q250" s="39"/>
      <c r="R250" s="24"/>
      <c r="S250" s="39"/>
      <c r="T250" s="20"/>
      <c r="U250" s="24"/>
      <c r="V250" s="24"/>
      <c r="W250" s="38"/>
      <c r="X250" s="39"/>
      <c r="Y250" s="39"/>
      <c r="Z250" s="54"/>
      <c r="AA250" s="39"/>
      <c r="AB250" s="24"/>
      <c r="AC250" s="84"/>
      <c r="AD250" s="30"/>
      <c r="AE250" s="68"/>
      <c r="AF250" s="30"/>
      <c r="AG250" s="68"/>
      <c r="AH250" s="30"/>
      <c r="AI250" s="30"/>
      <c r="AJ250" s="30"/>
      <c r="AK250" s="30"/>
      <c r="AL250" s="30"/>
      <c r="AM250" s="30"/>
      <c r="AN250" s="30"/>
      <c r="AO250" s="30"/>
      <c r="AP250" s="30"/>
      <c r="AQ250" s="30"/>
      <c r="AR250" s="30"/>
      <c r="AS250" s="30"/>
      <c r="AT250" s="30"/>
      <c r="AU250" s="30"/>
      <c r="AV250" s="30"/>
      <c r="AW250" s="30"/>
      <c r="AX250" s="30"/>
      <c r="AY250" s="30"/>
      <c r="AZ250" s="30"/>
      <c r="BA250" s="30"/>
      <c r="BB250" s="30"/>
      <c r="BC250" s="30"/>
      <c r="BD250" s="30"/>
      <c r="BE250" s="30"/>
      <c r="BF250" s="30"/>
      <c r="BG250" s="30"/>
      <c r="BH250" s="30"/>
      <c r="BI250" s="30"/>
      <c r="BJ250" s="30"/>
      <c r="BK250" s="30"/>
      <c r="BL250" s="30"/>
      <c r="BM250" s="30"/>
      <c r="BN250" s="30"/>
      <c r="BO250" s="30"/>
      <c r="BP250" s="30"/>
      <c r="BQ250" s="30"/>
      <c r="BR250" s="30"/>
      <c r="BS250" s="30"/>
      <c r="BT250" s="30"/>
      <c r="BU250" s="30"/>
      <c r="BV250" s="30"/>
      <c r="BW250" s="30"/>
      <c r="BX250" s="30"/>
      <c r="BY250" s="30"/>
      <c r="BZ250" s="30"/>
      <c r="CA250" s="30"/>
      <c r="CB250" s="30"/>
      <c r="CC250" s="30"/>
      <c r="CD250" s="30"/>
      <c r="CE250" s="30"/>
      <c r="CF250" s="30"/>
      <c r="CG250" s="30"/>
      <c r="CH250" s="30"/>
      <c r="CI250" s="30"/>
      <c r="CJ250" s="30"/>
      <c r="CK250" s="30"/>
      <c r="CL250" s="30"/>
      <c r="CM250" s="30"/>
      <c r="CN250" s="30"/>
      <c r="CO250" s="30"/>
      <c r="CP250" s="30"/>
      <c r="CQ250" s="30"/>
      <c r="CR250" s="30"/>
      <c r="CS250" s="30"/>
      <c r="CT250" s="30"/>
      <c r="CU250" s="30"/>
      <c r="CV250" s="30"/>
      <c r="CW250" s="30"/>
      <c r="CX250" s="30"/>
      <c r="CY250" s="30"/>
      <c r="CZ250" s="30"/>
      <c r="DA250" s="30"/>
      <c r="DB250" s="30"/>
      <c r="DC250" s="30"/>
      <c r="DD250" s="30"/>
      <c r="DE250" s="30"/>
      <c r="DF250" s="30"/>
      <c r="DG250" s="30"/>
      <c r="DH250" s="30"/>
      <c r="DI250" s="30"/>
      <c r="DJ250" s="30"/>
      <c r="DK250" s="30"/>
      <c r="DL250" s="30"/>
      <c r="DM250" s="30"/>
      <c r="DN250" s="30"/>
      <c r="DO250" s="30"/>
      <c r="DP250" s="30"/>
      <c r="DQ250" s="30"/>
    </row>
    <row r="251" spans="1:121">
      <c r="A251" s="24"/>
      <c r="B251" s="24"/>
      <c r="C251" s="38"/>
      <c r="D251" s="39"/>
      <c r="E251" s="39"/>
      <c r="F251" s="54"/>
      <c r="G251" s="39"/>
      <c r="H251" s="24"/>
      <c r="I251" s="39"/>
      <c r="J251" s="20"/>
      <c r="K251" s="24"/>
      <c r="L251" s="24"/>
      <c r="M251" s="38"/>
      <c r="N251" s="39"/>
      <c r="O251" s="39"/>
      <c r="P251" s="54"/>
      <c r="Q251" s="39"/>
      <c r="R251" s="24"/>
      <c r="S251" s="39"/>
      <c r="T251" s="20"/>
      <c r="U251" s="24"/>
      <c r="V251" s="24"/>
      <c r="W251" s="38"/>
      <c r="X251" s="39"/>
      <c r="Y251" s="39"/>
      <c r="Z251" s="54"/>
      <c r="AA251" s="39"/>
      <c r="AB251" s="24"/>
      <c r="AC251" s="84"/>
      <c r="AD251" s="30"/>
      <c r="AE251" s="68"/>
      <c r="AF251" s="30"/>
      <c r="AG251" s="68"/>
      <c r="AH251" s="30"/>
      <c r="AI251" s="30"/>
      <c r="AJ251" s="30"/>
      <c r="AK251" s="30"/>
      <c r="AL251" s="30"/>
      <c r="AM251" s="30"/>
      <c r="AN251" s="30"/>
      <c r="AO251" s="30"/>
      <c r="AP251" s="30"/>
      <c r="AQ251" s="30"/>
      <c r="AR251" s="30"/>
      <c r="AS251" s="30"/>
      <c r="AT251" s="30"/>
      <c r="AU251" s="30"/>
      <c r="AV251" s="30"/>
      <c r="AW251" s="30"/>
      <c r="AX251" s="30"/>
      <c r="AY251" s="30"/>
      <c r="AZ251" s="30"/>
      <c r="BA251" s="30"/>
      <c r="BB251" s="30"/>
      <c r="BC251" s="30"/>
      <c r="BD251" s="30"/>
      <c r="BE251" s="30"/>
      <c r="BF251" s="30"/>
      <c r="BG251" s="30"/>
      <c r="BH251" s="30"/>
      <c r="BI251" s="30"/>
      <c r="BJ251" s="30"/>
      <c r="BK251" s="30"/>
      <c r="BL251" s="30"/>
      <c r="BM251" s="30"/>
      <c r="BN251" s="30"/>
      <c r="BO251" s="30"/>
      <c r="BP251" s="30"/>
      <c r="BQ251" s="30"/>
      <c r="BR251" s="30"/>
      <c r="BS251" s="30"/>
      <c r="BT251" s="30"/>
      <c r="BU251" s="30"/>
      <c r="BV251" s="30"/>
      <c r="BW251" s="30"/>
      <c r="BX251" s="30"/>
      <c r="BY251" s="30"/>
      <c r="BZ251" s="30"/>
      <c r="CA251" s="30"/>
      <c r="CB251" s="30"/>
      <c r="CC251" s="30"/>
      <c r="CD251" s="30"/>
      <c r="CE251" s="30"/>
      <c r="CF251" s="30"/>
      <c r="CG251" s="30"/>
      <c r="CH251" s="30"/>
      <c r="CI251" s="30"/>
      <c r="CJ251" s="30"/>
      <c r="CK251" s="30"/>
      <c r="CL251" s="30"/>
      <c r="CM251" s="30"/>
      <c r="CN251" s="30"/>
      <c r="CO251" s="30"/>
      <c r="CP251" s="30"/>
      <c r="CQ251" s="30"/>
      <c r="CR251" s="30"/>
      <c r="CS251" s="30"/>
      <c r="CT251" s="30"/>
      <c r="CU251" s="30"/>
      <c r="CV251" s="30"/>
      <c r="CW251" s="30"/>
      <c r="CX251" s="30"/>
      <c r="CY251" s="30"/>
      <c r="CZ251" s="30"/>
      <c r="DA251" s="30"/>
      <c r="DB251" s="30"/>
      <c r="DC251" s="30"/>
      <c r="DD251" s="30"/>
      <c r="DE251" s="30"/>
      <c r="DF251" s="30"/>
      <c r="DG251" s="30"/>
      <c r="DH251" s="30"/>
      <c r="DI251" s="30"/>
      <c r="DJ251" s="30"/>
      <c r="DK251" s="30"/>
      <c r="DL251" s="30"/>
      <c r="DM251" s="30"/>
      <c r="DN251" s="30"/>
      <c r="DO251" s="30"/>
      <c r="DP251" s="30"/>
      <c r="DQ251" s="30"/>
    </row>
    <row r="252" spans="1:121">
      <c r="A252" s="24"/>
      <c r="B252" s="24"/>
      <c r="C252" s="38"/>
      <c r="D252" s="39"/>
      <c r="E252" s="39"/>
      <c r="F252" s="54"/>
      <c r="G252" s="39"/>
      <c r="H252" s="24"/>
      <c r="I252" s="39"/>
      <c r="J252" s="20"/>
      <c r="K252" s="24"/>
      <c r="L252" s="24"/>
      <c r="M252" s="38"/>
      <c r="N252" s="39"/>
      <c r="O252" s="39"/>
      <c r="P252" s="54"/>
      <c r="Q252" s="39"/>
      <c r="R252" s="24"/>
      <c r="S252" s="39"/>
      <c r="T252" s="20"/>
      <c r="U252" s="24"/>
      <c r="V252" s="24"/>
      <c r="W252" s="38"/>
      <c r="X252" s="39"/>
      <c r="Y252" s="39"/>
      <c r="Z252" s="54"/>
      <c r="AA252" s="39"/>
      <c r="AB252" s="24"/>
      <c r="AC252" s="84"/>
      <c r="AD252" s="30"/>
      <c r="AE252" s="68"/>
      <c r="AF252" s="30"/>
      <c r="AG252" s="68"/>
      <c r="AH252" s="30"/>
      <c r="AI252" s="30"/>
      <c r="AJ252" s="30"/>
      <c r="AK252" s="30"/>
      <c r="AL252" s="30"/>
      <c r="AM252" s="30"/>
      <c r="AN252" s="30"/>
      <c r="AO252" s="30"/>
      <c r="AP252" s="30"/>
      <c r="AQ252" s="30"/>
      <c r="AR252" s="30"/>
      <c r="AS252" s="30"/>
      <c r="AT252" s="30"/>
      <c r="AU252" s="30"/>
      <c r="AV252" s="30"/>
      <c r="AW252" s="30"/>
      <c r="AX252" s="30"/>
      <c r="AY252" s="30"/>
      <c r="AZ252" s="30"/>
      <c r="BA252" s="30"/>
      <c r="BB252" s="30"/>
      <c r="BC252" s="30"/>
      <c r="BD252" s="30"/>
      <c r="BE252" s="30"/>
      <c r="BF252" s="30"/>
      <c r="BG252" s="30"/>
      <c r="BH252" s="30"/>
      <c r="BI252" s="30"/>
      <c r="BJ252" s="30"/>
      <c r="BK252" s="30"/>
      <c r="BL252" s="30"/>
      <c r="BM252" s="30"/>
      <c r="BN252" s="30"/>
      <c r="BO252" s="30"/>
      <c r="BP252" s="30"/>
      <c r="BQ252" s="30"/>
      <c r="BR252" s="30"/>
      <c r="BS252" s="30"/>
      <c r="BT252" s="30"/>
      <c r="BU252" s="30"/>
      <c r="BV252" s="30"/>
      <c r="BW252" s="30"/>
      <c r="BX252" s="30"/>
      <c r="BY252" s="30"/>
      <c r="BZ252" s="30"/>
      <c r="CA252" s="30"/>
      <c r="CB252" s="30"/>
      <c r="CC252" s="30"/>
      <c r="CD252" s="30"/>
      <c r="CE252" s="30"/>
      <c r="CF252" s="30"/>
      <c r="CG252" s="30"/>
      <c r="CH252" s="30"/>
      <c r="CI252" s="30"/>
      <c r="CJ252" s="30"/>
      <c r="CK252" s="30"/>
      <c r="CL252" s="30"/>
      <c r="CM252" s="30"/>
      <c r="CN252" s="30"/>
      <c r="CO252" s="30"/>
      <c r="CP252" s="30"/>
      <c r="CQ252" s="30"/>
      <c r="CR252" s="30"/>
      <c r="CS252" s="30"/>
      <c r="CT252" s="30"/>
      <c r="CU252" s="30"/>
      <c r="CV252" s="30"/>
      <c r="CW252" s="30"/>
      <c r="CX252" s="30"/>
      <c r="CY252" s="30"/>
      <c r="CZ252" s="30"/>
      <c r="DA252" s="30"/>
      <c r="DB252" s="30"/>
      <c r="DC252" s="30"/>
      <c r="DD252" s="30"/>
      <c r="DE252" s="30"/>
      <c r="DF252" s="30"/>
      <c r="DG252" s="30"/>
      <c r="DH252" s="30"/>
      <c r="DI252" s="30"/>
      <c r="DJ252" s="30"/>
      <c r="DK252" s="30"/>
      <c r="DL252" s="30"/>
      <c r="DM252" s="30"/>
      <c r="DN252" s="30"/>
      <c r="DO252" s="30"/>
      <c r="DP252" s="30"/>
      <c r="DQ252" s="30"/>
    </row>
    <row r="253" spans="1:121">
      <c r="A253" s="24"/>
      <c r="B253" s="24"/>
      <c r="C253" s="38"/>
      <c r="D253" s="39"/>
      <c r="E253" s="39"/>
      <c r="F253" s="54"/>
      <c r="G253" s="39"/>
      <c r="H253" s="24"/>
      <c r="I253" s="39"/>
      <c r="J253" s="20"/>
      <c r="K253" s="24"/>
      <c r="L253" s="24"/>
      <c r="M253" s="38"/>
      <c r="N253" s="39"/>
      <c r="O253" s="39"/>
      <c r="P253" s="54"/>
      <c r="Q253" s="39"/>
      <c r="R253" s="24"/>
      <c r="S253" s="39"/>
      <c r="T253" s="20"/>
      <c r="U253" s="24"/>
      <c r="V253" s="24"/>
      <c r="W253" s="38"/>
      <c r="X253" s="39"/>
      <c r="Y253" s="39"/>
      <c r="Z253" s="54"/>
      <c r="AA253" s="39"/>
      <c r="AB253" s="24"/>
      <c r="AC253" s="84"/>
      <c r="AD253" s="30"/>
      <c r="AE253" s="68"/>
      <c r="AF253" s="30"/>
      <c r="AG253" s="68"/>
      <c r="AH253" s="30"/>
      <c r="AI253" s="30"/>
      <c r="AJ253" s="30"/>
      <c r="AK253" s="30"/>
      <c r="AL253" s="30"/>
      <c r="AM253" s="30"/>
      <c r="AN253" s="30"/>
      <c r="AO253" s="30"/>
      <c r="AP253" s="30"/>
      <c r="AQ253" s="30"/>
      <c r="AR253" s="30"/>
      <c r="AS253" s="30"/>
      <c r="AT253" s="30"/>
      <c r="AU253" s="30"/>
      <c r="AV253" s="30"/>
      <c r="AW253" s="30"/>
      <c r="AX253" s="30"/>
      <c r="AY253" s="30"/>
      <c r="AZ253" s="30"/>
      <c r="BA253" s="30"/>
      <c r="BB253" s="30"/>
      <c r="BC253" s="30"/>
      <c r="BD253" s="30"/>
      <c r="BE253" s="30"/>
      <c r="BF253" s="30"/>
      <c r="BG253" s="30"/>
      <c r="BH253" s="30"/>
      <c r="BI253" s="30"/>
      <c r="BJ253" s="30"/>
      <c r="BK253" s="30"/>
      <c r="BL253" s="30"/>
      <c r="BM253" s="30"/>
      <c r="BN253" s="30"/>
      <c r="BO253" s="30"/>
      <c r="BP253" s="30"/>
      <c r="BQ253" s="30"/>
      <c r="BR253" s="30"/>
      <c r="BS253" s="30"/>
      <c r="BT253" s="30"/>
      <c r="BU253" s="30"/>
      <c r="BV253" s="30"/>
      <c r="BW253" s="30"/>
      <c r="BX253" s="30"/>
      <c r="BY253" s="30"/>
      <c r="BZ253" s="30"/>
      <c r="CA253" s="30"/>
      <c r="CB253" s="30"/>
      <c r="CC253" s="30"/>
      <c r="CD253" s="30"/>
      <c r="CE253" s="30"/>
      <c r="CF253" s="30"/>
      <c r="CG253" s="30"/>
      <c r="CH253" s="30"/>
      <c r="CI253" s="30"/>
      <c r="CJ253" s="30"/>
      <c r="CK253" s="30"/>
      <c r="CL253" s="30"/>
      <c r="CM253" s="30"/>
      <c r="CN253" s="30"/>
      <c r="CO253" s="30"/>
      <c r="CP253" s="30"/>
      <c r="CQ253" s="30"/>
      <c r="CR253" s="30"/>
      <c r="CS253" s="30"/>
      <c r="CT253" s="30"/>
      <c r="CU253" s="30"/>
      <c r="CV253" s="30"/>
      <c r="CW253" s="30"/>
      <c r="CX253" s="30"/>
      <c r="CY253" s="30"/>
      <c r="CZ253" s="30"/>
      <c r="DA253" s="30"/>
      <c r="DB253" s="30"/>
      <c r="DC253" s="30"/>
      <c r="DD253" s="30"/>
      <c r="DE253" s="30"/>
      <c r="DF253" s="30"/>
      <c r="DG253" s="30"/>
      <c r="DH253" s="30"/>
      <c r="DI253" s="30"/>
      <c r="DJ253" s="30"/>
      <c r="DK253" s="30"/>
      <c r="DL253" s="30"/>
      <c r="DM253" s="30"/>
      <c r="DN253" s="30"/>
      <c r="DO253" s="30"/>
      <c r="DP253" s="30"/>
      <c r="DQ253" s="30"/>
    </row>
    <row r="254" spans="1:121">
      <c r="A254" s="24"/>
      <c r="B254" s="24"/>
      <c r="C254" s="38"/>
      <c r="D254" s="39"/>
      <c r="E254" s="39"/>
      <c r="F254" s="54"/>
      <c r="G254" s="39"/>
      <c r="H254" s="24"/>
      <c r="I254" s="39"/>
      <c r="J254" s="20"/>
      <c r="K254" s="24"/>
      <c r="L254" s="24"/>
      <c r="M254" s="38"/>
      <c r="N254" s="39"/>
      <c r="O254" s="39"/>
      <c r="P254" s="54"/>
      <c r="Q254" s="39"/>
      <c r="R254" s="24"/>
      <c r="S254" s="39"/>
      <c r="T254" s="20"/>
      <c r="U254" s="24"/>
      <c r="V254" s="24"/>
      <c r="W254" s="38"/>
      <c r="X254" s="39"/>
      <c r="Y254" s="39"/>
      <c r="Z254" s="54"/>
      <c r="AA254" s="39"/>
      <c r="AB254" s="24"/>
      <c r="AC254" s="84"/>
      <c r="AD254" s="30"/>
      <c r="AE254" s="68"/>
      <c r="AF254" s="30"/>
      <c r="AG254" s="68"/>
      <c r="AH254" s="30"/>
      <c r="AI254" s="30"/>
      <c r="AJ254" s="30"/>
      <c r="AK254" s="30"/>
      <c r="AL254" s="30"/>
      <c r="AM254" s="30"/>
      <c r="AN254" s="30"/>
      <c r="AO254" s="30"/>
      <c r="AP254" s="30"/>
      <c r="AQ254" s="30"/>
      <c r="AR254" s="30"/>
      <c r="AS254" s="30"/>
      <c r="AT254" s="30"/>
      <c r="AU254" s="30"/>
      <c r="AV254" s="30"/>
      <c r="AW254" s="30"/>
      <c r="AX254" s="30"/>
      <c r="AY254" s="30"/>
      <c r="AZ254" s="30"/>
      <c r="BA254" s="30"/>
      <c r="BB254" s="30"/>
      <c r="BC254" s="30"/>
      <c r="BD254" s="30"/>
      <c r="BE254" s="30"/>
      <c r="BF254" s="30"/>
      <c r="BG254" s="30"/>
      <c r="BH254" s="30"/>
      <c r="BI254" s="30"/>
      <c r="BJ254" s="30"/>
      <c r="BK254" s="30"/>
      <c r="BL254" s="30"/>
      <c r="BM254" s="30"/>
      <c r="BN254" s="30"/>
      <c r="BO254" s="30"/>
      <c r="BP254" s="30"/>
      <c r="BQ254" s="30"/>
      <c r="BR254" s="30"/>
      <c r="BS254" s="30"/>
      <c r="BT254" s="30"/>
      <c r="BU254" s="30"/>
      <c r="BV254" s="30"/>
      <c r="BW254" s="30"/>
      <c r="BX254" s="30"/>
      <c r="BY254" s="30"/>
      <c r="BZ254" s="30"/>
      <c r="CA254" s="30"/>
      <c r="CB254" s="30"/>
      <c r="CC254" s="30"/>
      <c r="CD254" s="30"/>
      <c r="CE254" s="30"/>
      <c r="CF254" s="30"/>
      <c r="CG254" s="30"/>
      <c r="CH254" s="30"/>
      <c r="CI254" s="30"/>
      <c r="CJ254" s="30"/>
      <c r="CK254" s="30"/>
      <c r="CL254" s="30"/>
      <c r="CM254" s="30"/>
      <c r="CN254" s="30"/>
      <c r="CO254" s="30"/>
      <c r="CP254" s="30"/>
      <c r="CQ254" s="30"/>
      <c r="CR254" s="30"/>
      <c r="CS254" s="30"/>
      <c r="CT254" s="30"/>
      <c r="CU254" s="30"/>
      <c r="CV254" s="30"/>
      <c r="CW254" s="30"/>
      <c r="CX254" s="30"/>
      <c r="CY254" s="30"/>
      <c r="CZ254" s="30"/>
      <c r="DA254" s="30"/>
      <c r="DB254" s="30"/>
      <c r="DC254" s="30"/>
      <c r="DD254" s="30"/>
      <c r="DE254" s="30"/>
      <c r="DF254" s="30"/>
      <c r="DG254" s="30"/>
      <c r="DH254" s="30"/>
      <c r="DI254" s="30"/>
      <c r="DJ254" s="30"/>
      <c r="DK254" s="30"/>
      <c r="DL254" s="30"/>
      <c r="DM254" s="30"/>
      <c r="DN254" s="30"/>
      <c r="DO254" s="30"/>
      <c r="DP254" s="30"/>
      <c r="DQ254" s="30"/>
    </row>
    <row r="255" spans="1:121">
      <c r="A255" s="24"/>
      <c r="B255" s="24"/>
      <c r="C255" s="38"/>
      <c r="D255" s="39"/>
      <c r="E255" s="39"/>
      <c r="F255" s="54"/>
      <c r="G255" s="39"/>
      <c r="H255" s="24"/>
      <c r="I255" s="39"/>
      <c r="J255" s="20"/>
      <c r="K255" s="24"/>
      <c r="L255" s="24"/>
      <c r="M255" s="38"/>
      <c r="N255" s="39"/>
      <c r="O255" s="39"/>
      <c r="P255" s="54"/>
      <c r="Q255" s="39"/>
      <c r="R255" s="24"/>
      <c r="S255" s="39"/>
      <c r="T255" s="20"/>
      <c r="U255" s="24"/>
      <c r="V255" s="24"/>
      <c r="W255" s="38"/>
      <c r="X255" s="39"/>
      <c r="Y255" s="39"/>
      <c r="Z255" s="54"/>
      <c r="AA255" s="39"/>
      <c r="AB255" s="24"/>
      <c r="AC255" s="84"/>
      <c r="AD255" s="30"/>
      <c r="AE255" s="68"/>
      <c r="AF255" s="30"/>
      <c r="AG255" s="68"/>
      <c r="AH255" s="30"/>
      <c r="AI255" s="30"/>
      <c r="AJ255" s="30"/>
      <c r="AK255" s="30"/>
      <c r="AL255" s="30"/>
      <c r="AM255" s="30"/>
      <c r="AN255" s="30"/>
      <c r="AO255" s="30"/>
      <c r="AP255" s="30"/>
      <c r="AQ255" s="30"/>
      <c r="AR255" s="30"/>
      <c r="AS255" s="30"/>
      <c r="AT255" s="30"/>
      <c r="AU255" s="30"/>
      <c r="AV255" s="30"/>
      <c r="AW255" s="30"/>
      <c r="AX255" s="30"/>
      <c r="AY255" s="30"/>
      <c r="AZ255" s="30"/>
      <c r="BA255" s="30"/>
      <c r="BB255" s="30"/>
      <c r="BC255" s="30"/>
      <c r="BD255" s="30"/>
      <c r="BE255" s="30"/>
      <c r="BF255" s="30"/>
      <c r="BG255" s="30"/>
      <c r="BH255" s="30"/>
      <c r="BI255" s="30"/>
      <c r="BJ255" s="30"/>
      <c r="BK255" s="30"/>
      <c r="BL255" s="30"/>
      <c r="BM255" s="30"/>
      <c r="BN255" s="30"/>
      <c r="BO255" s="30"/>
      <c r="BP255" s="30"/>
      <c r="BQ255" s="30"/>
      <c r="BR255" s="30"/>
      <c r="BS255" s="30"/>
      <c r="BT255" s="30"/>
      <c r="BU255" s="30"/>
      <c r="BV255" s="30"/>
      <c r="BW255" s="30"/>
      <c r="BX255" s="30"/>
      <c r="BY255" s="30"/>
      <c r="BZ255" s="30"/>
      <c r="CA255" s="30"/>
      <c r="CB255" s="30"/>
      <c r="CC255" s="30"/>
      <c r="CD255" s="30"/>
      <c r="CE255" s="30"/>
      <c r="CF255" s="30"/>
      <c r="CG255" s="30"/>
      <c r="CH255" s="30"/>
      <c r="CI255" s="30"/>
      <c r="CJ255" s="30"/>
      <c r="CK255" s="30"/>
      <c r="CL255" s="30"/>
      <c r="CM255" s="30"/>
      <c r="CN255" s="30"/>
      <c r="CO255" s="30"/>
      <c r="CP255" s="30"/>
      <c r="CQ255" s="30"/>
      <c r="CR255" s="30"/>
      <c r="CS255" s="30"/>
      <c r="CT255" s="30"/>
      <c r="CU255" s="30"/>
      <c r="CV255" s="30"/>
      <c r="CW255" s="30"/>
      <c r="CX255" s="30"/>
      <c r="CY255" s="30"/>
      <c r="CZ255" s="30"/>
      <c r="DA255" s="30"/>
      <c r="DB255" s="30"/>
      <c r="DC255" s="30"/>
      <c r="DD255" s="30"/>
      <c r="DE255" s="30"/>
      <c r="DF255" s="30"/>
      <c r="DG255" s="30"/>
      <c r="DH255" s="30"/>
      <c r="DI255" s="30"/>
      <c r="DJ255" s="30"/>
      <c r="DK255" s="30"/>
      <c r="DL255" s="30"/>
      <c r="DM255" s="30"/>
      <c r="DN255" s="30"/>
      <c r="DO255" s="30"/>
      <c r="DP255" s="30"/>
      <c r="DQ255" s="30"/>
    </row>
    <row r="256" spans="1:121">
      <c r="A256" s="24"/>
      <c r="B256" s="24"/>
      <c r="C256" s="38"/>
      <c r="D256" s="39"/>
      <c r="E256" s="39"/>
      <c r="F256" s="54"/>
      <c r="G256" s="39"/>
      <c r="H256" s="24"/>
      <c r="I256" s="39"/>
      <c r="J256" s="20"/>
      <c r="K256" s="24"/>
      <c r="L256" s="24"/>
      <c r="M256" s="38"/>
      <c r="N256" s="39"/>
      <c r="O256" s="39"/>
      <c r="P256" s="54"/>
      <c r="Q256" s="39"/>
      <c r="R256" s="24"/>
      <c r="S256" s="39"/>
      <c r="T256" s="20"/>
      <c r="U256" s="24"/>
      <c r="V256" s="24"/>
      <c r="W256" s="38"/>
      <c r="X256" s="39"/>
      <c r="Y256" s="39"/>
      <c r="Z256" s="54"/>
      <c r="AA256" s="39"/>
      <c r="AB256" s="24"/>
      <c r="AC256" s="84"/>
      <c r="AD256" s="30"/>
      <c r="AE256" s="68"/>
      <c r="AF256" s="30"/>
      <c r="AG256" s="68"/>
      <c r="AH256" s="30"/>
      <c r="AI256" s="30"/>
      <c r="AJ256" s="30"/>
      <c r="AK256" s="30"/>
      <c r="AL256" s="30"/>
      <c r="AM256" s="30"/>
      <c r="AN256" s="30"/>
      <c r="AO256" s="30"/>
      <c r="AP256" s="30"/>
      <c r="AQ256" s="30"/>
      <c r="AR256" s="30"/>
      <c r="AS256" s="30"/>
      <c r="AT256" s="30"/>
      <c r="AU256" s="30"/>
      <c r="AV256" s="30"/>
      <c r="AW256" s="30"/>
      <c r="AX256" s="30"/>
      <c r="AY256" s="30"/>
      <c r="AZ256" s="30"/>
      <c r="BA256" s="30"/>
      <c r="BB256" s="30"/>
      <c r="BC256" s="30"/>
      <c r="BD256" s="30"/>
      <c r="BE256" s="30"/>
      <c r="BF256" s="30"/>
      <c r="BG256" s="30"/>
      <c r="BH256" s="30"/>
      <c r="BI256" s="30"/>
      <c r="BJ256" s="30"/>
      <c r="BK256" s="30"/>
      <c r="BL256" s="30"/>
      <c r="BM256" s="30"/>
      <c r="BN256" s="30"/>
      <c r="BO256" s="30"/>
      <c r="BP256" s="30"/>
      <c r="BQ256" s="30"/>
      <c r="BR256" s="30"/>
      <c r="BS256" s="30"/>
      <c r="BT256" s="30"/>
      <c r="BU256" s="30"/>
      <c r="BV256" s="30"/>
      <c r="BW256" s="30"/>
      <c r="BX256" s="30"/>
      <c r="BY256" s="30"/>
      <c r="BZ256" s="30"/>
      <c r="CA256" s="30"/>
      <c r="CB256" s="30"/>
      <c r="CC256" s="30"/>
      <c r="CD256" s="30"/>
      <c r="CE256" s="30"/>
      <c r="CF256" s="30"/>
      <c r="CG256" s="30"/>
      <c r="CH256" s="30"/>
      <c r="CI256" s="30"/>
      <c r="CJ256" s="30"/>
      <c r="CK256" s="30"/>
      <c r="CL256" s="30"/>
      <c r="CM256" s="30"/>
      <c r="CN256" s="30"/>
      <c r="CO256" s="30"/>
      <c r="CP256" s="30"/>
      <c r="CQ256" s="30"/>
      <c r="CR256" s="30"/>
      <c r="CS256" s="30"/>
      <c r="CT256" s="30"/>
      <c r="CU256" s="30"/>
      <c r="CV256" s="30"/>
      <c r="CW256" s="30"/>
      <c r="CX256" s="30"/>
      <c r="CY256" s="30"/>
      <c r="CZ256" s="30"/>
      <c r="DA256" s="30"/>
      <c r="DB256" s="30"/>
      <c r="DC256" s="30"/>
      <c r="DD256" s="30"/>
      <c r="DE256" s="30"/>
      <c r="DF256" s="30"/>
      <c r="DG256" s="30"/>
      <c r="DH256" s="30"/>
      <c r="DI256" s="30"/>
      <c r="DJ256" s="30"/>
      <c r="DK256" s="30"/>
      <c r="DL256" s="30"/>
      <c r="DM256" s="30"/>
      <c r="DN256" s="30"/>
      <c r="DO256" s="30"/>
      <c r="DP256" s="30"/>
      <c r="DQ256" s="30"/>
    </row>
    <row r="257" spans="1:121">
      <c r="A257" s="24"/>
      <c r="B257" s="24"/>
      <c r="C257" s="38"/>
      <c r="D257" s="39"/>
      <c r="E257" s="39"/>
      <c r="F257" s="54"/>
      <c r="G257" s="39"/>
      <c r="H257" s="24"/>
      <c r="I257" s="39"/>
      <c r="J257" s="20"/>
      <c r="K257" s="24"/>
      <c r="L257" s="24"/>
      <c r="M257" s="38"/>
      <c r="N257" s="39"/>
      <c r="O257" s="39"/>
      <c r="P257" s="54"/>
      <c r="Q257" s="39"/>
      <c r="R257" s="24"/>
      <c r="S257" s="39"/>
      <c r="T257" s="20"/>
      <c r="U257" s="24"/>
      <c r="V257" s="24"/>
      <c r="W257" s="38"/>
      <c r="X257" s="39"/>
      <c r="Y257" s="39"/>
      <c r="Z257" s="54"/>
      <c r="AA257" s="39"/>
      <c r="AB257" s="24"/>
      <c r="AC257" s="84"/>
      <c r="AD257" s="30"/>
      <c r="AE257" s="68"/>
      <c r="AF257" s="30"/>
      <c r="AG257" s="68"/>
      <c r="AH257" s="30"/>
      <c r="AI257" s="30"/>
      <c r="AJ257" s="30"/>
      <c r="AK257" s="30"/>
      <c r="AL257" s="30"/>
      <c r="AM257" s="30"/>
      <c r="AN257" s="30"/>
      <c r="AO257" s="30"/>
      <c r="AP257" s="30"/>
      <c r="AQ257" s="30"/>
      <c r="AR257" s="30"/>
      <c r="AS257" s="30"/>
      <c r="AT257" s="30"/>
      <c r="AU257" s="30"/>
      <c r="AV257" s="30"/>
      <c r="AW257" s="30"/>
      <c r="AX257" s="30"/>
      <c r="AY257" s="30"/>
      <c r="AZ257" s="30"/>
      <c r="BA257" s="30"/>
      <c r="BB257" s="30"/>
      <c r="BC257" s="30"/>
      <c r="BD257" s="30"/>
      <c r="BE257" s="30"/>
      <c r="BF257" s="30"/>
      <c r="BG257" s="30"/>
      <c r="BH257" s="30"/>
      <c r="BI257" s="30"/>
      <c r="BJ257" s="30"/>
      <c r="BK257" s="30"/>
      <c r="BL257" s="30"/>
      <c r="BM257" s="30"/>
      <c r="BN257" s="30"/>
      <c r="BO257" s="30"/>
      <c r="BP257" s="30"/>
      <c r="BQ257" s="30"/>
      <c r="BR257" s="30"/>
      <c r="BS257" s="30"/>
      <c r="BT257" s="30"/>
      <c r="BU257" s="30"/>
      <c r="BV257" s="30"/>
      <c r="BW257" s="30"/>
      <c r="BX257" s="30"/>
      <c r="BY257" s="30"/>
      <c r="BZ257" s="30"/>
      <c r="CA257" s="30"/>
      <c r="CB257" s="30"/>
      <c r="CC257" s="30"/>
      <c r="CD257" s="30"/>
      <c r="CE257" s="30"/>
      <c r="CF257" s="30"/>
      <c r="CG257" s="30"/>
      <c r="CH257" s="30"/>
      <c r="CI257" s="30"/>
      <c r="CJ257" s="30"/>
      <c r="CK257" s="30"/>
      <c r="CL257" s="30"/>
      <c r="CM257" s="30"/>
      <c r="CN257" s="30"/>
      <c r="CO257" s="30"/>
      <c r="CP257" s="30"/>
      <c r="CQ257" s="30"/>
      <c r="CR257" s="30"/>
      <c r="CS257" s="30"/>
      <c r="CT257" s="30"/>
      <c r="CU257" s="30"/>
      <c r="CV257" s="30"/>
      <c r="CW257" s="30"/>
      <c r="CX257" s="30"/>
      <c r="CY257" s="30"/>
      <c r="CZ257" s="30"/>
      <c r="DA257" s="30"/>
      <c r="DB257" s="30"/>
      <c r="DC257" s="30"/>
      <c r="DD257" s="30"/>
      <c r="DE257" s="30"/>
      <c r="DF257" s="30"/>
      <c r="DG257" s="30"/>
      <c r="DH257" s="30"/>
      <c r="DI257" s="30"/>
      <c r="DJ257" s="30"/>
      <c r="DK257" s="30"/>
      <c r="DL257" s="30"/>
      <c r="DM257" s="30"/>
      <c r="DN257" s="30"/>
      <c r="DO257" s="30"/>
      <c r="DP257" s="30"/>
      <c r="DQ257" s="30"/>
    </row>
    <row r="258" spans="1:121">
      <c r="A258" s="24"/>
      <c r="B258" s="24"/>
      <c r="C258" s="38"/>
      <c r="D258" s="39"/>
      <c r="E258" s="39"/>
      <c r="F258" s="54"/>
      <c r="G258" s="39"/>
      <c r="H258" s="24"/>
      <c r="I258" s="39"/>
      <c r="J258" s="20"/>
      <c r="K258" s="24"/>
      <c r="L258" s="24"/>
      <c r="M258" s="38"/>
      <c r="N258" s="39"/>
      <c r="O258" s="39"/>
      <c r="P258" s="54"/>
      <c r="Q258" s="39"/>
      <c r="R258" s="24"/>
      <c r="S258" s="39"/>
      <c r="T258" s="20"/>
      <c r="U258" s="24"/>
      <c r="V258" s="24"/>
      <c r="W258" s="38"/>
      <c r="X258" s="39"/>
      <c r="Y258" s="39"/>
      <c r="Z258" s="54"/>
      <c r="AA258" s="39"/>
      <c r="AB258" s="24"/>
      <c r="AC258" s="84"/>
      <c r="AD258" s="30"/>
      <c r="AE258" s="68"/>
      <c r="AF258" s="30"/>
      <c r="AG258" s="68"/>
      <c r="AH258" s="30"/>
      <c r="AI258" s="30"/>
      <c r="AJ258" s="30"/>
      <c r="AK258" s="30"/>
      <c r="AL258" s="30"/>
      <c r="AM258" s="30"/>
      <c r="AN258" s="30"/>
      <c r="AO258" s="30"/>
      <c r="AP258" s="30"/>
      <c r="AQ258" s="30"/>
      <c r="AR258" s="30"/>
      <c r="AS258" s="30"/>
      <c r="AT258" s="30"/>
      <c r="AU258" s="30"/>
      <c r="AV258" s="30"/>
      <c r="AW258" s="30"/>
      <c r="AX258" s="30"/>
      <c r="AY258" s="30"/>
      <c r="AZ258" s="30"/>
      <c r="BA258" s="30"/>
      <c r="BB258" s="30"/>
      <c r="BC258" s="30"/>
      <c r="BD258" s="30"/>
      <c r="BE258" s="30"/>
      <c r="BF258" s="30"/>
      <c r="BG258" s="30"/>
      <c r="BH258" s="30"/>
      <c r="BI258" s="30"/>
      <c r="BJ258" s="30"/>
      <c r="BK258" s="30"/>
      <c r="BL258" s="30"/>
      <c r="BM258" s="30"/>
      <c r="BN258" s="30"/>
      <c r="BO258" s="30"/>
      <c r="BP258" s="30"/>
      <c r="BQ258" s="30"/>
      <c r="BR258" s="30"/>
      <c r="BS258" s="30"/>
      <c r="BT258" s="30"/>
      <c r="BU258" s="30"/>
      <c r="BV258" s="30"/>
      <c r="BW258" s="30"/>
      <c r="BX258" s="30"/>
      <c r="BY258" s="30"/>
      <c r="BZ258" s="30"/>
      <c r="CA258" s="30"/>
      <c r="CB258" s="30"/>
      <c r="CC258" s="30"/>
      <c r="CD258" s="30"/>
      <c r="CE258" s="30"/>
      <c r="CF258" s="30"/>
      <c r="CG258" s="30"/>
      <c r="CH258" s="30"/>
      <c r="CI258" s="30"/>
      <c r="CJ258" s="30"/>
      <c r="CK258" s="30"/>
      <c r="CL258" s="30"/>
      <c r="CM258" s="30"/>
      <c r="CN258" s="30"/>
      <c r="CO258" s="30"/>
      <c r="CP258" s="30"/>
      <c r="CQ258" s="30"/>
      <c r="CR258" s="30"/>
      <c r="CS258" s="30"/>
      <c r="CT258" s="30"/>
      <c r="CU258" s="30"/>
      <c r="CV258" s="30"/>
      <c r="CW258" s="30"/>
      <c r="CX258" s="30"/>
      <c r="CY258" s="30"/>
      <c r="CZ258" s="30"/>
      <c r="DA258" s="30"/>
      <c r="DB258" s="30"/>
      <c r="DC258" s="30"/>
      <c r="DD258" s="30"/>
      <c r="DE258" s="30"/>
      <c r="DF258" s="30"/>
      <c r="DG258" s="30"/>
      <c r="DH258" s="30"/>
      <c r="DI258" s="30"/>
      <c r="DJ258" s="30"/>
      <c r="DK258" s="30"/>
      <c r="DL258" s="30"/>
      <c r="DM258" s="30"/>
      <c r="DN258" s="30"/>
      <c r="DO258" s="30"/>
      <c r="DP258" s="30"/>
      <c r="DQ258" s="30"/>
    </row>
    <row r="259" spans="1:121">
      <c r="A259" s="24"/>
      <c r="B259" s="24"/>
      <c r="C259" s="38"/>
      <c r="D259" s="39"/>
      <c r="E259" s="39"/>
      <c r="F259" s="54"/>
      <c r="G259" s="39"/>
      <c r="H259" s="24"/>
      <c r="I259" s="39"/>
      <c r="J259" s="20"/>
      <c r="K259" s="24"/>
      <c r="L259" s="24"/>
      <c r="M259" s="38"/>
      <c r="N259" s="39"/>
      <c r="O259" s="39"/>
      <c r="P259" s="54"/>
      <c r="Q259" s="39"/>
      <c r="R259" s="24"/>
      <c r="S259" s="39"/>
      <c r="T259" s="20"/>
      <c r="U259" s="24"/>
      <c r="V259" s="24"/>
      <c r="W259" s="38"/>
      <c r="X259" s="39"/>
      <c r="Y259" s="39"/>
      <c r="Z259" s="54"/>
      <c r="AA259" s="39"/>
      <c r="AB259" s="24"/>
      <c r="AC259" s="84"/>
      <c r="AD259" s="30"/>
      <c r="AE259" s="68"/>
      <c r="AF259" s="30"/>
      <c r="AG259" s="68"/>
      <c r="AH259" s="30"/>
      <c r="AI259" s="30"/>
      <c r="AJ259" s="30"/>
      <c r="AK259" s="30"/>
      <c r="AL259" s="30"/>
      <c r="AM259" s="30"/>
      <c r="AN259" s="30"/>
      <c r="AO259" s="30"/>
      <c r="AP259" s="30"/>
      <c r="AQ259" s="30"/>
      <c r="AR259" s="30"/>
      <c r="AS259" s="30"/>
      <c r="AT259" s="30"/>
      <c r="AU259" s="30"/>
      <c r="AV259" s="30"/>
      <c r="AW259" s="30"/>
      <c r="AX259" s="30"/>
      <c r="AY259" s="30"/>
      <c r="AZ259" s="30"/>
      <c r="BA259" s="30"/>
      <c r="BB259" s="30"/>
      <c r="BC259" s="30"/>
      <c r="BD259" s="30"/>
      <c r="BE259" s="30"/>
      <c r="BF259" s="30"/>
      <c r="BG259" s="30"/>
      <c r="BH259" s="30"/>
      <c r="BI259" s="30"/>
      <c r="BJ259" s="30"/>
      <c r="BK259" s="30"/>
      <c r="BL259" s="30"/>
      <c r="BM259" s="30"/>
      <c r="BN259" s="30"/>
      <c r="BO259" s="30"/>
      <c r="BP259" s="30"/>
      <c r="BQ259" s="30"/>
      <c r="BR259" s="30"/>
      <c r="BS259" s="30"/>
      <c r="BT259" s="30"/>
      <c r="BU259" s="30"/>
      <c r="BV259" s="30"/>
      <c r="BW259" s="30"/>
      <c r="BX259" s="30"/>
      <c r="BY259" s="30"/>
      <c r="BZ259" s="30"/>
      <c r="CA259" s="30"/>
      <c r="CB259" s="30"/>
      <c r="CC259" s="30"/>
      <c r="CD259" s="30"/>
      <c r="CE259" s="30"/>
      <c r="CF259" s="30"/>
      <c r="CG259" s="30"/>
      <c r="CH259" s="30"/>
      <c r="CI259" s="30"/>
      <c r="CJ259" s="30"/>
      <c r="CK259" s="30"/>
      <c r="CL259" s="30"/>
      <c r="CM259" s="30"/>
      <c r="CN259" s="30"/>
      <c r="CO259" s="30"/>
      <c r="CP259" s="30"/>
      <c r="CQ259" s="30"/>
      <c r="CR259" s="30"/>
      <c r="CS259" s="30"/>
      <c r="CT259" s="30"/>
      <c r="CU259" s="30"/>
      <c r="CV259" s="30"/>
      <c r="CW259" s="30"/>
      <c r="CX259" s="30"/>
      <c r="CY259" s="30"/>
      <c r="CZ259" s="30"/>
      <c r="DA259" s="30"/>
      <c r="DB259" s="30"/>
      <c r="DC259" s="30"/>
      <c r="DD259" s="30"/>
      <c r="DE259" s="30"/>
      <c r="DF259" s="30"/>
      <c r="DG259" s="30"/>
      <c r="DH259" s="30"/>
      <c r="DI259" s="30"/>
      <c r="DJ259" s="30"/>
      <c r="DK259" s="30"/>
      <c r="DL259" s="30"/>
      <c r="DM259" s="30"/>
      <c r="DN259" s="30"/>
      <c r="DO259" s="30"/>
      <c r="DP259" s="30"/>
      <c r="DQ259" s="30"/>
    </row>
    <row r="260" spans="1:121">
      <c r="A260" s="24"/>
      <c r="B260" s="24"/>
      <c r="C260" s="38"/>
      <c r="D260" s="39"/>
      <c r="E260" s="39"/>
      <c r="F260" s="54"/>
      <c r="G260" s="39"/>
      <c r="H260" s="24"/>
      <c r="I260" s="39"/>
      <c r="J260" s="20"/>
      <c r="K260" s="24"/>
      <c r="L260" s="24"/>
      <c r="M260" s="38"/>
      <c r="N260" s="39"/>
      <c r="O260" s="39"/>
      <c r="P260" s="54"/>
      <c r="Q260" s="39"/>
      <c r="R260" s="24"/>
      <c r="S260" s="39"/>
      <c r="T260" s="20"/>
      <c r="U260" s="24"/>
      <c r="V260" s="24"/>
      <c r="W260" s="38"/>
      <c r="X260" s="39"/>
      <c r="Y260" s="39"/>
      <c r="Z260" s="54"/>
      <c r="AA260" s="39"/>
      <c r="AB260" s="24"/>
      <c r="AC260" s="84"/>
      <c r="AD260" s="30"/>
      <c r="AE260" s="68"/>
      <c r="AF260" s="30"/>
      <c r="AG260" s="68"/>
      <c r="AH260" s="30"/>
      <c r="AI260" s="30"/>
      <c r="AJ260" s="30"/>
      <c r="AK260" s="30"/>
      <c r="AL260" s="30"/>
      <c r="AM260" s="30"/>
      <c r="AN260" s="30"/>
      <c r="AO260" s="30"/>
      <c r="AP260" s="30"/>
      <c r="AQ260" s="30"/>
      <c r="AR260" s="30"/>
      <c r="AS260" s="30"/>
      <c r="AT260" s="30"/>
      <c r="AU260" s="30"/>
      <c r="AV260" s="30"/>
      <c r="AW260" s="30"/>
      <c r="AX260" s="30"/>
      <c r="AY260" s="30"/>
      <c r="AZ260" s="30"/>
      <c r="BA260" s="30"/>
      <c r="BB260" s="30"/>
      <c r="BC260" s="30"/>
      <c r="BD260" s="30"/>
      <c r="BE260" s="30"/>
      <c r="BF260" s="30"/>
      <c r="BG260" s="30"/>
      <c r="BH260" s="30"/>
      <c r="BI260" s="30"/>
      <c r="BJ260" s="30"/>
      <c r="BK260" s="30"/>
      <c r="BL260" s="30"/>
      <c r="BM260" s="30"/>
      <c r="BN260" s="30"/>
      <c r="BO260" s="30"/>
      <c r="BP260" s="30"/>
      <c r="BQ260" s="30"/>
      <c r="BR260" s="30"/>
      <c r="BS260" s="30"/>
      <c r="BT260" s="30"/>
      <c r="BU260" s="30"/>
      <c r="BV260" s="30"/>
      <c r="BW260" s="30"/>
      <c r="BX260" s="30"/>
      <c r="BY260" s="30"/>
      <c r="BZ260" s="30"/>
      <c r="CA260" s="30"/>
      <c r="CB260" s="30"/>
      <c r="CC260" s="30"/>
      <c r="CD260" s="30"/>
      <c r="CE260" s="30"/>
      <c r="CF260" s="30"/>
      <c r="CG260" s="30"/>
      <c r="CH260" s="30"/>
      <c r="CI260" s="30"/>
      <c r="CJ260" s="30"/>
      <c r="CK260" s="30"/>
      <c r="CL260" s="30"/>
      <c r="CM260" s="30"/>
      <c r="CN260" s="30"/>
      <c r="CO260" s="30"/>
      <c r="CP260" s="30"/>
      <c r="CQ260" s="30"/>
      <c r="CR260" s="30"/>
      <c r="CS260" s="30"/>
      <c r="CT260" s="30"/>
      <c r="CU260" s="30"/>
      <c r="CV260" s="30"/>
      <c r="CW260" s="30"/>
      <c r="CX260" s="30"/>
      <c r="CY260" s="30"/>
      <c r="CZ260" s="30"/>
      <c r="DA260" s="30"/>
      <c r="DB260" s="30"/>
      <c r="DC260" s="30"/>
      <c r="DD260" s="30"/>
      <c r="DE260" s="30"/>
      <c r="DF260" s="30"/>
      <c r="DG260" s="30"/>
      <c r="DH260" s="30"/>
      <c r="DI260" s="30"/>
      <c r="DJ260" s="30"/>
      <c r="DK260" s="30"/>
      <c r="DL260" s="30"/>
      <c r="DM260" s="30"/>
      <c r="DN260" s="30"/>
      <c r="DO260" s="30"/>
      <c r="DP260" s="30"/>
      <c r="DQ260" s="30"/>
    </row>
    <row r="261" spans="1:121">
      <c r="A261" s="24"/>
      <c r="B261" s="24"/>
      <c r="C261" s="38"/>
      <c r="D261" s="39"/>
      <c r="E261" s="39"/>
      <c r="F261" s="54"/>
      <c r="G261" s="39"/>
      <c r="H261" s="24"/>
      <c r="I261" s="39"/>
      <c r="J261" s="20"/>
      <c r="K261" s="24"/>
      <c r="L261" s="24"/>
      <c r="M261" s="38"/>
      <c r="N261" s="39"/>
      <c r="O261" s="39"/>
      <c r="P261" s="54"/>
      <c r="Q261" s="39"/>
      <c r="R261" s="24"/>
      <c r="S261" s="39"/>
      <c r="T261" s="20"/>
      <c r="U261" s="24"/>
      <c r="V261" s="24"/>
      <c r="W261" s="38"/>
      <c r="X261" s="39"/>
      <c r="Y261" s="39"/>
      <c r="Z261" s="54"/>
      <c r="AA261" s="39"/>
      <c r="AB261" s="24"/>
      <c r="AC261" s="84"/>
      <c r="AD261" s="30"/>
      <c r="AE261" s="68"/>
      <c r="AF261" s="30"/>
      <c r="AG261" s="68"/>
      <c r="AH261" s="30"/>
      <c r="AI261" s="30"/>
      <c r="AJ261" s="30"/>
      <c r="AK261" s="30"/>
      <c r="AL261" s="30"/>
      <c r="AM261" s="30"/>
      <c r="AN261" s="30"/>
      <c r="AO261" s="30"/>
      <c r="AP261" s="30"/>
      <c r="AQ261" s="30"/>
      <c r="AR261" s="30"/>
      <c r="AS261" s="30"/>
      <c r="AT261" s="30"/>
      <c r="AU261" s="30"/>
      <c r="AV261" s="30"/>
      <c r="AW261" s="30"/>
      <c r="AX261" s="30"/>
      <c r="AY261" s="30"/>
      <c r="AZ261" s="30"/>
      <c r="BA261" s="30"/>
      <c r="BB261" s="30"/>
      <c r="BC261" s="30"/>
      <c r="BD261" s="30"/>
      <c r="BE261" s="30"/>
      <c r="BF261" s="30"/>
      <c r="BG261" s="30"/>
      <c r="BH261" s="30"/>
      <c r="BI261" s="30"/>
      <c r="BJ261" s="30"/>
      <c r="BK261" s="30"/>
      <c r="BL261" s="30"/>
      <c r="BM261" s="30"/>
      <c r="BN261" s="30"/>
      <c r="BO261" s="30"/>
      <c r="BP261" s="30"/>
      <c r="BQ261" s="30"/>
      <c r="BR261" s="30"/>
      <c r="BS261" s="30"/>
      <c r="BT261" s="30"/>
      <c r="BU261" s="30"/>
      <c r="BV261" s="30"/>
      <c r="BW261" s="30"/>
      <c r="BX261" s="30"/>
      <c r="BY261" s="30"/>
      <c r="BZ261" s="30"/>
      <c r="CA261" s="30"/>
      <c r="CB261" s="30"/>
      <c r="CC261" s="30"/>
      <c r="CD261" s="30"/>
      <c r="CE261" s="30"/>
      <c r="CF261" s="30"/>
      <c r="CG261" s="30"/>
      <c r="CH261" s="30"/>
      <c r="CI261" s="30"/>
      <c r="CJ261" s="30"/>
      <c r="CK261" s="30"/>
      <c r="CL261" s="30"/>
      <c r="CM261" s="30"/>
      <c r="CN261" s="30"/>
      <c r="CO261" s="30"/>
      <c r="CP261" s="30"/>
      <c r="CQ261" s="30"/>
      <c r="CR261" s="30"/>
      <c r="CS261" s="30"/>
      <c r="CT261" s="30"/>
      <c r="CU261" s="30"/>
      <c r="CV261" s="30"/>
      <c r="CW261" s="30"/>
      <c r="CX261" s="30"/>
      <c r="CY261" s="30"/>
      <c r="CZ261" s="30"/>
      <c r="DA261" s="30"/>
      <c r="DB261" s="30"/>
      <c r="DC261" s="30"/>
      <c r="DD261" s="30"/>
      <c r="DE261" s="30"/>
      <c r="DF261" s="30"/>
      <c r="DG261" s="30"/>
      <c r="DH261" s="30"/>
      <c r="DI261" s="30"/>
      <c r="DJ261" s="30"/>
      <c r="DK261" s="30"/>
      <c r="DL261" s="30"/>
      <c r="DM261" s="30"/>
      <c r="DN261" s="30"/>
      <c r="DO261" s="30"/>
      <c r="DP261" s="30"/>
      <c r="DQ261" s="30"/>
    </row>
    <row r="262" spans="1:121">
      <c r="A262" s="24"/>
      <c r="B262" s="24"/>
      <c r="C262" s="38"/>
      <c r="D262" s="39"/>
      <c r="E262" s="39"/>
      <c r="F262" s="54"/>
      <c r="G262" s="39"/>
      <c r="H262" s="24"/>
      <c r="I262" s="39"/>
      <c r="J262" s="20"/>
      <c r="K262" s="24"/>
      <c r="L262" s="24"/>
      <c r="M262" s="38"/>
      <c r="N262" s="39"/>
      <c r="O262" s="39"/>
      <c r="P262" s="54"/>
      <c r="Q262" s="39"/>
      <c r="R262" s="24"/>
      <c r="S262" s="39"/>
      <c r="T262" s="20"/>
      <c r="U262" s="24"/>
      <c r="V262" s="24"/>
      <c r="W262" s="38"/>
      <c r="X262" s="39"/>
      <c r="Y262" s="39"/>
      <c r="Z262" s="54"/>
      <c r="AA262" s="39"/>
      <c r="AB262" s="24"/>
      <c r="AC262" s="84"/>
      <c r="AD262" s="30"/>
      <c r="AE262" s="68"/>
      <c r="AF262" s="30"/>
      <c r="AG262" s="68"/>
      <c r="AH262" s="30"/>
      <c r="AI262" s="30"/>
      <c r="AJ262" s="30"/>
      <c r="AK262" s="30"/>
      <c r="AL262" s="30"/>
      <c r="AM262" s="30"/>
      <c r="AN262" s="30"/>
      <c r="AO262" s="30"/>
      <c r="AP262" s="30"/>
      <c r="AQ262" s="30"/>
      <c r="AR262" s="30"/>
      <c r="AS262" s="30"/>
      <c r="AT262" s="30"/>
      <c r="AU262" s="30"/>
      <c r="AV262" s="30"/>
      <c r="AW262" s="30"/>
      <c r="AX262" s="30"/>
      <c r="AY262" s="30"/>
      <c r="AZ262" s="30"/>
      <c r="BA262" s="30"/>
      <c r="BB262" s="30"/>
      <c r="BC262" s="30"/>
      <c r="BD262" s="30"/>
      <c r="BE262" s="30"/>
      <c r="BF262" s="30"/>
      <c r="BG262" s="30"/>
      <c r="BH262" s="30"/>
      <c r="BI262" s="30"/>
      <c r="BJ262" s="30"/>
      <c r="BK262" s="30"/>
      <c r="BL262" s="30"/>
      <c r="BM262" s="30"/>
      <c r="BN262" s="30"/>
      <c r="BO262" s="30"/>
      <c r="BP262" s="30"/>
      <c r="BQ262" s="30"/>
      <c r="BR262" s="30"/>
      <c r="BS262" s="30"/>
      <c r="BT262" s="30"/>
      <c r="BU262" s="30"/>
      <c r="BV262" s="30"/>
      <c r="BW262" s="30"/>
      <c r="BX262" s="30"/>
      <c r="BY262" s="30"/>
      <c r="BZ262" s="30"/>
      <c r="CA262" s="30"/>
      <c r="CB262" s="30"/>
      <c r="CC262" s="30"/>
      <c r="CD262" s="30"/>
      <c r="CE262" s="30"/>
      <c r="CF262" s="30"/>
      <c r="CG262" s="30"/>
      <c r="CH262" s="30"/>
      <c r="CI262" s="30"/>
      <c r="CJ262" s="30"/>
      <c r="CK262" s="30"/>
      <c r="CL262" s="30"/>
      <c r="CM262" s="30"/>
      <c r="CN262" s="30"/>
      <c r="CO262" s="30"/>
      <c r="CP262" s="30"/>
      <c r="CQ262" s="30"/>
      <c r="CR262" s="30"/>
      <c r="CS262" s="30"/>
      <c r="CT262" s="30"/>
      <c r="CU262" s="30"/>
      <c r="CV262" s="30"/>
      <c r="CW262" s="30"/>
      <c r="CX262" s="30"/>
      <c r="CY262" s="30"/>
      <c r="CZ262" s="30"/>
      <c r="DA262" s="30"/>
      <c r="DB262" s="30"/>
      <c r="DC262" s="30"/>
      <c r="DD262" s="30"/>
      <c r="DE262" s="30"/>
      <c r="DF262" s="30"/>
      <c r="DG262" s="30"/>
      <c r="DH262" s="30"/>
      <c r="DI262" s="30"/>
      <c r="DJ262" s="30"/>
      <c r="DK262" s="30"/>
      <c r="DL262" s="30"/>
      <c r="DM262" s="30"/>
      <c r="DN262" s="30"/>
      <c r="DO262" s="30"/>
      <c r="DP262" s="30"/>
      <c r="DQ262" s="30"/>
    </row>
    <row r="263" spans="1:121">
      <c r="A263" s="24"/>
      <c r="B263" s="24"/>
      <c r="C263" s="38"/>
      <c r="D263" s="39"/>
      <c r="E263" s="39"/>
      <c r="F263" s="54"/>
      <c r="G263" s="39"/>
      <c r="H263" s="24"/>
      <c r="I263" s="39"/>
      <c r="J263" s="20"/>
      <c r="K263" s="24"/>
      <c r="L263" s="24"/>
      <c r="M263" s="38"/>
      <c r="N263" s="39"/>
      <c r="O263" s="39"/>
      <c r="P263" s="54"/>
      <c r="Q263" s="39"/>
      <c r="R263" s="24"/>
      <c r="S263" s="39"/>
      <c r="T263" s="20"/>
      <c r="U263" s="24"/>
      <c r="V263" s="24"/>
      <c r="W263" s="38"/>
      <c r="X263" s="39"/>
      <c r="Y263" s="39"/>
      <c r="Z263" s="54"/>
      <c r="AA263" s="39"/>
      <c r="AB263" s="24"/>
      <c r="AC263" s="84"/>
      <c r="AD263" s="30"/>
      <c r="AE263" s="68"/>
      <c r="AF263" s="30"/>
      <c r="AG263" s="68"/>
      <c r="AH263" s="30"/>
      <c r="AI263" s="30"/>
      <c r="AJ263" s="30"/>
      <c r="AK263" s="30"/>
      <c r="AL263" s="30"/>
      <c r="AM263" s="30"/>
      <c r="AN263" s="30"/>
      <c r="AO263" s="30"/>
      <c r="AP263" s="30"/>
      <c r="AQ263" s="30"/>
      <c r="AR263" s="30"/>
      <c r="AS263" s="30"/>
      <c r="AT263" s="30"/>
      <c r="AU263" s="30"/>
      <c r="AV263" s="30"/>
      <c r="AW263" s="30"/>
      <c r="AX263" s="30"/>
      <c r="AY263" s="30"/>
      <c r="AZ263" s="30"/>
      <c r="BA263" s="30"/>
      <c r="BB263" s="30"/>
      <c r="BC263" s="30"/>
      <c r="BD263" s="30"/>
      <c r="BE263" s="30"/>
      <c r="BF263" s="30"/>
      <c r="BG263" s="30"/>
      <c r="BH263" s="30"/>
      <c r="BI263" s="30"/>
      <c r="BJ263" s="30"/>
      <c r="BK263" s="30"/>
      <c r="BL263" s="30"/>
      <c r="BM263" s="30"/>
      <c r="BN263" s="30"/>
      <c r="BO263" s="30"/>
      <c r="BP263" s="30"/>
      <c r="BQ263" s="30"/>
      <c r="BR263" s="30"/>
      <c r="BS263" s="30"/>
      <c r="BT263" s="30"/>
      <c r="BU263" s="30"/>
      <c r="BV263" s="30"/>
      <c r="BW263" s="30"/>
      <c r="BX263" s="30"/>
      <c r="BY263" s="30"/>
      <c r="BZ263" s="30"/>
      <c r="CA263" s="30"/>
      <c r="CB263" s="30"/>
      <c r="CC263" s="30"/>
      <c r="CD263" s="30"/>
      <c r="CE263" s="30"/>
      <c r="CF263" s="30"/>
      <c r="CG263" s="30"/>
      <c r="CH263" s="30"/>
      <c r="CI263" s="30"/>
      <c r="CJ263" s="30"/>
      <c r="CK263" s="30"/>
      <c r="CL263" s="30"/>
      <c r="CM263" s="30"/>
      <c r="CN263" s="30"/>
      <c r="CO263" s="30"/>
      <c r="CP263" s="30"/>
      <c r="CQ263" s="30"/>
      <c r="CR263" s="30"/>
      <c r="CS263" s="30"/>
      <c r="CT263" s="30"/>
      <c r="CU263" s="30"/>
      <c r="CV263" s="30"/>
      <c r="CW263" s="30"/>
      <c r="CX263" s="30"/>
      <c r="CY263" s="30"/>
      <c r="CZ263" s="30"/>
      <c r="DA263" s="30"/>
      <c r="DB263" s="30"/>
      <c r="DC263" s="30"/>
      <c r="DD263" s="30"/>
      <c r="DE263" s="30"/>
      <c r="DF263" s="30"/>
      <c r="DG263" s="30"/>
      <c r="DH263" s="30"/>
      <c r="DI263" s="30"/>
      <c r="DJ263" s="30"/>
      <c r="DK263" s="30"/>
      <c r="DL263" s="30"/>
      <c r="DM263" s="30"/>
      <c r="DN263" s="30"/>
      <c r="DO263" s="30"/>
      <c r="DP263" s="30"/>
      <c r="DQ263" s="30"/>
    </row>
    <row r="264" spans="1:121">
      <c r="A264" s="24"/>
      <c r="B264" s="24"/>
      <c r="C264" s="38"/>
      <c r="D264" s="39"/>
      <c r="E264" s="39"/>
      <c r="F264" s="54"/>
      <c r="G264" s="39"/>
      <c r="H264" s="24"/>
      <c r="I264" s="39"/>
      <c r="J264" s="20"/>
      <c r="K264" s="24"/>
      <c r="L264" s="24"/>
      <c r="M264" s="38"/>
      <c r="N264" s="39"/>
      <c r="O264" s="39"/>
      <c r="P264" s="54"/>
      <c r="Q264" s="39"/>
      <c r="R264" s="24"/>
      <c r="S264" s="39"/>
      <c r="T264" s="20"/>
      <c r="U264" s="24"/>
      <c r="V264" s="24"/>
      <c r="W264" s="38"/>
      <c r="X264" s="39"/>
      <c r="Y264" s="39"/>
      <c r="Z264" s="54"/>
      <c r="AA264" s="39"/>
      <c r="AB264" s="24"/>
      <c r="AC264" s="84"/>
      <c r="AD264" s="30"/>
      <c r="AE264" s="68"/>
      <c r="AF264" s="30"/>
      <c r="AG264" s="68"/>
      <c r="AH264" s="30"/>
      <c r="AI264" s="30"/>
      <c r="AJ264" s="30"/>
      <c r="AK264" s="30"/>
      <c r="AL264" s="30"/>
      <c r="AM264" s="30"/>
      <c r="AN264" s="30"/>
      <c r="AO264" s="30"/>
      <c r="AP264" s="30"/>
      <c r="AQ264" s="30"/>
      <c r="AR264" s="30"/>
      <c r="AS264" s="30"/>
      <c r="AT264" s="30"/>
      <c r="AU264" s="30"/>
      <c r="AV264" s="30"/>
      <c r="AW264" s="30"/>
      <c r="AX264" s="30"/>
      <c r="AY264" s="30"/>
      <c r="AZ264" s="30"/>
      <c r="BA264" s="30"/>
      <c r="BB264" s="30"/>
      <c r="BC264" s="30"/>
      <c r="BD264" s="30"/>
      <c r="BE264" s="30"/>
      <c r="BF264" s="30"/>
      <c r="BG264" s="30"/>
      <c r="BH264" s="30"/>
      <c r="BI264" s="30"/>
      <c r="BJ264" s="30"/>
      <c r="BK264" s="30"/>
      <c r="BL264" s="30"/>
      <c r="BM264" s="30"/>
      <c r="BN264" s="30"/>
      <c r="BO264" s="30"/>
      <c r="BP264" s="30"/>
      <c r="BQ264" s="30"/>
      <c r="BR264" s="30"/>
      <c r="BS264" s="30"/>
      <c r="BT264" s="30"/>
      <c r="BU264" s="30"/>
      <c r="BV264" s="30"/>
      <c r="BW264" s="30"/>
      <c r="BX264" s="30"/>
      <c r="BY264" s="30"/>
      <c r="BZ264" s="30"/>
      <c r="CA264" s="30"/>
      <c r="CB264" s="30"/>
      <c r="CC264" s="30"/>
      <c r="CD264" s="30"/>
      <c r="CE264" s="30"/>
      <c r="CF264" s="30"/>
      <c r="CG264" s="30"/>
      <c r="CH264" s="30"/>
      <c r="CI264" s="30"/>
      <c r="CJ264" s="30"/>
      <c r="CK264" s="30"/>
      <c r="CL264" s="30"/>
      <c r="CM264" s="30"/>
      <c r="CN264" s="30"/>
      <c r="CO264" s="30"/>
      <c r="CP264" s="30"/>
      <c r="CQ264" s="30"/>
      <c r="CR264" s="30"/>
      <c r="CS264" s="30"/>
      <c r="CT264" s="30"/>
      <c r="CU264" s="30"/>
      <c r="CV264" s="30"/>
      <c r="CW264" s="30"/>
      <c r="CX264" s="30"/>
      <c r="CY264" s="30"/>
      <c r="CZ264" s="30"/>
      <c r="DA264" s="30"/>
      <c r="DB264" s="30"/>
      <c r="DC264" s="30"/>
      <c r="DD264" s="30"/>
      <c r="DE264" s="30"/>
      <c r="DF264" s="30"/>
      <c r="DG264" s="30"/>
      <c r="DH264" s="30"/>
      <c r="DI264" s="30"/>
      <c r="DJ264" s="30"/>
      <c r="DK264" s="30"/>
      <c r="DL264" s="30"/>
      <c r="DM264" s="30"/>
      <c r="DN264" s="30"/>
      <c r="DO264" s="30"/>
      <c r="DP264" s="30"/>
      <c r="DQ264" s="30"/>
    </row>
    <row r="265" spans="1:121">
      <c r="A265" s="24"/>
      <c r="B265" s="24"/>
      <c r="C265" s="38"/>
      <c r="D265" s="39"/>
      <c r="E265" s="39"/>
      <c r="F265" s="54"/>
      <c r="G265" s="39"/>
      <c r="H265" s="24"/>
      <c r="I265" s="39"/>
      <c r="J265" s="20"/>
      <c r="K265" s="24"/>
      <c r="L265" s="24"/>
      <c r="M265" s="38"/>
      <c r="N265" s="39"/>
      <c r="O265" s="39"/>
      <c r="P265" s="54"/>
      <c r="Q265" s="39"/>
      <c r="R265" s="24"/>
      <c r="S265" s="39"/>
      <c r="T265" s="20"/>
      <c r="U265" s="24"/>
      <c r="V265" s="24"/>
      <c r="W265" s="38"/>
      <c r="X265" s="39"/>
      <c r="Y265" s="39"/>
      <c r="Z265" s="54"/>
      <c r="AA265" s="39"/>
      <c r="AB265" s="24"/>
      <c r="AC265" s="84"/>
      <c r="AD265" s="30"/>
      <c r="AE265" s="68"/>
      <c r="AF265" s="30"/>
      <c r="AG265" s="68"/>
      <c r="AH265" s="30"/>
      <c r="AI265" s="30"/>
      <c r="AJ265" s="30"/>
      <c r="AK265" s="30"/>
      <c r="AL265" s="30"/>
      <c r="AM265" s="30"/>
      <c r="AN265" s="30"/>
      <c r="AO265" s="30"/>
      <c r="AP265" s="30"/>
      <c r="AQ265" s="30"/>
      <c r="AR265" s="30"/>
      <c r="AS265" s="30"/>
      <c r="AT265" s="30"/>
      <c r="AU265" s="30"/>
      <c r="AV265" s="30"/>
      <c r="AW265" s="30"/>
      <c r="AX265" s="30"/>
      <c r="AY265" s="30"/>
      <c r="AZ265" s="30"/>
      <c r="BA265" s="30"/>
      <c r="BB265" s="30"/>
      <c r="BC265" s="30"/>
      <c r="BD265" s="30"/>
      <c r="BE265" s="30"/>
      <c r="BF265" s="30"/>
      <c r="BG265" s="30"/>
      <c r="BH265" s="30"/>
      <c r="BI265" s="30"/>
      <c r="BJ265" s="30"/>
      <c r="BK265" s="30"/>
      <c r="BL265" s="30"/>
      <c r="BM265" s="30"/>
      <c r="BN265" s="30"/>
      <c r="BO265" s="30"/>
      <c r="BP265" s="30"/>
      <c r="BQ265" s="30"/>
      <c r="BR265" s="30"/>
      <c r="BS265" s="30"/>
      <c r="BT265" s="30"/>
      <c r="BU265" s="30"/>
      <c r="BV265" s="30"/>
      <c r="BW265" s="30"/>
      <c r="BX265" s="30"/>
      <c r="BY265" s="30"/>
      <c r="BZ265" s="30"/>
      <c r="CA265" s="30"/>
      <c r="CB265" s="30"/>
      <c r="CC265" s="30"/>
      <c r="CD265" s="30"/>
      <c r="CE265" s="30"/>
      <c r="CF265" s="30"/>
      <c r="CG265" s="30"/>
      <c r="CH265" s="30"/>
      <c r="CI265" s="30"/>
      <c r="CJ265" s="30"/>
      <c r="CK265" s="30"/>
      <c r="CL265" s="30"/>
      <c r="CM265" s="30"/>
      <c r="CN265" s="30"/>
      <c r="CO265" s="30"/>
      <c r="CP265" s="30"/>
      <c r="CQ265" s="30"/>
      <c r="CR265" s="30"/>
      <c r="CS265" s="30"/>
      <c r="CT265" s="30"/>
      <c r="CU265" s="30"/>
      <c r="CV265" s="30"/>
      <c r="CW265" s="30"/>
      <c r="CX265" s="30"/>
      <c r="CY265" s="30"/>
      <c r="CZ265" s="30"/>
      <c r="DA265" s="30"/>
      <c r="DB265" s="30"/>
      <c r="DC265" s="30"/>
      <c r="DD265" s="30"/>
      <c r="DE265" s="30"/>
      <c r="DF265" s="30"/>
      <c r="DG265" s="30"/>
      <c r="DH265" s="30"/>
      <c r="DI265" s="30"/>
      <c r="DJ265" s="30"/>
      <c r="DK265" s="30"/>
      <c r="DL265" s="30"/>
      <c r="DM265" s="30"/>
      <c r="DN265" s="30"/>
      <c r="DO265" s="30"/>
      <c r="DP265" s="30"/>
      <c r="DQ265" s="30"/>
    </row>
    <row r="266" spans="1:121">
      <c r="A266" s="24"/>
      <c r="B266" s="24"/>
      <c r="C266" s="38"/>
      <c r="D266" s="39"/>
      <c r="E266" s="39"/>
      <c r="F266" s="54"/>
      <c r="G266" s="39"/>
      <c r="H266" s="24"/>
      <c r="I266" s="39"/>
      <c r="J266" s="20"/>
      <c r="K266" s="24"/>
      <c r="L266" s="24"/>
      <c r="M266" s="38"/>
      <c r="N266" s="39"/>
      <c r="O266" s="39"/>
      <c r="P266" s="54"/>
      <c r="Q266" s="39"/>
      <c r="R266" s="24"/>
      <c r="S266" s="39"/>
      <c r="T266" s="20"/>
      <c r="U266" s="24"/>
      <c r="V266" s="24"/>
      <c r="W266" s="38"/>
      <c r="X266" s="39"/>
      <c r="Y266" s="39"/>
      <c r="Z266" s="54"/>
      <c r="AA266" s="39"/>
      <c r="AB266" s="24"/>
      <c r="AC266" s="84"/>
      <c r="AD266" s="30"/>
      <c r="AE266" s="68"/>
      <c r="AF266" s="30"/>
      <c r="AG266" s="68"/>
      <c r="AH266" s="30"/>
      <c r="AI266" s="30"/>
      <c r="AJ266" s="30"/>
      <c r="AK266" s="30"/>
      <c r="AL266" s="30"/>
      <c r="AM266" s="30"/>
      <c r="AN266" s="30"/>
      <c r="AO266" s="30"/>
      <c r="AP266" s="30"/>
      <c r="AQ266" s="30"/>
      <c r="AR266" s="30"/>
      <c r="AS266" s="30"/>
      <c r="AT266" s="30"/>
      <c r="AU266" s="30"/>
      <c r="AV266" s="30"/>
      <c r="AW266" s="30"/>
      <c r="AX266" s="30"/>
      <c r="AY266" s="30"/>
      <c r="AZ266" s="30"/>
      <c r="BA266" s="30"/>
      <c r="BB266" s="30"/>
      <c r="BC266" s="30"/>
      <c r="BD266" s="30"/>
      <c r="BE266" s="30"/>
      <c r="BF266" s="30"/>
      <c r="BG266" s="30"/>
      <c r="BH266" s="30"/>
      <c r="BI266" s="30"/>
      <c r="BJ266" s="30"/>
      <c r="BK266" s="30"/>
      <c r="BL266" s="30"/>
      <c r="BM266" s="30"/>
      <c r="BN266" s="30"/>
      <c r="BO266" s="30"/>
      <c r="BP266" s="30"/>
      <c r="BQ266" s="30"/>
      <c r="BR266" s="30"/>
      <c r="BS266" s="30"/>
      <c r="BT266" s="30"/>
      <c r="BU266" s="30"/>
      <c r="BV266" s="30"/>
      <c r="BW266" s="30"/>
      <c r="BX266" s="30"/>
      <c r="BY266" s="30"/>
      <c r="BZ266" s="30"/>
      <c r="CA266" s="30"/>
      <c r="CB266" s="30"/>
      <c r="CC266" s="30"/>
      <c r="CD266" s="30"/>
      <c r="CE266" s="30"/>
      <c r="CF266" s="30"/>
      <c r="CG266" s="30"/>
      <c r="CH266" s="30"/>
      <c r="CI266" s="30"/>
      <c r="CJ266" s="30"/>
      <c r="CK266" s="30"/>
      <c r="CL266" s="30"/>
      <c r="CM266" s="30"/>
      <c r="CN266" s="30"/>
      <c r="CO266" s="30"/>
      <c r="CP266" s="30"/>
      <c r="CQ266" s="30"/>
      <c r="CR266" s="30"/>
      <c r="CS266" s="30"/>
      <c r="CT266" s="30"/>
      <c r="CU266" s="30"/>
      <c r="CV266" s="30"/>
      <c r="CW266" s="30"/>
      <c r="CX266" s="30"/>
      <c r="CY266" s="30"/>
      <c r="CZ266" s="30"/>
      <c r="DA266" s="30"/>
      <c r="DB266" s="30"/>
      <c r="DC266" s="30"/>
      <c r="DD266" s="30"/>
      <c r="DE266" s="30"/>
      <c r="DF266" s="30"/>
      <c r="DG266" s="30"/>
      <c r="DH266" s="30"/>
      <c r="DI266" s="30"/>
      <c r="DJ266" s="30"/>
      <c r="DK266" s="30"/>
      <c r="DL266" s="30"/>
      <c r="DM266" s="30"/>
      <c r="DN266" s="30"/>
      <c r="DO266" s="30"/>
      <c r="DP266" s="30"/>
      <c r="DQ266" s="30"/>
    </row>
    <row r="267" spans="1:121">
      <c r="A267" s="24"/>
      <c r="B267" s="24"/>
      <c r="C267" s="38"/>
      <c r="D267" s="39"/>
      <c r="E267" s="39"/>
      <c r="F267" s="54"/>
      <c r="G267" s="39"/>
      <c r="H267" s="24"/>
      <c r="I267" s="39"/>
      <c r="J267" s="20"/>
      <c r="K267" s="24"/>
      <c r="L267" s="24"/>
      <c r="M267" s="38"/>
      <c r="N267" s="39"/>
      <c r="O267" s="39"/>
      <c r="P267" s="54"/>
      <c r="Q267" s="39"/>
      <c r="R267" s="24"/>
      <c r="S267" s="39"/>
      <c r="T267" s="20"/>
      <c r="U267" s="24"/>
      <c r="V267" s="24"/>
      <c r="W267" s="38"/>
      <c r="X267" s="39"/>
      <c r="Y267" s="39"/>
      <c r="Z267" s="54"/>
      <c r="AA267" s="39"/>
      <c r="AB267" s="24"/>
      <c r="AC267" s="84"/>
      <c r="AD267" s="30"/>
      <c r="AE267" s="68"/>
      <c r="AF267" s="30"/>
      <c r="AG267" s="68"/>
      <c r="AH267" s="30"/>
      <c r="AI267" s="30"/>
      <c r="AJ267" s="30"/>
      <c r="AK267" s="30"/>
      <c r="AL267" s="30"/>
      <c r="AM267" s="30"/>
      <c r="AN267" s="30"/>
      <c r="AO267" s="30"/>
      <c r="AP267" s="30"/>
      <c r="AQ267" s="30"/>
      <c r="AR267" s="30"/>
      <c r="AS267" s="30"/>
      <c r="AT267" s="30"/>
      <c r="AU267" s="30"/>
      <c r="AV267" s="30"/>
      <c r="AW267" s="30"/>
      <c r="AX267" s="30"/>
      <c r="AY267" s="30"/>
      <c r="AZ267" s="30"/>
      <c r="BA267" s="30"/>
      <c r="BB267" s="30"/>
      <c r="BC267" s="30"/>
      <c r="BD267" s="30"/>
      <c r="BE267" s="30"/>
      <c r="BF267" s="30"/>
      <c r="BG267" s="30"/>
      <c r="BH267" s="30"/>
      <c r="BI267" s="30"/>
      <c r="BJ267" s="30"/>
      <c r="BK267" s="30"/>
      <c r="BL267" s="30"/>
      <c r="BM267" s="30"/>
      <c r="BN267" s="30"/>
      <c r="BO267" s="30"/>
      <c r="BP267" s="30"/>
      <c r="BQ267" s="30"/>
      <c r="BR267" s="30"/>
      <c r="BS267" s="30"/>
      <c r="BT267" s="30"/>
      <c r="BU267" s="30"/>
      <c r="BV267" s="30"/>
      <c r="BW267" s="30"/>
      <c r="BX267" s="30"/>
      <c r="BY267" s="30"/>
      <c r="BZ267" s="30"/>
      <c r="CA267" s="30"/>
      <c r="CB267" s="30"/>
      <c r="CC267" s="30"/>
      <c r="CD267" s="30"/>
      <c r="CE267" s="30"/>
      <c r="CF267" s="30"/>
      <c r="CG267" s="30"/>
      <c r="CH267" s="30"/>
      <c r="CI267" s="30"/>
      <c r="CJ267" s="30"/>
      <c r="CK267" s="30"/>
      <c r="CL267" s="30"/>
      <c r="CM267" s="30"/>
      <c r="CN267" s="30"/>
      <c r="CO267" s="30"/>
      <c r="CP267" s="30"/>
      <c r="CQ267" s="30"/>
      <c r="CR267" s="30"/>
      <c r="CS267" s="30"/>
      <c r="CT267" s="30"/>
      <c r="CU267" s="30"/>
      <c r="CV267" s="30"/>
      <c r="CW267" s="30"/>
      <c r="CX267" s="30"/>
      <c r="CY267" s="30"/>
      <c r="CZ267" s="30"/>
      <c r="DA267" s="30"/>
      <c r="DB267" s="30"/>
      <c r="DC267" s="30"/>
      <c r="DD267" s="30"/>
      <c r="DE267" s="30"/>
      <c r="DF267" s="30"/>
      <c r="DG267" s="30"/>
      <c r="DH267" s="30"/>
      <c r="DI267" s="30"/>
      <c r="DJ267" s="30"/>
      <c r="DK267" s="30"/>
      <c r="DL267" s="30"/>
      <c r="DM267" s="30"/>
      <c r="DN267" s="30"/>
      <c r="DO267" s="30"/>
      <c r="DP267" s="30"/>
      <c r="DQ267" s="30"/>
    </row>
    <row r="268" spans="1:121">
      <c r="A268" s="24"/>
      <c r="B268" s="24"/>
      <c r="C268" s="38"/>
      <c r="D268" s="39"/>
      <c r="E268" s="39"/>
      <c r="F268" s="54"/>
      <c r="G268" s="39"/>
      <c r="H268" s="24"/>
      <c r="I268" s="39"/>
      <c r="J268" s="20"/>
      <c r="K268" s="24"/>
      <c r="L268" s="24"/>
      <c r="M268" s="38"/>
      <c r="N268" s="39"/>
      <c r="O268" s="39"/>
      <c r="P268" s="54"/>
      <c r="Q268" s="39"/>
      <c r="R268" s="24"/>
      <c r="S268" s="39"/>
      <c r="T268" s="20"/>
      <c r="U268" s="24"/>
      <c r="V268" s="24"/>
      <c r="W268" s="38"/>
      <c r="X268" s="39"/>
      <c r="Y268" s="39"/>
      <c r="Z268" s="54"/>
      <c r="AA268" s="39"/>
      <c r="AB268" s="24"/>
      <c r="AC268" s="84"/>
      <c r="AD268" s="30"/>
      <c r="AE268" s="68"/>
      <c r="AF268" s="30"/>
      <c r="AG268" s="68"/>
      <c r="AH268" s="30"/>
      <c r="AI268" s="30"/>
      <c r="AJ268" s="30"/>
      <c r="AK268" s="30"/>
      <c r="AL268" s="30"/>
      <c r="AM268" s="30"/>
      <c r="AN268" s="30"/>
      <c r="AO268" s="30"/>
      <c r="AP268" s="30"/>
      <c r="AQ268" s="30"/>
      <c r="AR268" s="30"/>
      <c r="AS268" s="30"/>
      <c r="AT268" s="30"/>
      <c r="AU268" s="30"/>
      <c r="AV268" s="30"/>
      <c r="AW268" s="30"/>
      <c r="AX268" s="30"/>
      <c r="AY268" s="30"/>
      <c r="AZ268" s="30"/>
      <c r="BA268" s="30"/>
      <c r="BB268" s="30"/>
      <c r="BC268" s="30"/>
      <c r="BD268" s="30"/>
      <c r="BE268" s="30"/>
      <c r="BF268" s="30"/>
      <c r="BG268" s="30"/>
      <c r="BH268" s="30"/>
      <c r="BI268" s="30"/>
      <c r="BJ268" s="30"/>
      <c r="BK268" s="30"/>
      <c r="BL268" s="30"/>
      <c r="BM268" s="30"/>
      <c r="BN268" s="30"/>
      <c r="BO268" s="30"/>
      <c r="BP268" s="30"/>
      <c r="BQ268" s="30"/>
      <c r="BR268" s="30"/>
      <c r="BS268" s="30"/>
      <c r="BT268" s="30"/>
      <c r="BU268" s="30"/>
      <c r="BV268" s="30"/>
      <c r="BW268" s="30"/>
      <c r="BX268" s="30"/>
      <c r="BY268" s="30"/>
      <c r="BZ268" s="30"/>
      <c r="CA268" s="30"/>
      <c r="CB268" s="30"/>
      <c r="CC268" s="30"/>
      <c r="CD268" s="30"/>
      <c r="CE268" s="30"/>
      <c r="CF268" s="30"/>
      <c r="CG268" s="30"/>
      <c r="CH268" s="30"/>
      <c r="CI268" s="30"/>
      <c r="CJ268" s="30"/>
      <c r="CK268" s="30"/>
      <c r="CL268" s="30"/>
      <c r="CM268" s="30"/>
      <c r="CN268" s="30"/>
      <c r="CO268" s="30"/>
      <c r="CP268" s="30"/>
      <c r="CQ268" s="30"/>
      <c r="CR268" s="30"/>
      <c r="CS268" s="30"/>
      <c r="CT268" s="30"/>
      <c r="CU268" s="30"/>
      <c r="CV268" s="30"/>
      <c r="CW268" s="30"/>
      <c r="CX268" s="30"/>
      <c r="CY268" s="30"/>
      <c r="CZ268" s="30"/>
      <c r="DA268" s="30"/>
      <c r="DB268" s="30"/>
      <c r="DC268" s="30"/>
      <c r="DD268" s="30"/>
      <c r="DE268" s="30"/>
      <c r="DF268" s="30"/>
      <c r="DG268" s="30"/>
      <c r="DH268" s="30"/>
      <c r="DI268" s="30"/>
      <c r="DJ268" s="30"/>
      <c r="DK268" s="30"/>
      <c r="DL268" s="30"/>
      <c r="DM268" s="30"/>
      <c r="DN268" s="30"/>
      <c r="DO268" s="30"/>
      <c r="DP268" s="30"/>
      <c r="DQ268" s="30"/>
    </row>
    <row r="269" spans="1:121">
      <c r="A269" s="24"/>
      <c r="B269" s="24"/>
      <c r="C269" s="38"/>
      <c r="D269" s="39"/>
      <c r="E269" s="39"/>
      <c r="F269" s="54"/>
      <c r="G269" s="39"/>
      <c r="H269" s="24"/>
      <c r="I269" s="39"/>
      <c r="J269" s="20"/>
      <c r="K269" s="24"/>
      <c r="L269" s="24"/>
      <c r="M269" s="38"/>
      <c r="N269" s="39"/>
      <c r="O269" s="39"/>
      <c r="P269" s="54"/>
      <c r="Q269" s="39"/>
      <c r="R269" s="24"/>
      <c r="S269" s="39"/>
      <c r="T269" s="20"/>
      <c r="U269" s="24"/>
      <c r="V269" s="24"/>
      <c r="W269" s="38"/>
      <c r="X269" s="39"/>
      <c r="Y269" s="39"/>
      <c r="Z269" s="54"/>
      <c r="AA269" s="39"/>
      <c r="AB269" s="24"/>
      <c r="AC269" s="84"/>
      <c r="AD269" s="30"/>
      <c r="AE269" s="68"/>
      <c r="AF269" s="30"/>
      <c r="AG269" s="68"/>
      <c r="AH269" s="30"/>
      <c r="AI269" s="30"/>
      <c r="AJ269" s="30"/>
      <c r="AK269" s="30"/>
      <c r="AL269" s="30"/>
      <c r="AM269" s="30"/>
      <c r="AN269" s="30"/>
      <c r="AO269" s="30"/>
      <c r="AP269" s="30"/>
      <c r="AQ269" s="30"/>
      <c r="AR269" s="30"/>
      <c r="AS269" s="30"/>
      <c r="AT269" s="30"/>
      <c r="AU269" s="30"/>
      <c r="AV269" s="30"/>
      <c r="AW269" s="30"/>
      <c r="AX269" s="30"/>
      <c r="AY269" s="30"/>
      <c r="AZ269" s="30"/>
      <c r="BA269" s="30"/>
      <c r="BB269" s="30"/>
      <c r="BC269" s="30"/>
      <c r="BD269" s="30"/>
      <c r="BE269" s="30"/>
      <c r="BF269" s="30"/>
      <c r="BG269" s="30"/>
      <c r="BH269" s="30"/>
      <c r="BI269" s="30"/>
      <c r="BJ269" s="30"/>
      <c r="BK269" s="30"/>
      <c r="BL269" s="30"/>
      <c r="BM269" s="30"/>
      <c r="BN269" s="30"/>
      <c r="BO269" s="30"/>
      <c r="BP269" s="30"/>
      <c r="BQ269" s="30"/>
      <c r="BR269" s="30"/>
      <c r="BS269" s="30"/>
      <c r="BT269" s="30"/>
      <c r="BU269" s="30"/>
      <c r="BV269" s="30"/>
      <c r="BW269" s="30"/>
      <c r="BX269" s="30"/>
      <c r="BY269" s="30"/>
      <c r="BZ269" s="30"/>
      <c r="CA269" s="30"/>
      <c r="CB269" s="30"/>
      <c r="CC269" s="30"/>
      <c r="CD269" s="30"/>
      <c r="CE269" s="30"/>
      <c r="CF269" s="30"/>
      <c r="CG269" s="30"/>
      <c r="CH269" s="30"/>
      <c r="CI269" s="30"/>
      <c r="CJ269" s="30"/>
      <c r="CK269" s="30"/>
      <c r="CL269" s="30"/>
      <c r="CM269" s="30"/>
      <c r="CN269" s="30"/>
      <c r="CO269" s="30"/>
      <c r="CP269" s="30"/>
      <c r="CQ269" s="30"/>
      <c r="CR269" s="30"/>
      <c r="CS269" s="30"/>
      <c r="CT269" s="30"/>
      <c r="CU269" s="30"/>
      <c r="CV269" s="30"/>
      <c r="CW269" s="30"/>
      <c r="CX269" s="30"/>
      <c r="CY269" s="30"/>
      <c r="CZ269" s="30"/>
      <c r="DA269" s="30"/>
      <c r="DB269" s="30"/>
      <c r="DC269" s="30"/>
      <c r="DD269" s="30"/>
      <c r="DE269" s="30"/>
      <c r="DF269" s="30"/>
      <c r="DG269" s="30"/>
      <c r="DH269" s="30"/>
      <c r="DI269" s="30"/>
      <c r="DJ269" s="30"/>
      <c r="DK269" s="30"/>
      <c r="DL269" s="30"/>
      <c r="DM269" s="30"/>
      <c r="DN269" s="30"/>
      <c r="DO269" s="30"/>
      <c r="DP269" s="30"/>
      <c r="DQ269" s="30"/>
    </row>
    <row r="270" spans="1:121">
      <c r="A270" s="24"/>
      <c r="B270" s="24"/>
      <c r="C270" s="38"/>
      <c r="D270" s="39"/>
      <c r="E270" s="39"/>
      <c r="F270" s="54"/>
      <c r="G270" s="39"/>
      <c r="H270" s="24"/>
      <c r="I270" s="39"/>
      <c r="J270" s="20"/>
      <c r="K270" s="24"/>
      <c r="L270" s="24"/>
      <c r="M270" s="38"/>
      <c r="N270" s="39"/>
      <c r="O270" s="39"/>
      <c r="P270" s="54"/>
      <c r="Q270" s="39"/>
      <c r="R270" s="24"/>
      <c r="S270" s="39"/>
      <c r="T270" s="20"/>
      <c r="U270" s="24"/>
      <c r="V270" s="24"/>
      <c r="W270" s="38"/>
      <c r="X270" s="39"/>
      <c r="Y270" s="39"/>
      <c r="Z270" s="54"/>
      <c r="AA270" s="39"/>
      <c r="AB270" s="24"/>
      <c r="AC270" s="84"/>
      <c r="AD270" s="30"/>
      <c r="AE270" s="68"/>
      <c r="AF270" s="30"/>
      <c r="AG270" s="68"/>
      <c r="AH270" s="30"/>
      <c r="AI270" s="30"/>
      <c r="AJ270" s="30"/>
      <c r="AK270" s="30"/>
      <c r="AL270" s="30"/>
      <c r="AM270" s="30"/>
      <c r="AN270" s="30"/>
      <c r="AO270" s="30"/>
      <c r="AP270" s="30"/>
      <c r="AQ270" s="30"/>
      <c r="AR270" s="30"/>
      <c r="AS270" s="30"/>
      <c r="AT270" s="30"/>
      <c r="AU270" s="30"/>
      <c r="AV270" s="30"/>
      <c r="AW270" s="30"/>
      <c r="AX270" s="30"/>
      <c r="AY270" s="30"/>
      <c r="AZ270" s="30"/>
      <c r="BA270" s="30"/>
      <c r="BB270" s="30"/>
      <c r="BC270" s="30"/>
      <c r="BD270" s="30"/>
      <c r="BE270" s="30"/>
      <c r="BF270" s="30"/>
      <c r="BG270" s="30"/>
      <c r="BH270" s="30"/>
      <c r="BI270" s="30"/>
      <c r="BJ270" s="30"/>
      <c r="BK270" s="30"/>
      <c r="BL270" s="30"/>
      <c r="BM270" s="30"/>
      <c r="BN270" s="30"/>
      <c r="BO270" s="30"/>
      <c r="BP270" s="30"/>
      <c r="BQ270" s="30"/>
      <c r="BR270" s="30"/>
      <c r="BS270" s="30"/>
      <c r="BT270" s="30"/>
      <c r="BU270" s="30"/>
      <c r="BV270" s="30"/>
      <c r="BW270" s="30"/>
      <c r="BX270" s="30"/>
      <c r="BY270" s="30"/>
      <c r="BZ270" s="30"/>
      <c r="CA270" s="30"/>
      <c r="CB270" s="30"/>
      <c r="CC270" s="30"/>
      <c r="CD270" s="30"/>
      <c r="CE270" s="30"/>
      <c r="CF270" s="30"/>
      <c r="CG270" s="30"/>
      <c r="CH270" s="30"/>
      <c r="CI270" s="30"/>
      <c r="CJ270" s="30"/>
      <c r="CK270" s="30"/>
      <c r="CL270" s="30"/>
      <c r="CM270" s="30"/>
      <c r="CN270" s="30"/>
      <c r="CO270" s="30"/>
      <c r="CP270" s="30"/>
      <c r="CQ270" s="30"/>
      <c r="CR270" s="30"/>
      <c r="CS270" s="30"/>
      <c r="CT270" s="30"/>
      <c r="CU270" s="30"/>
      <c r="CV270" s="30"/>
      <c r="CW270" s="30"/>
      <c r="CX270" s="30"/>
      <c r="CY270" s="30"/>
      <c r="CZ270" s="30"/>
      <c r="DA270" s="30"/>
      <c r="DB270" s="30"/>
      <c r="DC270" s="30"/>
      <c r="DD270" s="30"/>
      <c r="DE270" s="30"/>
      <c r="DF270" s="30"/>
      <c r="DG270" s="30"/>
      <c r="DH270" s="30"/>
      <c r="DI270" s="30"/>
      <c r="DJ270" s="30"/>
      <c r="DK270" s="30"/>
      <c r="DL270" s="30"/>
      <c r="DM270" s="30"/>
      <c r="DN270" s="30"/>
      <c r="DO270" s="30"/>
      <c r="DP270" s="30"/>
      <c r="DQ270" s="30"/>
    </row>
    <row r="271" spans="1:121">
      <c r="A271" s="24"/>
      <c r="B271" s="24"/>
      <c r="C271" s="38"/>
      <c r="D271" s="39"/>
      <c r="E271" s="39"/>
      <c r="F271" s="54"/>
      <c r="G271" s="39"/>
      <c r="H271" s="24"/>
      <c r="I271" s="39"/>
      <c r="J271" s="20"/>
      <c r="K271" s="24"/>
      <c r="L271" s="24"/>
      <c r="M271" s="38"/>
      <c r="N271" s="39"/>
      <c r="O271" s="39"/>
      <c r="P271" s="54"/>
      <c r="Q271" s="39"/>
      <c r="R271" s="24"/>
      <c r="S271" s="39"/>
      <c r="T271" s="20"/>
      <c r="U271" s="24"/>
      <c r="V271" s="24"/>
      <c r="W271" s="38"/>
      <c r="X271" s="39"/>
      <c r="Y271" s="39"/>
      <c r="Z271" s="54"/>
      <c r="AA271" s="39"/>
      <c r="AB271" s="24"/>
      <c r="AC271" s="84"/>
      <c r="AD271" s="30"/>
      <c r="AE271" s="68"/>
      <c r="AF271" s="30"/>
      <c r="AG271" s="68"/>
      <c r="AH271" s="30"/>
      <c r="AI271" s="30"/>
      <c r="AJ271" s="30"/>
      <c r="AK271" s="30"/>
      <c r="AL271" s="30"/>
      <c r="AM271" s="30"/>
      <c r="AN271" s="30"/>
      <c r="AO271" s="30"/>
      <c r="AP271" s="30"/>
      <c r="AQ271" s="30"/>
      <c r="AR271" s="30"/>
      <c r="AS271" s="30"/>
      <c r="AT271" s="30"/>
      <c r="AU271" s="30"/>
      <c r="AV271" s="30"/>
      <c r="AW271" s="30"/>
      <c r="AX271" s="30"/>
      <c r="AY271" s="30"/>
      <c r="AZ271" s="30"/>
      <c r="BA271" s="30"/>
      <c r="BB271" s="30"/>
      <c r="BC271" s="30"/>
      <c r="BD271" s="30"/>
      <c r="BE271" s="30"/>
      <c r="BF271" s="30"/>
      <c r="BG271" s="30"/>
      <c r="BH271" s="30"/>
      <c r="BI271" s="30"/>
      <c r="BJ271" s="30"/>
      <c r="BK271" s="30"/>
      <c r="BL271" s="30"/>
      <c r="BM271" s="30"/>
      <c r="BN271" s="30"/>
      <c r="BO271" s="30"/>
      <c r="BP271" s="30"/>
      <c r="BQ271" s="30"/>
      <c r="BR271" s="30"/>
      <c r="BS271" s="30"/>
      <c r="BT271" s="30"/>
      <c r="BU271" s="30"/>
      <c r="BV271" s="30"/>
      <c r="BW271" s="30"/>
      <c r="BX271" s="30"/>
      <c r="BY271" s="30"/>
      <c r="BZ271" s="30"/>
      <c r="CA271" s="30"/>
      <c r="CB271" s="30"/>
      <c r="CC271" s="30"/>
      <c r="CD271" s="30"/>
      <c r="CE271" s="30"/>
      <c r="CF271" s="30"/>
      <c r="CG271" s="30"/>
      <c r="CH271" s="30"/>
      <c r="CI271" s="30"/>
      <c r="CJ271" s="30"/>
      <c r="CK271" s="30"/>
      <c r="CL271" s="30"/>
      <c r="CM271" s="30"/>
      <c r="CN271" s="30"/>
      <c r="CO271" s="30"/>
      <c r="CP271" s="30"/>
      <c r="CQ271" s="30"/>
      <c r="CR271" s="30"/>
      <c r="CS271" s="30"/>
      <c r="CT271" s="30"/>
      <c r="CU271" s="30"/>
      <c r="CV271" s="30"/>
      <c r="CW271" s="30"/>
      <c r="CX271" s="30"/>
      <c r="CY271" s="30"/>
      <c r="CZ271" s="30"/>
      <c r="DA271" s="30"/>
      <c r="DB271" s="30"/>
      <c r="DC271" s="30"/>
      <c r="DD271" s="30"/>
      <c r="DE271" s="30"/>
      <c r="DF271" s="30"/>
      <c r="DG271" s="30"/>
      <c r="DH271" s="30"/>
      <c r="DI271" s="30"/>
      <c r="DJ271" s="30"/>
      <c r="DK271" s="30"/>
      <c r="DL271" s="30"/>
      <c r="DM271" s="30"/>
      <c r="DN271" s="30"/>
      <c r="DO271" s="30"/>
      <c r="DP271" s="30"/>
      <c r="DQ271" s="30"/>
    </row>
    <row r="272" spans="1:121">
      <c r="A272" s="24"/>
      <c r="B272" s="24"/>
      <c r="C272" s="38"/>
      <c r="D272" s="39"/>
      <c r="E272" s="39"/>
      <c r="F272" s="54"/>
      <c r="G272" s="39"/>
      <c r="H272" s="24"/>
      <c r="I272" s="39"/>
      <c r="J272" s="20"/>
      <c r="K272" s="24"/>
      <c r="L272" s="24"/>
      <c r="M272" s="38"/>
      <c r="N272" s="39"/>
      <c r="O272" s="39"/>
      <c r="P272" s="54"/>
      <c r="Q272" s="39"/>
      <c r="R272" s="24"/>
      <c r="S272" s="39"/>
      <c r="T272" s="20"/>
      <c r="U272" s="24"/>
      <c r="V272" s="24"/>
      <c r="W272" s="38"/>
      <c r="X272" s="39"/>
      <c r="Y272" s="39"/>
      <c r="Z272" s="54"/>
      <c r="AA272" s="39"/>
      <c r="AB272" s="24"/>
      <c r="AC272" s="84"/>
      <c r="AD272" s="30"/>
      <c r="AE272" s="68"/>
      <c r="AF272" s="30"/>
      <c r="AG272" s="68"/>
      <c r="AH272" s="30"/>
      <c r="AI272" s="30"/>
      <c r="AJ272" s="30"/>
      <c r="AK272" s="30"/>
      <c r="AL272" s="30"/>
      <c r="AM272" s="30"/>
      <c r="AN272" s="30"/>
      <c r="AO272" s="30"/>
      <c r="AP272" s="30"/>
      <c r="AQ272" s="30"/>
      <c r="AR272" s="30"/>
      <c r="AS272" s="30"/>
      <c r="AT272" s="30"/>
      <c r="AU272" s="30"/>
      <c r="AV272" s="30"/>
      <c r="AW272" s="30"/>
      <c r="AX272" s="30"/>
      <c r="AY272" s="30"/>
      <c r="AZ272" s="30"/>
      <c r="BA272" s="30"/>
      <c r="BB272" s="30"/>
      <c r="BC272" s="30"/>
      <c r="BD272" s="30"/>
      <c r="BE272" s="30"/>
      <c r="BF272" s="30"/>
      <c r="BG272" s="30"/>
      <c r="BH272" s="30"/>
      <c r="BI272" s="30"/>
      <c r="BJ272" s="30"/>
      <c r="BK272" s="30"/>
      <c r="BL272" s="30"/>
      <c r="BM272" s="30"/>
      <c r="BN272" s="30"/>
      <c r="BO272" s="30"/>
      <c r="BP272" s="30"/>
      <c r="BQ272" s="30"/>
      <c r="BR272" s="30"/>
      <c r="BS272" s="30"/>
      <c r="BT272" s="30"/>
      <c r="BU272" s="30"/>
      <c r="BV272" s="30"/>
      <c r="BW272" s="30"/>
      <c r="BX272" s="30"/>
      <c r="BY272" s="30"/>
      <c r="BZ272" s="30"/>
      <c r="CA272" s="30"/>
      <c r="CB272" s="30"/>
      <c r="CC272" s="30"/>
      <c r="CD272" s="30"/>
      <c r="CE272" s="30"/>
      <c r="CF272" s="30"/>
      <c r="CG272" s="30"/>
      <c r="CH272" s="30"/>
      <c r="CI272" s="30"/>
      <c r="CJ272" s="30"/>
      <c r="CK272" s="30"/>
      <c r="CL272" s="30"/>
      <c r="CM272" s="30"/>
      <c r="CN272" s="30"/>
      <c r="CO272" s="30"/>
      <c r="CP272" s="30"/>
      <c r="CQ272" s="30"/>
      <c r="CR272" s="30"/>
      <c r="CS272" s="30"/>
      <c r="CT272" s="30"/>
      <c r="CU272" s="30"/>
      <c r="CV272" s="30"/>
      <c r="CW272" s="30"/>
      <c r="CX272" s="30"/>
      <c r="CY272" s="30"/>
      <c r="CZ272" s="30"/>
      <c r="DA272" s="30"/>
      <c r="DB272" s="30"/>
      <c r="DC272" s="30"/>
      <c r="DD272" s="30"/>
      <c r="DE272" s="30"/>
      <c r="DF272" s="30"/>
      <c r="DG272" s="30"/>
      <c r="DH272" s="30"/>
      <c r="DI272" s="30"/>
      <c r="DJ272" s="30"/>
      <c r="DK272" s="30"/>
      <c r="DL272" s="30"/>
      <c r="DM272" s="30"/>
      <c r="DN272" s="30"/>
      <c r="DO272" s="30"/>
      <c r="DP272" s="30"/>
      <c r="DQ272" s="30"/>
    </row>
    <row r="273" spans="1:121">
      <c r="A273" s="24"/>
      <c r="B273" s="24"/>
      <c r="C273" s="38"/>
      <c r="D273" s="39"/>
      <c r="E273" s="39"/>
      <c r="F273" s="54"/>
      <c r="G273" s="39"/>
      <c r="H273" s="24"/>
      <c r="I273" s="39"/>
      <c r="J273" s="20"/>
      <c r="K273" s="24"/>
      <c r="L273" s="24"/>
      <c r="M273" s="38"/>
      <c r="N273" s="39"/>
      <c r="O273" s="39"/>
      <c r="P273" s="54"/>
      <c r="Q273" s="39"/>
      <c r="R273" s="24"/>
      <c r="S273" s="39"/>
      <c r="T273" s="20"/>
      <c r="U273" s="24"/>
      <c r="V273" s="24"/>
      <c r="W273" s="38"/>
      <c r="X273" s="39"/>
      <c r="Y273" s="39"/>
      <c r="Z273" s="54"/>
      <c r="AA273" s="39"/>
      <c r="AB273" s="24"/>
      <c r="AC273" s="84"/>
      <c r="AD273" s="30"/>
      <c r="AE273" s="68"/>
      <c r="AF273" s="30"/>
      <c r="AG273" s="68"/>
      <c r="AH273" s="30"/>
      <c r="AI273" s="30"/>
      <c r="AJ273" s="30"/>
      <c r="AK273" s="30"/>
      <c r="AL273" s="30"/>
      <c r="AM273" s="30"/>
      <c r="AN273" s="30"/>
      <c r="AO273" s="30"/>
      <c r="AP273" s="30"/>
      <c r="AQ273" s="30"/>
      <c r="AR273" s="30"/>
      <c r="AS273" s="30"/>
      <c r="AT273" s="30"/>
      <c r="AU273" s="30"/>
      <c r="AV273" s="30"/>
      <c r="AW273" s="30"/>
      <c r="AX273" s="30"/>
      <c r="AY273" s="30"/>
      <c r="AZ273" s="30"/>
      <c r="BA273" s="30"/>
      <c r="BB273" s="30"/>
      <c r="BC273" s="30"/>
      <c r="BD273" s="30"/>
      <c r="BE273" s="30"/>
      <c r="BF273" s="30"/>
      <c r="BG273" s="30"/>
      <c r="BH273" s="30"/>
      <c r="BI273" s="30"/>
      <c r="BJ273" s="30"/>
      <c r="BK273" s="30"/>
      <c r="BL273" s="30"/>
      <c r="BM273" s="30"/>
      <c r="BN273" s="30"/>
      <c r="BO273" s="30"/>
      <c r="BP273" s="30"/>
      <c r="BQ273" s="30"/>
      <c r="BR273" s="30"/>
      <c r="BS273" s="30"/>
      <c r="BT273" s="30"/>
      <c r="BU273" s="30"/>
      <c r="BV273" s="30"/>
      <c r="BW273" s="30"/>
      <c r="BX273" s="30"/>
      <c r="BY273" s="30"/>
      <c r="BZ273" s="30"/>
      <c r="CA273" s="30"/>
      <c r="CB273" s="30"/>
      <c r="CC273" s="30"/>
      <c r="CD273" s="30"/>
      <c r="CE273" s="30"/>
      <c r="CF273" s="30"/>
      <c r="CG273" s="30"/>
      <c r="CH273" s="30"/>
      <c r="CI273" s="30"/>
      <c r="CJ273" s="30"/>
      <c r="CK273" s="30"/>
      <c r="CL273" s="30"/>
      <c r="CM273" s="30"/>
      <c r="CN273" s="30"/>
      <c r="CO273" s="30"/>
      <c r="CP273" s="30"/>
      <c r="CQ273" s="30"/>
      <c r="CR273" s="30"/>
      <c r="CS273" s="30"/>
      <c r="CT273" s="30"/>
      <c r="CU273" s="30"/>
      <c r="CV273" s="30"/>
      <c r="CW273" s="30"/>
      <c r="CX273" s="30"/>
      <c r="CY273" s="30"/>
      <c r="CZ273" s="30"/>
      <c r="DA273" s="30"/>
      <c r="DB273" s="30"/>
      <c r="DC273" s="30"/>
      <c r="DD273" s="30"/>
      <c r="DE273" s="30"/>
      <c r="DF273" s="30"/>
      <c r="DG273" s="30"/>
      <c r="DH273" s="30"/>
      <c r="DI273" s="30"/>
      <c r="DJ273" s="30"/>
      <c r="DK273" s="30"/>
      <c r="DL273" s="30"/>
      <c r="DM273" s="30"/>
      <c r="DN273" s="30"/>
      <c r="DO273" s="30"/>
      <c r="DP273" s="30"/>
      <c r="DQ273" s="30"/>
    </row>
    <row r="274" spans="1:121">
      <c r="A274" s="24"/>
      <c r="B274" s="24"/>
      <c r="C274" s="38"/>
      <c r="D274" s="39"/>
      <c r="E274" s="39"/>
      <c r="F274" s="54"/>
      <c r="G274" s="39"/>
      <c r="H274" s="24"/>
      <c r="I274" s="39"/>
      <c r="J274" s="20"/>
      <c r="K274" s="24"/>
      <c r="L274" s="24"/>
      <c r="M274" s="38"/>
      <c r="N274" s="39"/>
      <c r="O274" s="39"/>
      <c r="P274" s="54"/>
      <c r="Q274" s="39"/>
      <c r="R274" s="24"/>
      <c r="S274" s="39"/>
      <c r="T274" s="20"/>
      <c r="U274" s="24"/>
      <c r="V274" s="24"/>
      <c r="W274" s="38"/>
      <c r="X274" s="39"/>
      <c r="Y274" s="39"/>
      <c r="Z274" s="54"/>
      <c r="AA274" s="39"/>
      <c r="AB274" s="24"/>
      <c r="AC274" s="84"/>
      <c r="AD274" s="30"/>
      <c r="AE274" s="68"/>
      <c r="AF274" s="30"/>
      <c r="AG274" s="68"/>
      <c r="AH274" s="30"/>
      <c r="AI274" s="30"/>
      <c r="AJ274" s="30"/>
      <c r="AK274" s="30"/>
      <c r="AL274" s="30"/>
      <c r="AM274" s="30"/>
      <c r="AN274" s="30"/>
      <c r="AO274" s="30"/>
      <c r="AP274" s="30"/>
      <c r="AQ274" s="30"/>
      <c r="AR274" s="30"/>
      <c r="AS274" s="30"/>
      <c r="AT274" s="30"/>
      <c r="AU274" s="30"/>
      <c r="AV274" s="30"/>
      <c r="AW274" s="30"/>
      <c r="AX274" s="30"/>
      <c r="AY274" s="30"/>
      <c r="AZ274" s="30"/>
      <c r="BA274" s="30"/>
      <c r="BB274" s="30"/>
      <c r="BC274" s="30"/>
      <c r="BD274" s="30"/>
      <c r="BE274" s="30"/>
      <c r="BF274" s="30"/>
      <c r="BG274" s="30"/>
      <c r="BH274" s="30"/>
      <c r="BI274" s="30"/>
      <c r="BJ274" s="30"/>
      <c r="BK274" s="30"/>
      <c r="BL274" s="30"/>
      <c r="BM274" s="30"/>
      <c r="BN274" s="30"/>
      <c r="BO274" s="30"/>
      <c r="BP274" s="30"/>
      <c r="BQ274" s="30"/>
      <c r="BR274" s="30"/>
      <c r="BS274" s="30"/>
      <c r="BT274" s="30"/>
      <c r="BU274" s="30"/>
      <c r="BV274" s="30"/>
      <c r="BW274" s="30"/>
      <c r="BX274" s="30"/>
      <c r="BY274" s="30"/>
      <c r="BZ274" s="30"/>
      <c r="CA274" s="30"/>
      <c r="CB274" s="30"/>
      <c r="CC274" s="30"/>
      <c r="CD274" s="30"/>
      <c r="CE274" s="30"/>
      <c r="CF274" s="30"/>
      <c r="CG274" s="30"/>
      <c r="CH274" s="30"/>
      <c r="CI274" s="30"/>
      <c r="CJ274" s="30"/>
      <c r="CK274" s="30"/>
      <c r="CL274" s="30"/>
      <c r="CM274" s="30"/>
      <c r="CN274" s="30"/>
      <c r="CO274" s="30"/>
      <c r="CP274" s="30"/>
      <c r="CQ274" s="30"/>
      <c r="CR274" s="30"/>
      <c r="CS274" s="30"/>
      <c r="CT274" s="30"/>
      <c r="CU274" s="30"/>
      <c r="CV274" s="30"/>
      <c r="CW274" s="30"/>
      <c r="CX274" s="30"/>
      <c r="CY274" s="30"/>
      <c r="CZ274" s="30"/>
      <c r="DA274" s="30"/>
      <c r="DB274" s="30"/>
      <c r="DC274" s="30"/>
      <c r="DD274" s="30"/>
      <c r="DE274" s="30"/>
      <c r="DF274" s="30"/>
      <c r="DG274" s="30"/>
      <c r="DH274" s="30"/>
      <c r="DI274" s="30"/>
      <c r="DJ274" s="30"/>
      <c r="DK274" s="30"/>
      <c r="DL274" s="30"/>
      <c r="DM274" s="30"/>
      <c r="DN274" s="30"/>
      <c r="DO274" s="30"/>
      <c r="DP274" s="30"/>
      <c r="DQ274" s="30"/>
    </row>
    <row r="275" spans="1:121">
      <c r="A275" s="24"/>
      <c r="B275" s="24"/>
      <c r="C275" s="38"/>
      <c r="D275" s="39"/>
      <c r="E275" s="39"/>
      <c r="F275" s="54"/>
      <c r="G275" s="39"/>
      <c r="H275" s="24"/>
      <c r="I275" s="39"/>
      <c r="J275" s="20"/>
      <c r="K275" s="24"/>
      <c r="L275" s="24"/>
      <c r="M275" s="38"/>
      <c r="N275" s="39"/>
      <c r="O275" s="39"/>
      <c r="P275" s="54"/>
      <c r="Q275" s="39"/>
      <c r="R275" s="24"/>
      <c r="S275" s="39"/>
      <c r="T275" s="20"/>
      <c r="U275" s="24"/>
      <c r="V275" s="24"/>
      <c r="W275" s="38"/>
      <c r="X275" s="39"/>
      <c r="Y275" s="39"/>
      <c r="Z275" s="54"/>
      <c r="AA275" s="39"/>
      <c r="AB275" s="24"/>
      <c r="AC275" s="84"/>
      <c r="AD275" s="30"/>
      <c r="AE275" s="68"/>
      <c r="AF275" s="30"/>
      <c r="AG275" s="68"/>
      <c r="AH275" s="30"/>
      <c r="AI275" s="30"/>
      <c r="AJ275" s="30"/>
      <c r="AK275" s="30"/>
      <c r="AL275" s="30"/>
      <c r="AM275" s="30"/>
      <c r="AN275" s="30"/>
      <c r="AO275" s="30"/>
      <c r="AP275" s="30"/>
      <c r="AQ275" s="30"/>
      <c r="AR275" s="30"/>
      <c r="AS275" s="30"/>
      <c r="AT275" s="30"/>
      <c r="AU275" s="30"/>
      <c r="AV275" s="30"/>
      <c r="AW275" s="30"/>
      <c r="AX275" s="30"/>
      <c r="AY275" s="30"/>
      <c r="AZ275" s="30"/>
      <c r="BA275" s="30"/>
      <c r="BB275" s="30"/>
      <c r="BC275" s="30"/>
      <c r="BD275" s="30"/>
      <c r="BE275" s="30"/>
      <c r="BF275" s="30"/>
      <c r="BG275" s="30"/>
      <c r="BH275" s="30"/>
      <c r="BI275" s="30"/>
      <c r="BJ275" s="30"/>
      <c r="BK275" s="30"/>
      <c r="BL275" s="30"/>
      <c r="BM275" s="30"/>
      <c r="BN275" s="30"/>
      <c r="BO275" s="30"/>
      <c r="BP275" s="30"/>
      <c r="BQ275" s="30"/>
      <c r="BR275" s="30"/>
      <c r="BS275" s="30"/>
      <c r="BT275" s="30"/>
      <c r="BU275" s="30"/>
      <c r="BV275" s="30"/>
      <c r="BW275" s="30"/>
      <c r="BX275" s="30"/>
      <c r="BY275" s="30"/>
      <c r="BZ275" s="30"/>
      <c r="CA275" s="30"/>
      <c r="CB275" s="30"/>
      <c r="CC275" s="30"/>
      <c r="CD275" s="30"/>
      <c r="CE275" s="30"/>
      <c r="CF275" s="30"/>
      <c r="CG275" s="30"/>
      <c r="CH275" s="30"/>
      <c r="CI275" s="30"/>
      <c r="CJ275" s="30"/>
      <c r="CK275" s="30"/>
      <c r="CL275" s="30"/>
      <c r="CM275" s="30"/>
      <c r="CN275" s="30"/>
      <c r="CO275" s="30"/>
      <c r="CP275" s="30"/>
      <c r="CQ275" s="30"/>
      <c r="CR275" s="30"/>
      <c r="CS275" s="30"/>
      <c r="CT275" s="30"/>
      <c r="CU275" s="30"/>
      <c r="CV275" s="30"/>
      <c r="CW275" s="30"/>
      <c r="CX275" s="30"/>
      <c r="CY275" s="30"/>
      <c r="CZ275" s="30"/>
      <c r="DA275" s="30"/>
      <c r="DB275" s="30"/>
      <c r="DC275" s="30"/>
      <c r="DD275" s="30"/>
      <c r="DE275" s="30"/>
      <c r="DF275" s="30"/>
      <c r="DG275" s="30"/>
      <c r="DH275" s="30"/>
      <c r="DI275" s="30"/>
      <c r="DJ275" s="30"/>
      <c r="DK275" s="30"/>
      <c r="DL275" s="30"/>
      <c r="DM275" s="30"/>
      <c r="DN275" s="30"/>
      <c r="DO275" s="30"/>
      <c r="DP275" s="30"/>
      <c r="DQ275" s="30"/>
    </row>
    <row r="276" spans="1:121">
      <c r="A276" s="24"/>
      <c r="B276" s="24"/>
      <c r="C276" s="38"/>
      <c r="D276" s="39"/>
      <c r="E276" s="39"/>
      <c r="F276" s="54"/>
      <c r="G276" s="39"/>
      <c r="H276" s="24"/>
      <c r="I276" s="39"/>
      <c r="J276" s="20"/>
      <c r="K276" s="24"/>
      <c r="L276" s="24"/>
      <c r="M276" s="38"/>
      <c r="N276" s="39"/>
      <c r="O276" s="39"/>
      <c r="P276" s="54"/>
      <c r="Q276" s="39"/>
      <c r="R276" s="24"/>
      <c r="S276" s="39"/>
      <c r="T276" s="20"/>
      <c r="U276" s="24"/>
      <c r="V276" s="24"/>
      <c r="W276" s="38"/>
      <c r="X276" s="39"/>
      <c r="Y276" s="39"/>
      <c r="Z276" s="54"/>
      <c r="AA276" s="39"/>
      <c r="AB276" s="24"/>
      <c r="AC276" s="84"/>
      <c r="AD276" s="30"/>
      <c r="AE276" s="68"/>
      <c r="AF276" s="30"/>
      <c r="AG276" s="68"/>
      <c r="AH276" s="30"/>
      <c r="AI276" s="30"/>
      <c r="AJ276" s="30"/>
      <c r="AK276" s="30"/>
      <c r="AL276" s="30"/>
      <c r="AM276" s="30"/>
      <c r="AN276" s="30"/>
      <c r="AO276" s="30"/>
      <c r="AP276" s="30"/>
      <c r="AQ276" s="30"/>
      <c r="AR276" s="30"/>
      <c r="AS276" s="30"/>
      <c r="AT276" s="30"/>
      <c r="AU276" s="30"/>
      <c r="AV276" s="30"/>
      <c r="AW276" s="30"/>
      <c r="AX276" s="30"/>
      <c r="AY276" s="30"/>
      <c r="AZ276" s="30"/>
      <c r="BA276" s="30"/>
      <c r="BB276" s="30"/>
      <c r="BC276" s="30"/>
      <c r="BD276" s="30"/>
      <c r="BE276" s="30"/>
      <c r="BF276" s="30"/>
      <c r="BG276" s="30"/>
      <c r="BH276" s="30"/>
      <c r="BI276" s="30"/>
      <c r="BJ276" s="30"/>
      <c r="BK276" s="30"/>
      <c r="BL276" s="30"/>
      <c r="BM276" s="30"/>
      <c r="BN276" s="30"/>
      <c r="BO276" s="30"/>
      <c r="BP276" s="30"/>
      <c r="BQ276" s="30"/>
      <c r="BR276" s="30"/>
      <c r="BS276" s="30"/>
      <c r="BT276" s="30"/>
      <c r="BU276" s="30"/>
      <c r="BV276" s="30"/>
      <c r="BW276" s="30"/>
      <c r="BX276" s="30"/>
      <c r="BY276" s="30"/>
      <c r="BZ276" s="30"/>
      <c r="CA276" s="30"/>
      <c r="CB276" s="30"/>
      <c r="CC276" s="30"/>
      <c r="CD276" s="30"/>
      <c r="CE276" s="30"/>
      <c r="CF276" s="30"/>
      <c r="CG276" s="30"/>
      <c r="CH276" s="30"/>
      <c r="CI276" s="30"/>
      <c r="CJ276" s="30"/>
      <c r="CK276" s="30"/>
      <c r="CL276" s="30"/>
      <c r="CM276" s="30"/>
      <c r="CN276" s="30"/>
      <c r="CO276" s="30"/>
      <c r="CP276" s="30"/>
      <c r="CQ276" s="30"/>
      <c r="CR276" s="30"/>
      <c r="CS276" s="30"/>
      <c r="CT276" s="30"/>
      <c r="CU276" s="30"/>
      <c r="CV276" s="30"/>
      <c r="CW276" s="30"/>
      <c r="CX276" s="30"/>
      <c r="CY276" s="30"/>
      <c r="CZ276" s="30"/>
      <c r="DA276" s="30"/>
      <c r="DB276" s="30"/>
      <c r="DC276" s="30"/>
      <c r="DD276" s="30"/>
      <c r="DE276" s="30"/>
      <c r="DF276" s="30"/>
      <c r="DG276" s="30"/>
      <c r="DH276" s="30"/>
      <c r="DI276" s="30"/>
      <c r="DJ276" s="30"/>
      <c r="DK276" s="30"/>
      <c r="DL276" s="30"/>
      <c r="DM276" s="30"/>
      <c r="DN276" s="30"/>
      <c r="DO276" s="30"/>
      <c r="DP276" s="30"/>
      <c r="DQ276" s="30"/>
    </row>
    <row r="277" spans="1:121">
      <c r="A277" s="24"/>
      <c r="B277" s="24"/>
      <c r="C277" s="38"/>
      <c r="D277" s="39"/>
      <c r="E277" s="39"/>
      <c r="F277" s="54"/>
      <c r="G277" s="39"/>
      <c r="H277" s="24"/>
      <c r="I277" s="39"/>
      <c r="J277" s="20"/>
      <c r="K277" s="24"/>
      <c r="L277" s="24"/>
      <c r="M277" s="38"/>
      <c r="N277" s="39"/>
      <c r="O277" s="39"/>
      <c r="P277" s="54"/>
      <c r="Q277" s="39"/>
      <c r="R277" s="24"/>
      <c r="S277" s="39"/>
      <c r="T277" s="20"/>
      <c r="U277" s="24"/>
      <c r="V277" s="24"/>
      <c r="W277" s="38"/>
      <c r="X277" s="39"/>
      <c r="Y277" s="39"/>
      <c r="Z277" s="54"/>
      <c r="AA277" s="39"/>
      <c r="AB277" s="24"/>
      <c r="AC277" s="84"/>
      <c r="AD277" s="30"/>
      <c r="AE277" s="68"/>
      <c r="AF277" s="30"/>
      <c r="AG277" s="68"/>
      <c r="AH277" s="30"/>
      <c r="AI277" s="30"/>
      <c r="AJ277" s="30"/>
      <c r="AK277" s="30"/>
      <c r="AL277" s="30"/>
      <c r="AM277" s="30"/>
      <c r="AN277" s="30"/>
      <c r="AO277" s="30"/>
      <c r="AP277" s="30"/>
      <c r="AQ277" s="30"/>
      <c r="AR277" s="30"/>
      <c r="AS277" s="30"/>
      <c r="AT277" s="30"/>
      <c r="AU277" s="30"/>
      <c r="AV277" s="30"/>
      <c r="AW277" s="30"/>
      <c r="AX277" s="30"/>
      <c r="AY277" s="30"/>
      <c r="AZ277" s="30"/>
      <c r="BA277" s="30"/>
      <c r="BB277" s="30"/>
      <c r="BC277" s="30"/>
      <c r="BD277" s="30"/>
      <c r="BE277" s="30"/>
      <c r="BF277" s="30"/>
      <c r="BG277" s="30"/>
      <c r="BH277" s="30"/>
      <c r="BI277" s="30"/>
      <c r="BJ277" s="30"/>
      <c r="BK277" s="30"/>
      <c r="BL277" s="30"/>
      <c r="BM277" s="30"/>
      <c r="BN277" s="30"/>
      <c r="BO277" s="30"/>
      <c r="BP277" s="30"/>
      <c r="BQ277" s="30"/>
      <c r="BR277" s="30"/>
      <c r="BS277" s="30"/>
      <c r="BT277" s="30"/>
      <c r="BU277" s="30"/>
      <c r="BV277" s="30"/>
      <c r="BW277" s="30"/>
      <c r="BX277" s="30"/>
      <c r="BY277" s="30"/>
      <c r="BZ277" s="30"/>
      <c r="CA277" s="30"/>
      <c r="CB277" s="30"/>
      <c r="CC277" s="30"/>
      <c r="CD277" s="30"/>
      <c r="CE277" s="30"/>
      <c r="CF277" s="30"/>
      <c r="CG277" s="30"/>
      <c r="CH277" s="30"/>
      <c r="CI277" s="30"/>
      <c r="CJ277" s="30"/>
      <c r="CK277" s="30"/>
      <c r="CL277" s="30"/>
      <c r="CM277" s="30"/>
      <c r="CN277" s="30"/>
      <c r="CO277" s="30"/>
      <c r="CP277" s="30"/>
      <c r="CQ277" s="30"/>
      <c r="CR277" s="30"/>
      <c r="CS277" s="30"/>
      <c r="CT277" s="30"/>
      <c r="CU277" s="30"/>
      <c r="CV277" s="30"/>
      <c r="CW277" s="30"/>
      <c r="CX277" s="30"/>
      <c r="CY277" s="30"/>
      <c r="CZ277" s="30"/>
      <c r="DA277" s="30"/>
      <c r="DB277" s="30"/>
      <c r="DC277" s="30"/>
      <c r="DD277" s="30"/>
      <c r="DE277" s="30"/>
      <c r="DF277" s="30"/>
      <c r="DG277" s="30"/>
      <c r="DH277" s="30"/>
      <c r="DI277" s="30"/>
      <c r="DJ277" s="30"/>
      <c r="DK277" s="30"/>
      <c r="DL277" s="30"/>
      <c r="DM277" s="30"/>
      <c r="DN277" s="30"/>
      <c r="DO277" s="30"/>
      <c r="DP277" s="30"/>
      <c r="DQ277" s="30"/>
    </row>
    <row r="278" spans="1:121">
      <c r="A278" s="24"/>
      <c r="B278" s="24"/>
      <c r="C278" s="38"/>
      <c r="D278" s="39"/>
      <c r="E278" s="39"/>
      <c r="F278" s="54"/>
      <c r="G278" s="39"/>
      <c r="H278" s="24"/>
      <c r="I278" s="39"/>
      <c r="J278" s="20"/>
      <c r="K278" s="24"/>
      <c r="L278" s="24"/>
      <c r="M278" s="38"/>
      <c r="N278" s="39"/>
      <c r="O278" s="39"/>
      <c r="P278" s="54"/>
      <c r="Q278" s="39"/>
      <c r="R278" s="24"/>
      <c r="S278" s="39"/>
      <c r="T278" s="20"/>
      <c r="U278" s="24"/>
      <c r="V278" s="24"/>
      <c r="W278" s="38"/>
      <c r="X278" s="39"/>
      <c r="Y278" s="39"/>
      <c r="Z278" s="54"/>
      <c r="AA278" s="39"/>
      <c r="AB278" s="24"/>
      <c r="AC278" s="84"/>
      <c r="AD278" s="30"/>
      <c r="AE278" s="68"/>
      <c r="AF278" s="30"/>
      <c r="AG278" s="68"/>
      <c r="AH278" s="30"/>
      <c r="AI278" s="30"/>
      <c r="AJ278" s="30"/>
      <c r="AK278" s="30"/>
      <c r="AL278" s="30"/>
      <c r="AM278" s="30"/>
      <c r="AN278" s="30"/>
      <c r="AO278" s="30"/>
      <c r="AP278" s="30"/>
      <c r="AQ278" s="30"/>
      <c r="AR278" s="30"/>
      <c r="AS278" s="30"/>
      <c r="AT278" s="30"/>
      <c r="AU278" s="30"/>
      <c r="AV278" s="30"/>
      <c r="AW278" s="30"/>
      <c r="AX278" s="30"/>
      <c r="AY278" s="30"/>
      <c r="AZ278" s="30"/>
      <c r="BA278" s="30"/>
      <c r="BB278" s="30"/>
      <c r="BC278" s="30"/>
      <c r="BD278" s="30"/>
      <c r="BE278" s="30"/>
      <c r="BF278" s="30"/>
      <c r="BG278" s="30"/>
      <c r="BH278" s="30"/>
      <c r="BI278" s="30"/>
      <c r="BJ278" s="30"/>
      <c r="BK278" s="30"/>
      <c r="BL278" s="30"/>
      <c r="BM278" s="30"/>
      <c r="BN278" s="30"/>
      <c r="BO278" s="30"/>
      <c r="BP278" s="30"/>
      <c r="BQ278" s="30"/>
      <c r="BR278" s="30"/>
      <c r="BS278" s="30"/>
      <c r="BT278" s="30"/>
      <c r="BU278" s="30"/>
      <c r="BV278" s="30"/>
      <c r="BW278" s="30"/>
      <c r="BX278" s="30"/>
      <c r="BY278" s="30"/>
      <c r="BZ278" s="30"/>
      <c r="CA278" s="30"/>
      <c r="CB278" s="30"/>
      <c r="CC278" s="30"/>
      <c r="CD278" s="30"/>
      <c r="CE278" s="30"/>
      <c r="CF278" s="30"/>
      <c r="CG278" s="30"/>
      <c r="CH278" s="30"/>
      <c r="CI278" s="30"/>
      <c r="CJ278" s="30"/>
      <c r="CK278" s="30"/>
      <c r="CL278" s="30"/>
      <c r="CM278" s="30"/>
      <c r="CN278" s="30"/>
      <c r="CO278" s="30"/>
      <c r="CP278" s="30"/>
      <c r="CQ278" s="30"/>
      <c r="CR278" s="30"/>
      <c r="CS278" s="30"/>
      <c r="CT278" s="30"/>
      <c r="CU278" s="30"/>
      <c r="CV278" s="30"/>
      <c r="CW278" s="30"/>
      <c r="CX278" s="30"/>
      <c r="CY278" s="30"/>
      <c r="CZ278" s="30"/>
      <c r="DA278" s="30"/>
      <c r="DB278" s="30"/>
      <c r="DC278" s="30"/>
      <c r="DD278" s="30"/>
      <c r="DE278" s="30"/>
      <c r="DF278" s="30"/>
      <c r="DG278" s="30"/>
      <c r="DH278" s="30"/>
      <c r="DI278" s="30"/>
      <c r="DJ278" s="30"/>
      <c r="DK278" s="30"/>
      <c r="DL278" s="30"/>
      <c r="DM278" s="30"/>
      <c r="DN278" s="30"/>
      <c r="DO278" s="30"/>
      <c r="DP278" s="30"/>
      <c r="DQ278" s="30"/>
    </row>
    <row r="279" spans="1:121">
      <c r="A279" s="24"/>
      <c r="B279" s="24"/>
      <c r="C279" s="38"/>
      <c r="D279" s="39"/>
      <c r="E279" s="39"/>
      <c r="F279" s="54"/>
      <c r="G279" s="39"/>
      <c r="H279" s="24"/>
      <c r="I279" s="39"/>
      <c r="J279" s="20"/>
      <c r="K279" s="24"/>
      <c r="L279" s="24"/>
      <c r="M279" s="38"/>
      <c r="N279" s="39"/>
      <c r="O279" s="39"/>
      <c r="P279" s="54"/>
      <c r="Q279" s="39"/>
      <c r="R279" s="24"/>
      <c r="S279" s="39"/>
      <c r="T279" s="20"/>
      <c r="U279" s="24"/>
      <c r="V279" s="24"/>
      <c r="W279" s="38"/>
      <c r="X279" s="39"/>
      <c r="Y279" s="39"/>
      <c r="Z279" s="54"/>
      <c r="AA279" s="39"/>
      <c r="AB279" s="24"/>
      <c r="AC279" s="84"/>
      <c r="AD279" s="30"/>
      <c r="AE279" s="68"/>
      <c r="AF279" s="30"/>
      <c r="AG279" s="68"/>
      <c r="AH279" s="30"/>
      <c r="AI279" s="30"/>
      <c r="AJ279" s="30"/>
      <c r="AK279" s="30"/>
      <c r="AL279" s="30"/>
      <c r="AM279" s="30"/>
      <c r="AN279" s="30"/>
      <c r="AO279" s="30"/>
      <c r="AP279" s="30"/>
      <c r="AQ279" s="30"/>
      <c r="AR279" s="30"/>
      <c r="AS279" s="30"/>
      <c r="AT279" s="30"/>
      <c r="AU279" s="30"/>
      <c r="AV279" s="30"/>
      <c r="AW279" s="30"/>
      <c r="AX279" s="30"/>
      <c r="AY279" s="30"/>
      <c r="AZ279" s="30"/>
      <c r="BA279" s="30"/>
      <c r="BB279" s="30"/>
      <c r="BC279" s="30"/>
      <c r="BD279" s="30"/>
      <c r="BE279" s="30"/>
      <c r="BF279" s="30"/>
      <c r="BG279" s="30"/>
      <c r="BH279" s="30"/>
      <c r="BI279" s="30"/>
      <c r="BJ279" s="30"/>
      <c r="BK279" s="30"/>
      <c r="BL279" s="30"/>
      <c r="BM279" s="30"/>
      <c r="BN279" s="30"/>
      <c r="BO279" s="30"/>
      <c r="BP279" s="30"/>
      <c r="BQ279" s="30"/>
      <c r="BR279" s="30"/>
      <c r="BS279" s="30"/>
      <c r="BT279" s="30"/>
      <c r="BU279" s="30"/>
      <c r="BV279" s="30"/>
      <c r="BW279" s="30"/>
      <c r="BX279" s="30"/>
      <c r="BY279" s="30"/>
      <c r="BZ279" s="30"/>
      <c r="CA279" s="30"/>
      <c r="CB279" s="30"/>
      <c r="CC279" s="30"/>
      <c r="CD279" s="30"/>
      <c r="CE279" s="30"/>
      <c r="CF279" s="30"/>
      <c r="CG279" s="30"/>
      <c r="CH279" s="30"/>
      <c r="CI279" s="30"/>
      <c r="CJ279" s="30"/>
      <c r="CK279" s="30"/>
      <c r="CL279" s="30"/>
      <c r="CM279" s="30"/>
      <c r="CN279" s="30"/>
      <c r="CO279" s="30"/>
      <c r="CP279" s="30"/>
      <c r="CQ279" s="30"/>
      <c r="CR279" s="30"/>
      <c r="CS279" s="30"/>
      <c r="CT279" s="30"/>
      <c r="CU279" s="30"/>
      <c r="CV279" s="30"/>
      <c r="CW279" s="30"/>
      <c r="CX279" s="30"/>
      <c r="CY279" s="30"/>
      <c r="CZ279" s="30"/>
      <c r="DA279" s="30"/>
      <c r="DB279" s="30"/>
      <c r="DC279" s="30"/>
      <c r="DD279" s="30"/>
      <c r="DE279" s="30"/>
      <c r="DF279" s="30"/>
      <c r="DG279" s="30"/>
      <c r="DH279" s="30"/>
      <c r="DI279" s="30"/>
      <c r="DJ279" s="30"/>
      <c r="DK279" s="30"/>
      <c r="DL279" s="30"/>
      <c r="DM279" s="30"/>
      <c r="DN279" s="30"/>
      <c r="DO279" s="30"/>
      <c r="DP279" s="30"/>
      <c r="DQ279" s="30"/>
    </row>
    <row r="280" spans="1:121">
      <c r="A280" s="24"/>
      <c r="B280" s="24"/>
      <c r="C280" s="38"/>
      <c r="D280" s="39"/>
      <c r="E280" s="39"/>
      <c r="F280" s="54"/>
      <c r="G280" s="39"/>
      <c r="H280" s="24"/>
      <c r="I280" s="39"/>
      <c r="J280" s="20"/>
      <c r="K280" s="24"/>
      <c r="L280" s="24"/>
      <c r="M280" s="38"/>
      <c r="N280" s="39"/>
      <c r="O280" s="39"/>
      <c r="P280" s="54"/>
      <c r="Q280" s="39"/>
      <c r="R280" s="24"/>
      <c r="S280" s="39"/>
      <c r="T280" s="20"/>
      <c r="U280" s="24"/>
      <c r="V280" s="24"/>
      <c r="W280" s="38"/>
      <c r="X280" s="39"/>
      <c r="Y280" s="39"/>
      <c r="Z280" s="54"/>
      <c r="AA280" s="39"/>
      <c r="AB280" s="24"/>
      <c r="AC280" s="84"/>
      <c r="AD280" s="30"/>
      <c r="AE280" s="68"/>
      <c r="AF280" s="30"/>
      <c r="AG280" s="68"/>
      <c r="AH280" s="30"/>
      <c r="AI280" s="30"/>
      <c r="AJ280" s="30"/>
      <c r="AK280" s="30"/>
      <c r="AL280" s="30"/>
      <c r="AM280" s="30"/>
      <c r="AN280" s="30"/>
      <c r="AO280" s="30"/>
      <c r="AP280" s="30"/>
      <c r="AQ280" s="30"/>
      <c r="AR280" s="30"/>
      <c r="AS280" s="30"/>
      <c r="AT280" s="30"/>
      <c r="AU280" s="30"/>
      <c r="AV280" s="30"/>
      <c r="AW280" s="30"/>
      <c r="AX280" s="30"/>
      <c r="AY280" s="30"/>
      <c r="AZ280" s="30"/>
      <c r="BA280" s="30"/>
      <c r="BB280" s="30"/>
      <c r="BC280" s="30"/>
      <c r="BD280" s="30"/>
      <c r="BE280" s="30"/>
      <c r="BF280" s="30"/>
      <c r="BG280" s="30"/>
      <c r="BH280" s="30"/>
      <c r="BI280" s="30"/>
      <c r="BJ280" s="30"/>
      <c r="BK280" s="30"/>
      <c r="BL280" s="30"/>
      <c r="BM280" s="30"/>
      <c r="BN280" s="30"/>
      <c r="BO280" s="30"/>
      <c r="BP280" s="30"/>
      <c r="BQ280" s="30"/>
      <c r="BR280" s="30"/>
      <c r="BS280" s="30"/>
      <c r="BT280" s="30"/>
      <c r="BU280" s="30"/>
      <c r="BV280" s="30"/>
      <c r="BW280" s="30"/>
      <c r="BX280" s="30"/>
      <c r="BY280" s="30"/>
      <c r="BZ280" s="30"/>
      <c r="CA280" s="30"/>
      <c r="CB280" s="30"/>
      <c r="CC280" s="30"/>
      <c r="CD280" s="30"/>
      <c r="CE280" s="30"/>
      <c r="CF280" s="30"/>
      <c r="CG280" s="30"/>
      <c r="CH280" s="30"/>
      <c r="CI280" s="30"/>
      <c r="CJ280" s="30"/>
      <c r="CK280" s="30"/>
      <c r="CL280" s="30"/>
      <c r="CM280" s="30"/>
      <c r="CN280" s="30"/>
      <c r="CO280" s="30"/>
      <c r="CP280" s="30"/>
      <c r="CQ280" s="30"/>
      <c r="CR280" s="30"/>
      <c r="CS280" s="30"/>
      <c r="CT280" s="30"/>
      <c r="CU280" s="30"/>
      <c r="CV280" s="30"/>
      <c r="CW280" s="30"/>
      <c r="CX280" s="30"/>
      <c r="CY280" s="30"/>
      <c r="CZ280" s="30"/>
      <c r="DA280" s="30"/>
      <c r="DB280" s="30"/>
      <c r="DC280" s="30"/>
      <c r="DD280" s="30"/>
      <c r="DE280" s="30"/>
      <c r="DF280" s="30"/>
      <c r="DG280" s="30"/>
      <c r="DH280" s="30"/>
      <c r="DI280" s="30"/>
      <c r="DJ280" s="30"/>
      <c r="DK280" s="30"/>
      <c r="DL280" s="30"/>
      <c r="DM280" s="30"/>
      <c r="DN280" s="30"/>
      <c r="DO280" s="30"/>
      <c r="DP280" s="30"/>
      <c r="DQ280" s="30"/>
    </row>
    <row r="281" spans="1:121">
      <c r="A281" s="24"/>
      <c r="B281" s="24"/>
      <c r="C281" s="38"/>
      <c r="D281" s="39"/>
      <c r="E281" s="39"/>
      <c r="F281" s="54"/>
      <c r="G281" s="39"/>
      <c r="H281" s="24"/>
      <c r="I281" s="39"/>
      <c r="J281" s="20"/>
      <c r="K281" s="24"/>
      <c r="L281" s="24"/>
      <c r="M281" s="38"/>
      <c r="N281" s="39"/>
      <c r="O281" s="39"/>
      <c r="P281" s="54"/>
      <c r="Q281" s="39"/>
      <c r="R281" s="24"/>
      <c r="S281" s="39"/>
      <c r="T281" s="20"/>
      <c r="U281" s="24"/>
      <c r="V281" s="24"/>
      <c r="W281" s="38"/>
      <c r="X281" s="39"/>
      <c r="Y281" s="39"/>
      <c r="Z281" s="54"/>
      <c r="AA281" s="39"/>
      <c r="AB281" s="24"/>
      <c r="AC281" s="84"/>
      <c r="AD281" s="30"/>
      <c r="AE281" s="68"/>
      <c r="AF281" s="30"/>
      <c r="AG281" s="68"/>
      <c r="AH281" s="30"/>
      <c r="AI281" s="30"/>
      <c r="AJ281" s="30"/>
      <c r="AK281" s="30"/>
      <c r="AL281" s="30"/>
      <c r="AM281" s="30"/>
      <c r="AN281" s="30"/>
      <c r="AO281" s="30"/>
      <c r="AP281" s="30"/>
      <c r="AQ281" s="30"/>
      <c r="AR281" s="30"/>
      <c r="AS281" s="30"/>
      <c r="AT281" s="30"/>
      <c r="AU281" s="30"/>
      <c r="AV281" s="30"/>
      <c r="AW281" s="30"/>
      <c r="AX281" s="30"/>
      <c r="AY281" s="30"/>
      <c r="AZ281" s="30"/>
      <c r="BA281" s="30"/>
      <c r="BB281" s="30"/>
      <c r="BC281" s="30"/>
      <c r="BD281" s="30"/>
      <c r="BE281" s="30"/>
      <c r="BF281" s="30"/>
      <c r="BG281" s="30"/>
      <c r="BH281" s="30"/>
      <c r="BI281" s="30"/>
      <c r="BJ281" s="30"/>
      <c r="BK281" s="30"/>
      <c r="BL281" s="30"/>
      <c r="BM281" s="30"/>
      <c r="BN281" s="30"/>
      <c r="BO281" s="30"/>
      <c r="BP281" s="30"/>
      <c r="BQ281" s="30"/>
      <c r="BR281" s="30"/>
      <c r="BS281" s="30"/>
      <c r="BT281" s="30"/>
      <c r="BU281" s="30"/>
      <c r="BV281" s="30"/>
      <c r="BW281" s="30"/>
      <c r="BX281" s="30"/>
      <c r="BY281" s="30"/>
      <c r="BZ281" s="30"/>
      <c r="CA281" s="30"/>
      <c r="CB281" s="30"/>
      <c r="CC281" s="30"/>
      <c r="CD281" s="30"/>
      <c r="CE281" s="30"/>
      <c r="CF281" s="30"/>
      <c r="CG281" s="30"/>
      <c r="CH281" s="30"/>
      <c r="CI281" s="30"/>
      <c r="CJ281" s="30"/>
      <c r="CK281" s="30"/>
      <c r="CL281" s="30"/>
      <c r="CM281" s="30"/>
      <c r="CN281" s="30"/>
      <c r="CO281" s="30"/>
      <c r="CP281" s="30"/>
      <c r="CQ281" s="30"/>
      <c r="CR281" s="30"/>
      <c r="CS281" s="30"/>
      <c r="CT281" s="30"/>
      <c r="CU281" s="30"/>
      <c r="CV281" s="30"/>
      <c r="CW281" s="30"/>
      <c r="CX281" s="30"/>
      <c r="CY281" s="30"/>
      <c r="CZ281" s="30"/>
      <c r="DA281" s="30"/>
      <c r="DB281" s="30"/>
      <c r="DC281" s="30"/>
      <c r="DD281" s="30"/>
      <c r="DE281" s="30"/>
      <c r="DF281" s="30"/>
      <c r="DG281" s="30"/>
      <c r="DH281" s="30"/>
      <c r="DI281" s="30"/>
      <c r="DJ281" s="30"/>
      <c r="DK281" s="30"/>
      <c r="DL281" s="30"/>
      <c r="DM281" s="30"/>
      <c r="DN281" s="30"/>
      <c r="DO281" s="30"/>
      <c r="DP281" s="30"/>
      <c r="DQ281" s="30"/>
    </row>
    <row r="282" spans="1:121">
      <c r="A282" s="24"/>
      <c r="B282" s="24"/>
      <c r="C282" s="38"/>
      <c r="D282" s="39"/>
      <c r="E282" s="39"/>
      <c r="F282" s="54"/>
      <c r="G282" s="39"/>
      <c r="H282" s="24"/>
      <c r="I282" s="39"/>
      <c r="J282" s="20"/>
      <c r="K282" s="24"/>
      <c r="L282" s="24"/>
      <c r="M282" s="38"/>
      <c r="N282" s="39"/>
      <c r="O282" s="39"/>
      <c r="P282" s="54"/>
      <c r="Q282" s="39"/>
      <c r="R282" s="24"/>
      <c r="S282" s="39"/>
      <c r="T282" s="20"/>
      <c r="U282" s="24"/>
      <c r="V282" s="24"/>
      <c r="W282" s="38"/>
      <c r="X282" s="39"/>
      <c r="Y282" s="39"/>
      <c r="Z282" s="54"/>
      <c r="AA282" s="39"/>
      <c r="AB282" s="24"/>
      <c r="AC282" s="84"/>
      <c r="AD282" s="30"/>
      <c r="AE282" s="68"/>
      <c r="AF282" s="30"/>
      <c r="AG282" s="68"/>
      <c r="AH282" s="30"/>
      <c r="AI282" s="30"/>
      <c r="AJ282" s="30"/>
      <c r="AK282" s="30"/>
      <c r="AL282" s="30"/>
      <c r="AM282" s="30"/>
      <c r="AN282" s="30"/>
      <c r="AO282" s="30"/>
      <c r="AP282" s="30"/>
      <c r="AQ282" s="30"/>
      <c r="AR282" s="30"/>
      <c r="AS282" s="30"/>
      <c r="AT282" s="30"/>
      <c r="AU282" s="30"/>
      <c r="AV282" s="30"/>
      <c r="AW282" s="30"/>
      <c r="AX282" s="30"/>
      <c r="AY282" s="30"/>
      <c r="AZ282" s="30"/>
      <c r="BA282" s="30"/>
      <c r="BB282" s="30"/>
      <c r="BC282" s="30"/>
      <c r="BD282" s="30"/>
      <c r="BE282" s="30"/>
      <c r="BF282" s="30"/>
      <c r="BG282" s="30"/>
      <c r="BH282" s="30"/>
      <c r="BI282" s="30"/>
      <c r="BJ282" s="30"/>
      <c r="BK282" s="30"/>
      <c r="BL282" s="30"/>
      <c r="BM282" s="30"/>
      <c r="BN282" s="30"/>
      <c r="BO282" s="30"/>
      <c r="BP282" s="30"/>
      <c r="BQ282" s="30"/>
      <c r="BR282" s="30"/>
      <c r="BS282" s="30"/>
      <c r="BT282" s="30"/>
      <c r="BU282" s="30"/>
      <c r="BV282" s="30"/>
      <c r="BW282" s="30"/>
      <c r="BX282" s="30"/>
      <c r="BY282" s="30"/>
      <c r="BZ282" s="30"/>
      <c r="CA282" s="30"/>
      <c r="CB282" s="30"/>
      <c r="CC282" s="30"/>
      <c r="CD282" s="30"/>
      <c r="CE282" s="30"/>
      <c r="CF282" s="30"/>
      <c r="CG282" s="30"/>
      <c r="CH282" s="30"/>
      <c r="CI282" s="30"/>
      <c r="CJ282" s="30"/>
      <c r="CK282" s="30"/>
      <c r="CL282" s="30"/>
      <c r="CM282" s="30"/>
      <c r="CN282" s="30"/>
      <c r="CO282" s="30"/>
      <c r="CP282" s="30"/>
      <c r="CQ282" s="30"/>
      <c r="CR282" s="30"/>
      <c r="CS282" s="30"/>
      <c r="CT282" s="30"/>
      <c r="CU282" s="30"/>
      <c r="CV282" s="30"/>
      <c r="CW282" s="30"/>
      <c r="CX282" s="30"/>
      <c r="CY282" s="30"/>
      <c r="CZ282" s="30"/>
      <c r="DA282" s="30"/>
      <c r="DB282" s="30"/>
      <c r="DC282" s="30"/>
      <c r="DD282" s="30"/>
      <c r="DE282" s="30"/>
      <c r="DF282" s="30"/>
      <c r="DG282" s="30"/>
      <c r="DH282" s="30"/>
      <c r="DI282" s="30"/>
      <c r="DJ282" s="30"/>
      <c r="DK282" s="30"/>
      <c r="DL282" s="30"/>
      <c r="DM282" s="30"/>
      <c r="DN282" s="30"/>
      <c r="DO282" s="30"/>
      <c r="DP282" s="30"/>
      <c r="DQ282" s="30"/>
    </row>
    <row r="283" spans="1:121">
      <c r="A283" s="24"/>
      <c r="B283" s="24"/>
      <c r="C283" s="38"/>
      <c r="D283" s="39"/>
      <c r="E283" s="39"/>
      <c r="F283" s="54"/>
      <c r="G283" s="39"/>
      <c r="H283" s="24"/>
      <c r="I283" s="39"/>
      <c r="J283" s="20"/>
      <c r="K283" s="24"/>
      <c r="L283" s="24"/>
      <c r="M283" s="38"/>
      <c r="N283" s="39"/>
      <c r="O283" s="39"/>
      <c r="P283" s="54"/>
      <c r="Q283" s="39"/>
      <c r="R283" s="24"/>
      <c r="S283" s="39"/>
      <c r="T283" s="20"/>
      <c r="U283" s="24"/>
      <c r="V283" s="24"/>
      <c r="W283" s="38"/>
      <c r="X283" s="39"/>
      <c r="Y283" s="39"/>
      <c r="Z283" s="54"/>
      <c r="AA283" s="39"/>
      <c r="AB283" s="24"/>
      <c r="AC283" s="84"/>
      <c r="AD283" s="30"/>
      <c r="AE283" s="68"/>
      <c r="AF283" s="30"/>
      <c r="AG283" s="68"/>
      <c r="AH283" s="30"/>
      <c r="AI283" s="30"/>
      <c r="AJ283" s="30"/>
      <c r="AK283" s="30"/>
      <c r="AL283" s="30"/>
      <c r="AM283" s="30"/>
      <c r="AN283" s="30"/>
      <c r="AO283" s="30"/>
      <c r="AP283" s="30"/>
      <c r="AQ283" s="30"/>
      <c r="AR283" s="30"/>
      <c r="AS283" s="30"/>
      <c r="AT283" s="30"/>
      <c r="AU283" s="30"/>
      <c r="AV283" s="30"/>
      <c r="AW283" s="30"/>
      <c r="AX283" s="30"/>
      <c r="AY283" s="30"/>
      <c r="AZ283" s="30"/>
      <c r="BA283" s="30"/>
      <c r="BB283" s="30"/>
      <c r="BC283" s="30"/>
      <c r="BD283" s="30"/>
      <c r="BE283" s="30"/>
      <c r="BF283" s="30"/>
      <c r="BG283" s="30"/>
      <c r="BH283" s="30"/>
      <c r="BI283" s="30"/>
      <c r="BJ283" s="30"/>
      <c r="BK283" s="30"/>
      <c r="BL283" s="30"/>
      <c r="BM283" s="30"/>
      <c r="BN283" s="30"/>
      <c r="BO283" s="30"/>
      <c r="BP283" s="30"/>
      <c r="BQ283" s="30"/>
      <c r="BR283" s="30"/>
      <c r="BS283" s="30"/>
      <c r="BT283" s="30"/>
      <c r="BU283" s="30"/>
      <c r="BV283" s="30"/>
      <c r="BW283" s="30"/>
      <c r="BX283" s="30"/>
      <c r="BY283" s="30"/>
      <c r="BZ283" s="30"/>
      <c r="CA283" s="30"/>
      <c r="CB283" s="30"/>
      <c r="CC283" s="30"/>
      <c r="CD283" s="30"/>
      <c r="CE283" s="30"/>
      <c r="CF283" s="30"/>
      <c r="CG283" s="30"/>
      <c r="CH283" s="30"/>
      <c r="CI283" s="30"/>
      <c r="CJ283" s="30"/>
      <c r="CK283" s="30"/>
      <c r="CL283" s="30"/>
      <c r="CM283" s="30"/>
      <c r="CN283" s="30"/>
      <c r="CO283" s="30"/>
      <c r="CP283" s="30"/>
      <c r="CQ283" s="30"/>
      <c r="CR283" s="30"/>
      <c r="CS283" s="30"/>
      <c r="CT283" s="30"/>
      <c r="CU283" s="30"/>
      <c r="CV283" s="30"/>
      <c r="CW283" s="30"/>
      <c r="CX283" s="30"/>
      <c r="CY283" s="30"/>
      <c r="CZ283" s="30"/>
      <c r="DA283" s="30"/>
      <c r="DB283" s="30"/>
      <c r="DC283" s="30"/>
      <c r="DD283" s="30"/>
      <c r="DE283" s="30"/>
      <c r="DF283" s="30"/>
      <c r="DG283" s="30"/>
      <c r="DH283" s="30"/>
      <c r="DI283" s="30"/>
      <c r="DJ283" s="30"/>
      <c r="DK283" s="30"/>
      <c r="DL283" s="30"/>
      <c r="DM283" s="30"/>
      <c r="DN283" s="30"/>
      <c r="DO283" s="30"/>
      <c r="DP283" s="30"/>
      <c r="DQ283" s="30"/>
    </row>
    <row r="284" spans="1:121">
      <c r="A284" s="24"/>
      <c r="B284" s="24"/>
      <c r="C284" s="38"/>
      <c r="D284" s="39"/>
      <c r="E284" s="39"/>
      <c r="F284" s="54"/>
      <c r="G284" s="39"/>
      <c r="H284" s="24"/>
      <c r="I284" s="39"/>
      <c r="J284" s="20"/>
      <c r="K284" s="24"/>
      <c r="L284" s="24"/>
      <c r="M284" s="38"/>
      <c r="N284" s="39"/>
      <c r="O284" s="39"/>
      <c r="P284" s="54"/>
      <c r="Q284" s="39"/>
      <c r="R284" s="24"/>
      <c r="S284" s="39"/>
      <c r="T284" s="20"/>
      <c r="U284" s="24"/>
      <c r="V284" s="24"/>
      <c r="W284" s="38"/>
      <c r="X284" s="39"/>
      <c r="Y284" s="39"/>
      <c r="Z284" s="54"/>
      <c r="AA284" s="39"/>
      <c r="AB284" s="24"/>
      <c r="AC284" s="84"/>
      <c r="AD284" s="30"/>
      <c r="AE284" s="68"/>
      <c r="AF284" s="30"/>
      <c r="AG284" s="68"/>
      <c r="AH284" s="30"/>
      <c r="AI284" s="30"/>
      <c r="AJ284" s="30"/>
      <c r="AK284" s="30"/>
      <c r="AL284" s="30"/>
      <c r="AM284" s="30"/>
      <c r="AN284" s="30"/>
      <c r="AO284" s="30"/>
      <c r="AP284" s="30"/>
      <c r="AQ284" s="30"/>
      <c r="AR284" s="30"/>
      <c r="AS284" s="30"/>
      <c r="AT284" s="30"/>
      <c r="AU284" s="30"/>
      <c r="AV284" s="30"/>
      <c r="AW284" s="30"/>
      <c r="AX284" s="30"/>
      <c r="AY284" s="30"/>
      <c r="AZ284" s="30"/>
      <c r="BA284" s="30"/>
      <c r="BB284" s="30"/>
      <c r="BC284" s="30"/>
      <c r="BD284" s="30"/>
      <c r="BE284" s="30"/>
      <c r="BF284" s="30"/>
      <c r="BG284" s="30"/>
      <c r="BH284" s="30"/>
      <c r="BI284" s="30"/>
      <c r="BJ284" s="30"/>
      <c r="BK284" s="30"/>
      <c r="BL284" s="30"/>
      <c r="BM284" s="30"/>
      <c r="BN284" s="30"/>
      <c r="BO284" s="30"/>
      <c r="BP284" s="30"/>
      <c r="BQ284" s="30"/>
      <c r="BR284" s="30"/>
      <c r="BS284" s="30"/>
      <c r="BT284" s="30"/>
      <c r="BU284" s="30"/>
      <c r="BV284" s="30"/>
      <c r="BW284" s="30"/>
      <c r="BX284" s="30"/>
      <c r="BY284" s="30"/>
      <c r="BZ284" s="30"/>
      <c r="CA284" s="30"/>
      <c r="CB284" s="30"/>
      <c r="CC284" s="30"/>
      <c r="CD284" s="30"/>
      <c r="CE284" s="30"/>
      <c r="CF284" s="30"/>
      <c r="CG284" s="30"/>
      <c r="CH284" s="30"/>
      <c r="CI284" s="30"/>
      <c r="CJ284" s="30"/>
      <c r="CK284" s="30"/>
      <c r="CL284" s="30"/>
      <c r="CM284" s="30"/>
      <c r="CN284" s="30"/>
      <c r="CO284" s="30"/>
      <c r="CP284" s="30"/>
      <c r="CQ284" s="30"/>
      <c r="CR284" s="30"/>
      <c r="CS284" s="30"/>
      <c r="CT284" s="30"/>
      <c r="CU284" s="30"/>
      <c r="CV284" s="30"/>
      <c r="CW284" s="30"/>
      <c r="CX284" s="30"/>
      <c r="CY284" s="30"/>
      <c r="CZ284" s="30"/>
      <c r="DA284" s="30"/>
      <c r="DB284" s="30"/>
      <c r="DC284" s="30"/>
      <c r="DD284" s="30"/>
      <c r="DE284" s="30"/>
      <c r="DF284" s="30"/>
      <c r="DG284" s="30"/>
      <c r="DH284" s="30"/>
      <c r="DI284" s="30"/>
      <c r="DJ284" s="30"/>
      <c r="DK284" s="30"/>
      <c r="DL284" s="30"/>
      <c r="DM284" s="30"/>
      <c r="DN284" s="30"/>
      <c r="DO284" s="30"/>
      <c r="DP284" s="30"/>
      <c r="DQ284" s="30"/>
    </row>
    <row r="285" spans="1:121">
      <c r="A285" s="24"/>
      <c r="B285" s="24"/>
      <c r="C285" s="38"/>
      <c r="D285" s="39"/>
      <c r="E285" s="39"/>
      <c r="F285" s="54"/>
      <c r="G285" s="39"/>
      <c r="H285" s="24"/>
      <c r="I285" s="39"/>
      <c r="J285" s="20"/>
      <c r="K285" s="24"/>
      <c r="L285" s="24"/>
      <c r="M285" s="38"/>
      <c r="N285" s="39"/>
      <c r="O285" s="39"/>
      <c r="P285" s="54"/>
      <c r="Q285" s="39"/>
      <c r="R285" s="24"/>
      <c r="S285" s="39"/>
      <c r="T285" s="20"/>
      <c r="U285" s="24"/>
      <c r="V285" s="24"/>
      <c r="W285" s="38"/>
      <c r="X285" s="39"/>
      <c r="Y285" s="39"/>
      <c r="Z285" s="54"/>
      <c r="AA285" s="39"/>
      <c r="AB285" s="24"/>
      <c r="AC285" s="84"/>
      <c r="AD285" s="30"/>
      <c r="AE285" s="68"/>
      <c r="AF285" s="30"/>
      <c r="AG285" s="68"/>
      <c r="AH285" s="30"/>
      <c r="AI285" s="30"/>
      <c r="AJ285" s="30"/>
      <c r="AK285" s="30"/>
      <c r="AL285" s="30"/>
      <c r="AM285" s="30"/>
      <c r="AN285" s="30"/>
      <c r="AO285" s="30"/>
      <c r="AP285" s="30"/>
      <c r="AQ285" s="30"/>
      <c r="AR285" s="30"/>
      <c r="AS285" s="30"/>
      <c r="AT285" s="30"/>
      <c r="AU285" s="30"/>
      <c r="AV285" s="30"/>
      <c r="AW285" s="30"/>
      <c r="AX285" s="30"/>
      <c r="AY285" s="30"/>
      <c r="AZ285" s="30"/>
      <c r="BA285" s="30"/>
      <c r="BB285" s="30"/>
      <c r="BC285" s="30"/>
      <c r="BD285" s="30"/>
      <c r="BE285" s="30"/>
      <c r="BF285" s="30"/>
      <c r="BG285" s="30"/>
      <c r="BH285" s="30"/>
      <c r="BI285" s="30"/>
      <c r="BJ285" s="30"/>
      <c r="BK285" s="30"/>
      <c r="BL285" s="30"/>
      <c r="BM285" s="30"/>
      <c r="BN285" s="30"/>
      <c r="BO285" s="30"/>
      <c r="BP285" s="30"/>
      <c r="BQ285" s="30"/>
      <c r="BR285" s="30"/>
      <c r="BS285" s="30"/>
      <c r="BT285" s="30"/>
      <c r="BU285" s="30"/>
      <c r="BV285" s="30"/>
      <c r="BW285" s="30"/>
      <c r="BX285" s="30"/>
      <c r="BY285" s="30"/>
      <c r="BZ285" s="30"/>
      <c r="CA285" s="30"/>
      <c r="CB285" s="30"/>
      <c r="CC285" s="30"/>
      <c r="CD285" s="30"/>
      <c r="CE285" s="30"/>
      <c r="CF285" s="30"/>
      <c r="CG285" s="30"/>
      <c r="CH285" s="30"/>
      <c r="CI285" s="30"/>
      <c r="CJ285" s="30"/>
      <c r="CK285" s="30"/>
      <c r="CL285" s="30"/>
      <c r="CM285" s="30"/>
      <c r="CN285" s="30"/>
      <c r="CO285" s="30"/>
      <c r="CP285" s="30"/>
      <c r="CQ285" s="30"/>
      <c r="CR285" s="30"/>
      <c r="CS285" s="30"/>
      <c r="CT285" s="30"/>
      <c r="CU285" s="30"/>
      <c r="CV285" s="30"/>
      <c r="CW285" s="30"/>
      <c r="CX285" s="30"/>
      <c r="CY285" s="30"/>
      <c r="CZ285" s="30"/>
      <c r="DA285" s="30"/>
      <c r="DB285" s="30"/>
      <c r="DC285" s="30"/>
      <c r="DD285" s="30"/>
      <c r="DE285" s="30"/>
      <c r="DF285" s="30"/>
      <c r="DG285" s="30"/>
      <c r="DH285" s="30"/>
      <c r="DI285" s="30"/>
      <c r="DJ285" s="30"/>
      <c r="DK285" s="30"/>
      <c r="DL285" s="30"/>
      <c r="DM285" s="30"/>
      <c r="DN285" s="30"/>
      <c r="DO285" s="30"/>
      <c r="DP285" s="30"/>
      <c r="DQ285" s="30"/>
    </row>
    <row r="286" spans="1:121">
      <c r="A286" s="24"/>
      <c r="B286" s="24"/>
      <c r="C286" s="38"/>
      <c r="D286" s="39"/>
      <c r="E286" s="39"/>
      <c r="F286" s="54"/>
      <c r="G286" s="39"/>
      <c r="H286" s="24"/>
      <c r="I286" s="39"/>
      <c r="J286" s="20"/>
      <c r="K286" s="24"/>
      <c r="L286" s="24"/>
      <c r="M286" s="38"/>
      <c r="N286" s="39"/>
      <c r="O286" s="39"/>
      <c r="P286" s="54"/>
      <c r="Q286" s="39"/>
      <c r="R286" s="24"/>
      <c r="S286" s="39"/>
      <c r="T286" s="20"/>
      <c r="U286" s="24"/>
      <c r="V286" s="24"/>
      <c r="W286" s="38"/>
      <c r="X286" s="39"/>
      <c r="Y286" s="39"/>
      <c r="Z286" s="54"/>
      <c r="AA286" s="39"/>
      <c r="AB286" s="24"/>
      <c r="AC286" s="84"/>
      <c r="AD286" s="30"/>
      <c r="AE286" s="68"/>
      <c r="AF286" s="30"/>
      <c r="AG286" s="68"/>
      <c r="AH286" s="30"/>
      <c r="AI286" s="30"/>
      <c r="AJ286" s="30"/>
      <c r="AK286" s="30"/>
      <c r="AL286" s="30"/>
      <c r="AM286" s="30"/>
      <c r="AN286" s="30"/>
      <c r="AO286" s="30"/>
      <c r="AP286" s="30"/>
      <c r="AQ286" s="30"/>
      <c r="AR286" s="30"/>
      <c r="AS286" s="30"/>
      <c r="AT286" s="30"/>
      <c r="AU286" s="30"/>
      <c r="AV286" s="30"/>
      <c r="AW286" s="30"/>
      <c r="AX286" s="30"/>
      <c r="AY286" s="30"/>
      <c r="AZ286" s="30"/>
      <c r="BA286" s="30"/>
      <c r="BB286" s="30"/>
      <c r="BC286" s="30"/>
      <c r="BD286" s="30"/>
      <c r="BE286" s="30"/>
      <c r="BF286" s="30"/>
      <c r="BG286" s="30"/>
      <c r="BH286" s="30"/>
      <c r="BI286" s="30"/>
      <c r="BJ286" s="30"/>
      <c r="BK286" s="30"/>
      <c r="BL286" s="30"/>
      <c r="BM286" s="30"/>
      <c r="BN286" s="30"/>
      <c r="BO286" s="30"/>
      <c r="BP286" s="30"/>
      <c r="BQ286" s="30"/>
      <c r="BR286" s="30"/>
      <c r="BS286" s="30"/>
      <c r="BT286" s="30"/>
      <c r="BU286" s="30"/>
      <c r="BV286" s="30"/>
      <c r="BW286" s="30"/>
      <c r="BX286" s="30"/>
      <c r="BY286" s="30"/>
      <c r="BZ286" s="30"/>
      <c r="CA286" s="30"/>
      <c r="CB286" s="30"/>
      <c r="CC286" s="30"/>
      <c r="CD286" s="30"/>
      <c r="CE286" s="30"/>
      <c r="CF286" s="30"/>
      <c r="CG286" s="30"/>
      <c r="CH286" s="30"/>
      <c r="CI286" s="30"/>
      <c r="CJ286" s="30"/>
      <c r="CK286" s="30"/>
      <c r="CL286" s="30"/>
      <c r="CM286" s="30"/>
      <c r="CN286" s="30"/>
      <c r="CO286" s="30"/>
      <c r="CP286" s="30"/>
      <c r="CQ286" s="30"/>
      <c r="CR286" s="30"/>
      <c r="CS286" s="30"/>
      <c r="CT286" s="30"/>
      <c r="CU286" s="30"/>
      <c r="CV286" s="30"/>
      <c r="CW286" s="30"/>
      <c r="CX286" s="30"/>
      <c r="CY286" s="30"/>
      <c r="CZ286" s="30"/>
      <c r="DA286" s="30"/>
      <c r="DB286" s="30"/>
      <c r="DC286" s="30"/>
      <c r="DD286" s="30"/>
      <c r="DE286" s="30"/>
      <c r="DF286" s="30"/>
      <c r="DG286" s="30"/>
      <c r="DH286" s="30"/>
      <c r="DI286" s="30"/>
      <c r="DJ286" s="30"/>
      <c r="DK286" s="30"/>
      <c r="DL286" s="30"/>
      <c r="DM286" s="30"/>
      <c r="DN286" s="30"/>
      <c r="DO286" s="30"/>
      <c r="DP286" s="30"/>
      <c r="DQ286" s="30"/>
    </row>
    <row r="287" spans="1:121">
      <c r="A287" s="24"/>
      <c r="B287" s="24"/>
      <c r="C287" s="38"/>
      <c r="D287" s="39"/>
      <c r="E287" s="39"/>
      <c r="F287" s="54"/>
      <c r="G287" s="39"/>
      <c r="H287" s="24"/>
      <c r="I287" s="39"/>
      <c r="J287" s="20"/>
      <c r="K287" s="24"/>
      <c r="L287" s="24"/>
      <c r="M287" s="38"/>
      <c r="N287" s="39"/>
      <c r="O287" s="39"/>
      <c r="P287" s="54"/>
      <c r="Q287" s="39"/>
      <c r="R287" s="24"/>
      <c r="S287" s="39"/>
      <c r="T287" s="20"/>
      <c r="U287" s="24"/>
      <c r="V287" s="24"/>
      <c r="W287" s="38"/>
      <c r="X287" s="39"/>
      <c r="Y287" s="39"/>
      <c r="Z287" s="54"/>
      <c r="AA287" s="39"/>
      <c r="AB287" s="24"/>
      <c r="AC287" s="84"/>
      <c r="AD287" s="30"/>
      <c r="AE287" s="68"/>
      <c r="AF287" s="30"/>
      <c r="AG287" s="68"/>
      <c r="AH287" s="30"/>
      <c r="AI287" s="30"/>
      <c r="AJ287" s="30"/>
      <c r="AK287" s="30"/>
      <c r="AL287" s="30"/>
      <c r="AM287" s="30"/>
      <c r="AN287" s="30"/>
      <c r="AO287" s="30"/>
      <c r="AP287" s="30"/>
      <c r="AQ287" s="30"/>
      <c r="AR287" s="30"/>
      <c r="AS287" s="30"/>
      <c r="AT287" s="30"/>
      <c r="AU287" s="30"/>
      <c r="AV287" s="30"/>
      <c r="AW287" s="30"/>
      <c r="AX287" s="30"/>
      <c r="AY287" s="30"/>
      <c r="AZ287" s="30"/>
      <c r="BA287" s="30"/>
      <c r="BB287" s="30"/>
      <c r="BC287" s="30"/>
      <c r="BD287" s="30"/>
      <c r="BE287" s="30"/>
      <c r="BF287" s="30"/>
      <c r="BG287" s="30"/>
      <c r="BH287" s="30"/>
      <c r="BI287" s="30"/>
      <c r="BJ287" s="30"/>
      <c r="BK287" s="30"/>
      <c r="BL287" s="30"/>
      <c r="BM287" s="30"/>
      <c r="BN287" s="30"/>
      <c r="BO287" s="30"/>
      <c r="BP287" s="30"/>
      <c r="BQ287" s="30"/>
      <c r="BR287" s="30"/>
      <c r="BS287" s="30"/>
      <c r="BT287" s="30"/>
      <c r="BU287" s="30"/>
      <c r="BV287" s="30"/>
      <c r="BW287" s="30"/>
      <c r="BX287" s="30"/>
      <c r="BY287" s="30"/>
      <c r="BZ287" s="30"/>
      <c r="CA287" s="30"/>
      <c r="CB287" s="30"/>
      <c r="CC287" s="30"/>
      <c r="CD287" s="30"/>
      <c r="CE287" s="30"/>
      <c r="CF287" s="30"/>
      <c r="CG287" s="30"/>
      <c r="CH287" s="30"/>
      <c r="CI287" s="30"/>
      <c r="CJ287" s="30"/>
      <c r="CK287" s="30"/>
      <c r="CL287" s="30"/>
      <c r="CM287" s="30"/>
      <c r="CN287" s="30"/>
      <c r="CO287" s="30"/>
      <c r="CP287" s="30"/>
      <c r="CQ287" s="30"/>
      <c r="CR287" s="30"/>
      <c r="CS287" s="30"/>
      <c r="CT287" s="30"/>
      <c r="CU287" s="30"/>
      <c r="CV287" s="30"/>
      <c r="CW287" s="30"/>
      <c r="CX287" s="30"/>
      <c r="CY287" s="30"/>
      <c r="CZ287" s="30"/>
      <c r="DA287" s="30"/>
      <c r="DB287" s="30"/>
      <c r="DC287" s="30"/>
      <c r="DD287" s="30"/>
      <c r="DE287" s="30"/>
      <c r="DF287" s="30"/>
      <c r="DG287" s="30"/>
      <c r="DH287" s="30"/>
      <c r="DI287" s="30"/>
      <c r="DJ287" s="30"/>
      <c r="DK287" s="30"/>
      <c r="DL287" s="30"/>
      <c r="DM287" s="30"/>
      <c r="DN287" s="30"/>
      <c r="DO287" s="30"/>
      <c r="DP287" s="30"/>
      <c r="DQ287" s="30"/>
    </row>
    <row r="288" spans="1:121">
      <c r="A288" s="24"/>
      <c r="B288" s="24"/>
      <c r="C288" s="38"/>
      <c r="D288" s="39"/>
      <c r="E288" s="39"/>
      <c r="F288" s="54"/>
      <c r="G288" s="39"/>
      <c r="H288" s="24"/>
      <c r="I288" s="39"/>
      <c r="J288" s="20"/>
      <c r="K288" s="24"/>
      <c r="L288" s="24"/>
      <c r="M288" s="38"/>
      <c r="N288" s="39"/>
      <c r="O288" s="39"/>
      <c r="P288" s="54"/>
      <c r="Q288" s="39"/>
      <c r="R288" s="24"/>
      <c r="S288" s="39"/>
      <c r="T288" s="20"/>
      <c r="U288" s="24"/>
      <c r="V288" s="24"/>
      <c r="W288" s="38"/>
      <c r="X288" s="39"/>
      <c r="Y288" s="39"/>
      <c r="Z288" s="54"/>
      <c r="AA288" s="39"/>
      <c r="AB288" s="24"/>
      <c r="AC288" s="84"/>
      <c r="AD288" s="30"/>
      <c r="AE288" s="68"/>
      <c r="AF288" s="30"/>
      <c r="AG288" s="68"/>
      <c r="AH288" s="30"/>
      <c r="AI288" s="30"/>
      <c r="AJ288" s="30"/>
      <c r="AK288" s="30"/>
      <c r="AL288" s="30"/>
      <c r="AM288" s="30"/>
      <c r="AN288" s="30"/>
      <c r="AO288" s="30"/>
      <c r="AP288" s="30"/>
      <c r="AQ288" s="30"/>
      <c r="AR288" s="30"/>
      <c r="AS288" s="30"/>
      <c r="AT288" s="30"/>
      <c r="AU288" s="30"/>
      <c r="AV288" s="30"/>
      <c r="AW288" s="30"/>
      <c r="AX288" s="30"/>
      <c r="AY288" s="30"/>
      <c r="AZ288" s="30"/>
      <c r="BA288" s="30"/>
      <c r="BB288" s="30"/>
      <c r="BC288" s="30"/>
      <c r="BD288" s="30"/>
      <c r="BE288" s="30"/>
      <c r="BF288" s="30"/>
      <c r="BG288" s="30"/>
      <c r="BH288" s="30"/>
      <c r="BI288" s="30"/>
      <c r="BJ288" s="30"/>
      <c r="BK288" s="30"/>
      <c r="BL288" s="30"/>
      <c r="BM288" s="30"/>
      <c r="BN288" s="30"/>
      <c r="BO288" s="30"/>
      <c r="BP288" s="30"/>
      <c r="BQ288" s="30"/>
      <c r="BR288" s="30"/>
      <c r="BS288" s="30"/>
      <c r="BT288" s="30"/>
      <c r="BU288" s="30"/>
      <c r="BV288" s="30"/>
      <c r="BW288" s="30"/>
      <c r="BX288" s="30"/>
      <c r="BY288" s="30"/>
      <c r="BZ288" s="30"/>
      <c r="CA288" s="30"/>
      <c r="CB288" s="30"/>
      <c r="CC288" s="30"/>
      <c r="CD288" s="30"/>
      <c r="CE288" s="30"/>
      <c r="CF288" s="30"/>
      <c r="CG288" s="30"/>
      <c r="CH288" s="30"/>
      <c r="CI288" s="30"/>
      <c r="CJ288" s="30"/>
      <c r="CK288" s="30"/>
      <c r="CL288" s="30"/>
      <c r="CM288" s="30"/>
      <c r="CN288" s="30"/>
      <c r="CO288" s="30"/>
      <c r="CP288" s="30"/>
      <c r="CQ288" s="30"/>
      <c r="CR288" s="30"/>
      <c r="CS288" s="30"/>
      <c r="CT288" s="30"/>
      <c r="CU288" s="30"/>
      <c r="CV288" s="30"/>
      <c r="CW288" s="30"/>
      <c r="CX288" s="30"/>
      <c r="CY288" s="30"/>
      <c r="CZ288" s="30"/>
      <c r="DA288" s="30"/>
      <c r="DB288" s="30"/>
      <c r="DC288" s="30"/>
      <c r="DD288" s="30"/>
      <c r="DE288" s="30"/>
      <c r="DF288" s="30"/>
      <c r="DG288" s="30"/>
      <c r="DH288" s="30"/>
      <c r="DI288" s="30"/>
      <c r="DJ288" s="30"/>
      <c r="DK288" s="30"/>
      <c r="DL288" s="30"/>
      <c r="DM288" s="30"/>
      <c r="DN288" s="30"/>
      <c r="DO288" s="30"/>
      <c r="DP288" s="30"/>
      <c r="DQ288" s="30"/>
    </row>
    <row r="289" spans="1:121">
      <c r="A289" s="24"/>
      <c r="B289" s="24"/>
      <c r="C289" s="38"/>
      <c r="D289" s="39"/>
      <c r="E289" s="39"/>
      <c r="F289" s="54"/>
      <c r="G289" s="39"/>
      <c r="H289" s="24"/>
      <c r="I289" s="39"/>
      <c r="J289" s="20"/>
      <c r="K289" s="24"/>
      <c r="L289" s="24"/>
      <c r="M289" s="38"/>
      <c r="N289" s="39"/>
      <c r="O289" s="39"/>
      <c r="P289" s="54"/>
      <c r="Q289" s="39"/>
      <c r="R289" s="24"/>
      <c r="S289" s="39"/>
      <c r="T289" s="20"/>
      <c r="U289" s="24"/>
      <c r="V289" s="24"/>
      <c r="W289" s="38"/>
      <c r="X289" s="39"/>
      <c r="Y289" s="39"/>
      <c r="Z289" s="54"/>
      <c r="AA289" s="39"/>
      <c r="AB289" s="24"/>
      <c r="AC289" s="84"/>
      <c r="AD289" s="30"/>
      <c r="AE289" s="68"/>
      <c r="AF289" s="30"/>
      <c r="AG289" s="68"/>
      <c r="AH289" s="30"/>
      <c r="AI289" s="30"/>
      <c r="AJ289" s="30"/>
      <c r="AK289" s="30"/>
      <c r="AL289" s="30"/>
      <c r="AM289" s="30"/>
      <c r="AN289" s="30"/>
      <c r="AO289" s="30"/>
      <c r="AP289" s="30"/>
      <c r="AQ289" s="30"/>
      <c r="AR289" s="30"/>
      <c r="AS289" s="30"/>
      <c r="AT289" s="30"/>
      <c r="AU289" s="30"/>
      <c r="AV289" s="30"/>
      <c r="AW289" s="30"/>
      <c r="AX289" s="30"/>
      <c r="AY289" s="30"/>
      <c r="AZ289" s="30"/>
      <c r="BA289" s="30"/>
      <c r="BB289" s="30"/>
      <c r="BC289" s="30"/>
      <c r="BD289" s="30"/>
      <c r="BE289" s="30"/>
      <c r="BF289" s="30"/>
      <c r="BG289" s="30"/>
      <c r="BH289" s="30"/>
      <c r="BI289" s="30"/>
      <c r="BJ289" s="30"/>
      <c r="BK289" s="30"/>
      <c r="BL289" s="30"/>
      <c r="BM289" s="30"/>
      <c r="BN289" s="30"/>
      <c r="BO289" s="30"/>
      <c r="BP289" s="30"/>
      <c r="BQ289" s="30"/>
      <c r="BR289" s="30"/>
      <c r="BS289" s="30"/>
      <c r="BT289" s="30"/>
      <c r="BU289" s="30"/>
      <c r="BV289" s="30"/>
      <c r="BW289" s="30"/>
      <c r="BX289" s="30"/>
      <c r="BY289" s="30"/>
      <c r="BZ289" s="30"/>
      <c r="CA289" s="30"/>
      <c r="CB289" s="30"/>
      <c r="CC289" s="30"/>
      <c r="CD289" s="30"/>
      <c r="CE289" s="30"/>
      <c r="CF289" s="30"/>
      <c r="CG289" s="30"/>
      <c r="CH289" s="30"/>
      <c r="CI289" s="30"/>
      <c r="CJ289" s="30"/>
      <c r="CK289" s="30"/>
      <c r="CL289" s="30"/>
      <c r="CM289" s="30"/>
      <c r="CN289" s="30"/>
      <c r="CO289" s="30"/>
      <c r="CP289" s="30"/>
      <c r="CQ289" s="30"/>
      <c r="CR289" s="30"/>
      <c r="CS289" s="30"/>
      <c r="CT289" s="30"/>
      <c r="CU289" s="30"/>
      <c r="CV289" s="30"/>
      <c r="CW289" s="30"/>
      <c r="CX289" s="30"/>
      <c r="CY289" s="30"/>
      <c r="CZ289" s="30"/>
      <c r="DA289" s="30"/>
      <c r="DB289" s="30"/>
      <c r="DC289" s="30"/>
      <c r="DD289" s="30"/>
      <c r="DE289" s="30"/>
      <c r="DF289" s="30"/>
      <c r="DG289" s="30"/>
      <c r="DH289" s="30"/>
      <c r="DI289" s="30"/>
      <c r="DJ289" s="30"/>
      <c r="DK289" s="30"/>
      <c r="DL289" s="30"/>
      <c r="DM289" s="30"/>
      <c r="DN289" s="30"/>
      <c r="DO289" s="30"/>
      <c r="DP289" s="30"/>
      <c r="DQ289" s="30"/>
    </row>
    <row r="290" spans="1:121">
      <c r="A290" s="30"/>
      <c r="B290" s="30"/>
      <c r="C290" s="80"/>
      <c r="D290" s="30"/>
      <c r="E290" s="30"/>
      <c r="F290" s="30"/>
      <c r="G290" s="30"/>
      <c r="H290" s="30"/>
      <c r="I290" s="83"/>
      <c r="J290" s="30"/>
      <c r="K290" s="30"/>
      <c r="L290" s="30"/>
      <c r="M290" s="80"/>
      <c r="N290" s="30"/>
      <c r="O290" s="30"/>
      <c r="P290" s="30"/>
      <c r="Q290" s="30"/>
      <c r="R290" s="30"/>
      <c r="S290" s="83"/>
      <c r="T290" s="30"/>
      <c r="U290" s="30"/>
      <c r="V290" s="30"/>
      <c r="W290" s="80"/>
      <c r="X290" s="30"/>
      <c r="Y290" s="30"/>
      <c r="Z290" s="30"/>
      <c r="AA290" s="30"/>
      <c r="AB290" s="30"/>
      <c r="AC290" s="83"/>
      <c r="AD290" s="30"/>
      <c r="AE290" s="30"/>
      <c r="AF290" s="30"/>
      <c r="AG290" s="30"/>
      <c r="AH290" s="30"/>
      <c r="AI290" s="30"/>
      <c r="AJ290" s="30"/>
      <c r="AK290" s="30"/>
      <c r="AL290" s="30"/>
      <c r="AM290" s="30"/>
      <c r="AN290" s="30"/>
      <c r="AO290" s="30"/>
      <c r="AP290" s="30"/>
      <c r="AQ290" s="30"/>
      <c r="AR290" s="30"/>
      <c r="AS290" s="30"/>
      <c r="AT290" s="30"/>
      <c r="AU290" s="30"/>
      <c r="AV290" s="30"/>
      <c r="AW290" s="30"/>
      <c r="AX290" s="30"/>
      <c r="AY290" s="30"/>
      <c r="AZ290" s="30"/>
      <c r="BA290" s="30"/>
      <c r="BB290" s="30"/>
      <c r="BC290" s="30"/>
      <c r="BD290" s="30"/>
      <c r="BE290" s="30"/>
      <c r="BF290" s="30"/>
      <c r="BG290" s="30"/>
      <c r="BH290" s="30"/>
      <c r="BI290" s="30"/>
      <c r="BJ290" s="30"/>
      <c r="BK290" s="30"/>
      <c r="BL290" s="30"/>
      <c r="BM290" s="30"/>
      <c r="BN290" s="30"/>
      <c r="BO290" s="30"/>
      <c r="BP290" s="30"/>
      <c r="BQ290" s="30"/>
      <c r="BR290" s="30"/>
      <c r="BS290" s="30"/>
      <c r="BT290" s="30"/>
      <c r="BU290" s="30"/>
      <c r="BV290" s="30"/>
      <c r="BW290" s="30"/>
      <c r="BX290" s="30"/>
      <c r="BY290" s="30"/>
      <c r="BZ290" s="30"/>
      <c r="CA290" s="30"/>
      <c r="CB290" s="30"/>
      <c r="CC290" s="30"/>
      <c r="CD290" s="30"/>
      <c r="CE290" s="30"/>
      <c r="CF290" s="30"/>
      <c r="CG290" s="30"/>
      <c r="CH290" s="30"/>
      <c r="CI290" s="30"/>
      <c r="CJ290" s="30"/>
      <c r="CK290" s="30"/>
      <c r="CL290" s="30"/>
      <c r="CM290" s="30"/>
      <c r="CN290" s="30"/>
      <c r="CO290" s="30"/>
      <c r="CP290" s="30"/>
      <c r="CQ290" s="30"/>
      <c r="CR290" s="30"/>
      <c r="CS290" s="30"/>
      <c r="CT290" s="30"/>
      <c r="CU290" s="30"/>
      <c r="CV290" s="30"/>
      <c r="CW290" s="30"/>
      <c r="CX290" s="30"/>
      <c r="CY290" s="30"/>
      <c r="CZ290" s="30"/>
      <c r="DA290" s="30"/>
      <c r="DB290" s="30"/>
      <c r="DC290" s="30"/>
      <c r="DD290" s="30"/>
      <c r="DE290" s="30"/>
      <c r="DF290" s="30"/>
      <c r="DG290" s="30"/>
      <c r="DH290" s="30"/>
      <c r="DI290" s="30"/>
      <c r="DJ290" s="30"/>
      <c r="DK290" s="30"/>
      <c r="DL290" s="30"/>
      <c r="DM290" s="30"/>
      <c r="DN290" s="30"/>
      <c r="DO290" s="30"/>
      <c r="DP290" s="30"/>
      <c r="DQ290" s="30"/>
    </row>
    <row r="291" spans="1:121">
      <c r="A291" s="30"/>
      <c r="B291" s="30"/>
      <c r="C291" s="30"/>
      <c r="D291" s="30"/>
      <c r="E291" s="30"/>
      <c r="F291" s="30"/>
      <c r="G291" s="30"/>
      <c r="H291" s="83"/>
      <c r="I291" s="30"/>
      <c r="J291" s="30"/>
      <c r="K291" s="30"/>
      <c r="L291" s="30"/>
      <c r="M291" s="30"/>
      <c r="N291" s="30"/>
      <c r="O291" s="30"/>
      <c r="P291" s="30"/>
      <c r="Q291" s="30"/>
      <c r="R291" s="30"/>
      <c r="S291" s="30"/>
      <c r="T291" s="30"/>
      <c r="U291" s="30"/>
      <c r="V291" s="30"/>
      <c r="W291" s="30"/>
      <c r="X291" s="30"/>
      <c r="Y291" s="30"/>
      <c r="Z291" s="30"/>
      <c r="AA291" s="30"/>
      <c r="AB291" s="30"/>
      <c r="AC291" s="30"/>
      <c r="AD291" s="30"/>
      <c r="AE291" s="30"/>
      <c r="AF291" s="30"/>
      <c r="AG291" s="30"/>
      <c r="AH291" s="30"/>
      <c r="AI291" s="30"/>
      <c r="AJ291" s="30"/>
      <c r="AK291" s="30"/>
      <c r="AL291" s="30"/>
      <c r="AM291" s="30"/>
      <c r="AN291" s="30"/>
      <c r="AO291" s="30"/>
      <c r="AP291" s="30"/>
      <c r="AQ291" s="30"/>
      <c r="AR291" s="30"/>
      <c r="AS291" s="30"/>
      <c r="AT291" s="30"/>
      <c r="AU291" s="30"/>
      <c r="AV291" s="30"/>
      <c r="AW291" s="30"/>
      <c r="AX291" s="30"/>
      <c r="AY291" s="30"/>
      <c r="AZ291" s="30"/>
      <c r="BA291" s="30"/>
      <c r="BB291" s="30"/>
      <c r="BC291" s="30"/>
      <c r="BD291" s="30"/>
      <c r="BE291" s="30"/>
      <c r="BF291" s="30"/>
      <c r="BG291" s="30"/>
      <c r="BH291" s="30"/>
      <c r="BI291" s="30"/>
      <c r="BJ291" s="30"/>
      <c r="BK291" s="30"/>
      <c r="BL291" s="30"/>
      <c r="BM291" s="30"/>
      <c r="BN291" s="30"/>
      <c r="BO291" s="30"/>
      <c r="BP291" s="30"/>
      <c r="BQ291" s="30"/>
      <c r="BR291" s="30"/>
      <c r="BS291" s="30"/>
      <c r="BT291" s="30"/>
      <c r="BU291" s="30"/>
      <c r="BV291" s="30"/>
      <c r="BW291" s="30"/>
      <c r="BX291" s="30"/>
      <c r="BY291" s="30"/>
      <c r="BZ291" s="30"/>
      <c r="CA291" s="30"/>
      <c r="CB291" s="30"/>
      <c r="CC291" s="30"/>
      <c r="CD291" s="30"/>
      <c r="CE291" s="30"/>
      <c r="CF291" s="30"/>
      <c r="CG291" s="30"/>
      <c r="CH291" s="30"/>
      <c r="CI291" s="30"/>
      <c r="CJ291" s="30"/>
      <c r="CK291" s="30"/>
      <c r="CL291" s="30"/>
      <c r="CM291" s="30"/>
      <c r="CN291" s="30"/>
      <c r="CO291" s="30"/>
      <c r="CP291" s="30"/>
      <c r="CQ291" s="30"/>
      <c r="CR291" s="30"/>
      <c r="CS291" s="30"/>
      <c r="CT291" s="30"/>
      <c r="CU291" s="30"/>
      <c r="CV291" s="30"/>
      <c r="CW291" s="30"/>
      <c r="CX291" s="30"/>
      <c r="CY291" s="30"/>
      <c r="CZ291" s="30"/>
      <c r="DA291" s="30"/>
      <c r="DB291" s="30"/>
      <c r="DC291" s="30"/>
      <c r="DD291" s="30"/>
      <c r="DE291" s="30"/>
      <c r="DF291" s="30"/>
      <c r="DG291" s="30"/>
      <c r="DH291" s="30"/>
      <c r="DI291" s="30"/>
      <c r="DJ291" s="30"/>
      <c r="DK291" s="30"/>
      <c r="DL291" s="30"/>
      <c r="DM291" s="30"/>
      <c r="DN291" s="30"/>
      <c r="DO291" s="30"/>
      <c r="DP291" s="30"/>
      <c r="DQ291" s="30"/>
    </row>
    <row r="292" spans="1:121" ht="15" customHeight="1">
      <c r="A292" s="30"/>
      <c r="B292" s="30"/>
      <c r="C292" s="30"/>
      <c r="D292" s="30"/>
      <c r="E292" s="30"/>
      <c r="F292" s="30"/>
      <c r="G292" s="30"/>
      <c r="H292" s="83"/>
      <c r="I292" s="30"/>
      <c r="J292" s="30"/>
      <c r="K292" s="30"/>
      <c r="L292" s="30"/>
      <c r="M292" s="30"/>
      <c r="N292" s="30"/>
      <c r="O292" s="30"/>
      <c r="P292" s="30"/>
      <c r="Q292" s="30"/>
      <c r="R292" s="30"/>
      <c r="S292" s="30"/>
      <c r="T292" s="69"/>
      <c r="U292" s="69"/>
      <c r="V292" s="69"/>
      <c r="W292" s="69"/>
      <c r="X292" s="70"/>
      <c r="Y292" s="71"/>
      <c r="Z292" s="69"/>
      <c r="AA292" s="72"/>
      <c r="AB292" s="20"/>
      <c r="AC292" s="20"/>
      <c r="AD292" s="20"/>
      <c r="AE292" s="30"/>
      <c r="AF292" s="30"/>
      <c r="AG292" s="30"/>
      <c r="AH292" s="30"/>
      <c r="AI292" s="30"/>
      <c r="AJ292" s="30"/>
      <c r="AK292" s="30"/>
      <c r="AL292" s="30"/>
      <c r="AM292" s="30"/>
      <c r="AN292" s="30"/>
      <c r="AO292" s="30"/>
      <c r="AP292" s="30"/>
      <c r="AQ292" s="30"/>
      <c r="AR292" s="30"/>
      <c r="AS292" s="30"/>
      <c r="AT292" s="30"/>
      <c r="AU292" s="30"/>
      <c r="AV292" s="30"/>
      <c r="AW292" s="30"/>
      <c r="AX292" s="30"/>
      <c r="AY292" s="30"/>
      <c r="AZ292" s="30"/>
      <c r="BA292" s="30"/>
      <c r="BB292" s="30"/>
      <c r="BC292" s="30"/>
      <c r="BD292" s="30"/>
      <c r="BE292" s="30"/>
      <c r="BF292" s="30"/>
      <c r="BG292" s="30"/>
      <c r="BH292" s="30"/>
      <c r="BI292" s="30"/>
      <c r="BJ292" s="30"/>
      <c r="BK292" s="30"/>
      <c r="BL292" s="30"/>
      <c r="BM292" s="30"/>
      <c r="BN292" s="30"/>
      <c r="BO292" s="30"/>
      <c r="BP292" s="30"/>
      <c r="BQ292" s="30"/>
      <c r="BR292" s="30"/>
      <c r="BS292" s="30"/>
      <c r="BT292" s="30"/>
      <c r="BU292" s="30"/>
      <c r="BV292" s="30"/>
      <c r="BW292" s="30"/>
      <c r="BX292" s="30"/>
      <c r="BY292" s="30"/>
      <c r="BZ292" s="30"/>
      <c r="CA292" s="30"/>
      <c r="CB292" s="30"/>
      <c r="CC292" s="30"/>
      <c r="CD292" s="30"/>
      <c r="CE292" s="30"/>
      <c r="CF292" s="30"/>
      <c r="CG292" s="30"/>
      <c r="CH292" s="30"/>
      <c r="CI292" s="30"/>
      <c r="CJ292" s="30"/>
      <c r="CK292" s="30"/>
      <c r="CL292" s="30"/>
      <c r="CM292" s="30"/>
      <c r="CN292" s="30"/>
      <c r="CO292" s="30"/>
      <c r="CP292" s="30"/>
      <c r="CQ292" s="30"/>
      <c r="CR292" s="30"/>
      <c r="CS292" s="30"/>
      <c r="CT292" s="30"/>
      <c r="CU292" s="30"/>
      <c r="CV292" s="30"/>
      <c r="CW292" s="30"/>
      <c r="CX292" s="30"/>
      <c r="CY292" s="30"/>
      <c r="CZ292" s="30"/>
      <c r="DA292" s="30"/>
      <c r="DB292" s="30"/>
      <c r="DC292" s="30"/>
      <c r="DD292" s="30"/>
      <c r="DE292" s="30"/>
      <c r="DF292" s="30"/>
      <c r="DG292" s="30"/>
      <c r="DH292" s="30"/>
      <c r="DI292" s="30"/>
      <c r="DJ292" s="30"/>
      <c r="DK292" s="30"/>
      <c r="DL292" s="30"/>
      <c r="DM292" s="30"/>
      <c r="DN292" s="30"/>
      <c r="DO292" s="30"/>
      <c r="DP292" s="30"/>
      <c r="DQ292" s="30"/>
    </row>
    <row r="293" spans="1:121">
      <c r="A293" s="30"/>
      <c r="B293" s="30"/>
      <c r="C293" s="30"/>
      <c r="D293" s="30"/>
      <c r="E293" s="30"/>
      <c r="F293" s="30"/>
      <c r="G293" s="30"/>
      <c r="H293" s="83"/>
      <c r="I293" s="30"/>
      <c r="J293" s="30"/>
      <c r="K293" s="30"/>
      <c r="L293" s="30"/>
      <c r="M293" s="30"/>
      <c r="N293" s="30"/>
      <c r="O293" s="30"/>
      <c r="P293" s="30"/>
      <c r="Q293" s="30"/>
      <c r="R293" s="30"/>
      <c r="S293" s="30"/>
      <c r="T293" s="69"/>
      <c r="U293" s="69"/>
      <c r="V293" s="69"/>
      <c r="W293" s="69"/>
      <c r="X293" s="70"/>
      <c r="Y293" s="71"/>
      <c r="Z293" s="69"/>
      <c r="AA293" s="72"/>
      <c r="AB293" s="20"/>
      <c r="AC293" s="20"/>
      <c r="AD293" s="20"/>
      <c r="AE293" s="66"/>
      <c r="AF293" s="67"/>
      <c r="AG293" s="67"/>
      <c r="AH293" s="30"/>
      <c r="AI293" s="30"/>
      <c r="AJ293" s="30"/>
      <c r="AK293" s="30"/>
      <c r="AL293" s="30"/>
      <c r="AM293" s="30"/>
      <c r="AN293" s="30"/>
      <c r="AO293" s="30"/>
      <c r="AP293" s="30"/>
      <c r="AQ293" s="30"/>
      <c r="AR293" s="30"/>
      <c r="AS293" s="30"/>
      <c r="AT293" s="30"/>
      <c r="AU293" s="30"/>
      <c r="AV293" s="30"/>
      <c r="AW293" s="30"/>
      <c r="AX293" s="30"/>
      <c r="AY293" s="30"/>
      <c r="AZ293" s="30"/>
      <c r="BA293" s="30"/>
      <c r="BB293" s="30"/>
      <c r="BC293" s="30"/>
      <c r="BD293" s="30"/>
      <c r="BE293" s="30"/>
      <c r="BF293" s="30"/>
      <c r="BG293" s="30"/>
      <c r="BH293" s="30"/>
      <c r="BI293" s="30"/>
      <c r="BJ293" s="30"/>
      <c r="BK293" s="30"/>
      <c r="BL293" s="30"/>
      <c r="BM293" s="30"/>
      <c r="BN293" s="30"/>
      <c r="BO293" s="30"/>
      <c r="BP293" s="30"/>
      <c r="BQ293" s="30"/>
      <c r="BR293" s="30"/>
      <c r="BS293" s="30"/>
      <c r="BT293" s="30"/>
      <c r="BU293" s="30"/>
      <c r="BV293" s="30"/>
      <c r="BW293" s="30"/>
      <c r="BX293" s="30"/>
      <c r="BY293" s="30"/>
      <c r="BZ293" s="30"/>
      <c r="CA293" s="30"/>
      <c r="CB293" s="30"/>
      <c r="CC293" s="30"/>
      <c r="CD293" s="30"/>
      <c r="CE293" s="30"/>
      <c r="CF293" s="30"/>
      <c r="CG293" s="30"/>
      <c r="CH293" s="30"/>
      <c r="CI293" s="30"/>
      <c r="CJ293" s="30"/>
      <c r="CK293" s="30"/>
      <c r="CL293" s="30"/>
      <c r="CM293" s="30"/>
      <c r="CN293" s="30"/>
      <c r="CO293" s="30"/>
      <c r="CP293" s="30"/>
      <c r="CQ293" s="30"/>
      <c r="CR293" s="30"/>
      <c r="CS293" s="30"/>
      <c r="CT293" s="30"/>
      <c r="CU293" s="30"/>
      <c r="CV293" s="30"/>
      <c r="CW293" s="30"/>
      <c r="CX293" s="30"/>
      <c r="CY293" s="30"/>
      <c r="CZ293" s="30"/>
      <c r="DA293" s="30"/>
      <c r="DB293" s="30"/>
      <c r="DC293" s="30"/>
      <c r="DD293" s="30"/>
      <c r="DE293" s="30"/>
      <c r="DF293" s="30"/>
      <c r="DG293" s="30"/>
      <c r="DH293" s="30"/>
      <c r="DI293" s="30"/>
      <c r="DJ293" s="30"/>
      <c r="DK293" s="30"/>
      <c r="DL293" s="30"/>
      <c r="DM293" s="30"/>
      <c r="DN293" s="30"/>
      <c r="DO293" s="30"/>
      <c r="DP293" s="30"/>
      <c r="DQ293" s="30"/>
    </row>
    <row r="294" spans="1:121">
      <c r="A294" s="30"/>
      <c r="B294" s="30"/>
      <c r="C294" s="30"/>
      <c r="D294" s="30"/>
      <c r="E294" s="30"/>
      <c r="F294" s="30"/>
      <c r="G294" s="30"/>
      <c r="H294" s="83"/>
      <c r="I294" s="30"/>
      <c r="J294" s="30"/>
      <c r="K294" s="30"/>
      <c r="L294" s="30"/>
      <c r="M294" s="30"/>
      <c r="N294" s="30"/>
      <c r="O294" s="30"/>
      <c r="P294" s="30"/>
      <c r="Q294" s="30"/>
      <c r="R294" s="30"/>
      <c r="S294" s="30"/>
      <c r="T294" s="24"/>
      <c r="U294" s="24"/>
      <c r="V294" s="39"/>
      <c r="W294" s="39"/>
      <c r="X294" s="54"/>
      <c r="Y294" s="39"/>
      <c r="Z294" s="24"/>
      <c r="AA294" s="39"/>
      <c r="AB294" s="20"/>
      <c r="AC294" s="20"/>
      <c r="AD294" s="20"/>
      <c r="AE294" s="68"/>
      <c r="AF294" s="30"/>
      <c r="AG294" s="68"/>
      <c r="AH294" s="30"/>
      <c r="AI294" s="30"/>
      <c r="AJ294" s="30"/>
      <c r="AK294" s="30"/>
      <c r="AL294" s="30"/>
      <c r="AM294" s="30"/>
      <c r="AN294" s="30"/>
      <c r="AO294" s="30"/>
      <c r="AP294" s="30"/>
      <c r="AQ294" s="30"/>
      <c r="AR294" s="30"/>
      <c r="AS294" s="30"/>
      <c r="AT294" s="30"/>
      <c r="AU294" s="30"/>
      <c r="AV294" s="30"/>
      <c r="AW294" s="30"/>
      <c r="AX294" s="30"/>
      <c r="AY294" s="30"/>
      <c r="AZ294" s="30"/>
      <c r="BA294" s="30"/>
      <c r="BB294" s="30"/>
      <c r="BC294" s="30"/>
      <c r="BD294" s="30"/>
      <c r="BE294" s="30"/>
      <c r="BF294" s="30"/>
      <c r="BG294" s="30"/>
      <c r="BH294" s="30"/>
      <c r="BI294" s="30"/>
      <c r="BJ294" s="30"/>
      <c r="BK294" s="30"/>
      <c r="BL294" s="30"/>
      <c r="BM294" s="30"/>
      <c r="BN294" s="30"/>
      <c r="BO294" s="30"/>
      <c r="BP294" s="30"/>
      <c r="BQ294" s="30"/>
      <c r="BR294" s="30"/>
      <c r="BS294" s="30"/>
      <c r="BT294" s="30"/>
      <c r="BU294" s="30"/>
      <c r="BV294" s="30"/>
      <c r="BW294" s="30"/>
      <c r="BX294" s="30"/>
      <c r="BY294" s="30"/>
      <c r="BZ294" s="30"/>
      <c r="CA294" s="30"/>
      <c r="CB294" s="30"/>
      <c r="CC294" s="30"/>
      <c r="CD294" s="30"/>
      <c r="CE294" s="30"/>
      <c r="CF294" s="30"/>
      <c r="CG294" s="30"/>
      <c r="CH294" s="30"/>
      <c r="CI294" s="30"/>
      <c r="CJ294" s="30"/>
      <c r="CK294" s="30"/>
      <c r="CL294" s="30"/>
      <c r="CM294" s="30"/>
      <c r="CN294" s="30"/>
      <c r="CO294" s="30"/>
      <c r="CP294" s="30"/>
      <c r="CQ294" s="30"/>
      <c r="CR294" s="30"/>
      <c r="CS294" s="30"/>
      <c r="CT294" s="30"/>
      <c r="CU294" s="30"/>
      <c r="CV294" s="30"/>
      <c r="CW294" s="30"/>
      <c r="CX294" s="30"/>
      <c r="CY294" s="30"/>
      <c r="CZ294" s="30"/>
      <c r="DA294" s="30"/>
      <c r="DB294" s="30"/>
      <c r="DC294" s="30"/>
      <c r="DD294" s="30"/>
      <c r="DE294" s="30"/>
      <c r="DF294" s="30"/>
      <c r="DG294" s="30"/>
      <c r="DH294" s="30"/>
      <c r="DI294" s="30"/>
      <c r="DJ294" s="30"/>
      <c r="DK294" s="30"/>
      <c r="DL294" s="30"/>
      <c r="DM294" s="30"/>
      <c r="DN294" s="30"/>
      <c r="DO294" s="30"/>
      <c r="DP294" s="30"/>
      <c r="DQ294" s="30"/>
    </row>
    <row r="295" spans="1:121">
      <c r="A295" s="30"/>
      <c r="B295" s="30"/>
      <c r="C295" s="30"/>
      <c r="D295" s="30"/>
      <c r="E295" s="30"/>
      <c r="F295" s="30"/>
      <c r="G295" s="30"/>
      <c r="H295" s="83"/>
      <c r="I295" s="30"/>
      <c r="J295" s="30"/>
      <c r="K295" s="30"/>
      <c r="L295" s="30"/>
      <c r="M295" s="30"/>
      <c r="N295" s="30"/>
      <c r="O295" s="30"/>
      <c r="P295" s="30"/>
      <c r="Q295" s="30"/>
      <c r="R295" s="30"/>
      <c r="S295" s="30"/>
      <c r="T295" s="24"/>
      <c r="U295" s="24"/>
      <c r="V295" s="39"/>
      <c r="W295" s="39"/>
      <c r="X295" s="54"/>
      <c r="Y295" s="39"/>
      <c r="Z295" s="24"/>
      <c r="AA295" s="39"/>
      <c r="AB295" s="20"/>
      <c r="AC295" s="20"/>
      <c r="AD295" s="20"/>
      <c r="AE295" s="68"/>
      <c r="AF295" s="30"/>
      <c r="AG295" s="68"/>
      <c r="AH295" s="30"/>
      <c r="AI295" s="30"/>
      <c r="AJ295" s="30"/>
      <c r="AK295" s="30"/>
      <c r="AL295" s="30"/>
      <c r="AM295" s="30"/>
      <c r="AN295" s="30"/>
      <c r="AO295" s="30"/>
      <c r="AP295" s="30"/>
      <c r="AQ295" s="30"/>
      <c r="AR295" s="30"/>
      <c r="AS295" s="30"/>
      <c r="AT295" s="30"/>
      <c r="AU295" s="30"/>
      <c r="AV295" s="30"/>
      <c r="AW295" s="30"/>
      <c r="AX295" s="30"/>
      <c r="AY295" s="30"/>
      <c r="AZ295" s="30"/>
      <c r="BA295" s="30"/>
      <c r="BB295" s="30"/>
      <c r="BC295" s="30"/>
      <c r="BD295" s="30"/>
      <c r="BE295" s="30"/>
      <c r="BF295" s="30"/>
      <c r="BG295" s="30"/>
      <c r="BH295" s="30"/>
      <c r="BI295" s="30"/>
      <c r="BJ295" s="30"/>
      <c r="BK295" s="30"/>
      <c r="BL295" s="30"/>
      <c r="BM295" s="30"/>
      <c r="BN295" s="30"/>
      <c r="BO295" s="30"/>
      <c r="BP295" s="30"/>
      <c r="BQ295" s="30"/>
      <c r="BR295" s="30"/>
      <c r="BS295" s="30"/>
      <c r="BT295" s="30"/>
      <c r="BU295" s="30"/>
      <c r="BV295" s="30"/>
      <c r="BW295" s="30"/>
      <c r="BX295" s="30"/>
      <c r="BY295" s="30"/>
      <c r="BZ295" s="30"/>
      <c r="CA295" s="30"/>
      <c r="CB295" s="30"/>
      <c r="CC295" s="30"/>
      <c r="CD295" s="30"/>
      <c r="CE295" s="30"/>
      <c r="CF295" s="30"/>
      <c r="CG295" s="30"/>
      <c r="CH295" s="30"/>
      <c r="CI295" s="30"/>
      <c r="CJ295" s="30"/>
      <c r="CK295" s="30"/>
      <c r="CL295" s="30"/>
      <c r="CM295" s="30"/>
      <c r="CN295" s="30"/>
      <c r="CO295" s="30"/>
      <c r="CP295" s="30"/>
      <c r="CQ295" s="30"/>
      <c r="CR295" s="30"/>
      <c r="CS295" s="30"/>
      <c r="CT295" s="30"/>
      <c r="CU295" s="30"/>
      <c r="CV295" s="30"/>
      <c r="CW295" s="30"/>
      <c r="CX295" s="30"/>
      <c r="CY295" s="30"/>
      <c r="CZ295" s="30"/>
      <c r="DA295" s="30"/>
      <c r="DB295" s="30"/>
      <c r="DC295" s="30"/>
      <c r="DD295" s="30"/>
      <c r="DE295" s="30"/>
      <c r="DF295" s="30"/>
      <c r="DG295" s="30"/>
      <c r="DH295" s="30"/>
      <c r="DI295" s="30"/>
      <c r="DJ295" s="30"/>
      <c r="DK295" s="30"/>
      <c r="DL295" s="30"/>
      <c r="DM295" s="30"/>
      <c r="DN295" s="30"/>
      <c r="DO295" s="30"/>
      <c r="DP295" s="30"/>
      <c r="DQ295" s="30"/>
    </row>
    <row r="296" spans="1:121">
      <c r="A296" s="30"/>
      <c r="B296" s="30"/>
      <c r="C296" s="30"/>
      <c r="D296" s="30"/>
      <c r="E296" s="30"/>
      <c r="F296" s="30"/>
      <c r="G296" s="30"/>
      <c r="H296" s="83"/>
      <c r="I296" s="30"/>
      <c r="J296" s="30"/>
      <c r="K296" s="30"/>
      <c r="L296" s="30"/>
      <c r="M296" s="30"/>
      <c r="N296" s="30"/>
      <c r="O296" s="30"/>
      <c r="P296" s="30"/>
      <c r="Q296" s="30"/>
      <c r="R296" s="30"/>
      <c r="S296" s="30"/>
      <c r="T296" s="24"/>
      <c r="U296" s="24"/>
      <c r="V296" s="39"/>
      <c r="W296" s="39"/>
      <c r="X296" s="54"/>
      <c r="Y296" s="39"/>
      <c r="Z296" s="24"/>
      <c r="AA296" s="39"/>
      <c r="AB296" s="20"/>
      <c r="AC296" s="20"/>
      <c r="AD296" s="20"/>
      <c r="AE296" s="68"/>
      <c r="AF296" s="30"/>
      <c r="AG296" s="68"/>
      <c r="AH296" s="30"/>
      <c r="AI296" s="30"/>
      <c r="AJ296" s="30"/>
      <c r="AK296" s="30"/>
      <c r="AL296" s="30"/>
      <c r="AM296" s="30"/>
      <c r="AN296" s="30"/>
      <c r="AO296" s="30"/>
      <c r="AP296" s="30"/>
      <c r="AQ296" s="30"/>
      <c r="AR296" s="30"/>
      <c r="AS296" s="30"/>
      <c r="AT296" s="30"/>
      <c r="AU296" s="30"/>
      <c r="AV296" s="30"/>
      <c r="AW296" s="30"/>
      <c r="AX296" s="30"/>
      <c r="AY296" s="30"/>
      <c r="AZ296" s="30"/>
      <c r="BA296" s="30"/>
      <c r="BB296" s="30"/>
      <c r="BC296" s="30"/>
      <c r="BD296" s="30"/>
      <c r="BE296" s="30"/>
      <c r="BF296" s="30"/>
      <c r="BG296" s="30"/>
      <c r="BH296" s="30"/>
      <c r="BI296" s="30"/>
      <c r="BJ296" s="30"/>
      <c r="BK296" s="30"/>
      <c r="BL296" s="30"/>
      <c r="BM296" s="30"/>
      <c r="BN296" s="30"/>
      <c r="BO296" s="30"/>
      <c r="BP296" s="30"/>
      <c r="BQ296" s="30"/>
      <c r="BR296" s="30"/>
      <c r="BS296" s="30"/>
      <c r="BT296" s="30"/>
      <c r="BU296" s="30"/>
      <c r="BV296" s="30"/>
      <c r="BW296" s="30"/>
      <c r="BX296" s="30"/>
      <c r="BY296" s="30"/>
      <c r="BZ296" s="30"/>
      <c r="CA296" s="30"/>
      <c r="CB296" s="30"/>
      <c r="CC296" s="30"/>
      <c r="CD296" s="30"/>
      <c r="CE296" s="30"/>
      <c r="CF296" s="30"/>
      <c r="CG296" s="30"/>
      <c r="CH296" s="30"/>
      <c r="CI296" s="30"/>
      <c r="CJ296" s="30"/>
      <c r="CK296" s="30"/>
      <c r="CL296" s="30"/>
      <c r="CM296" s="30"/>
      <c r="CN296" s="30"/>
      <c r="CO296" s="30"/>
      <c r="CP296" s="30"/>
      <c r="CQ296" s="30"/>
      <c r="CR296" s="30"/>
      <c r="CS296" s="30"/>
      <c r="CT296" s="30"/>
      <c r="CU296" s="30"/>
      <c r="CV296" s="30"/>
      <c r="CW296" s="30"/>
      <c r="CX296" s="30"/>
      <c r="CY296" s="30"/>
      <c r="CZ296" s="30"/>
      <c r="DA296" s="30"/>
      <c r="DB296" s="30"/>
      <c r="DC296" s="30"/>
      <c r="DD296" s="30"/>
      <c r="DE296" s="30"/>
      <c r="DF296" s="30"/>
      <c r="DG296" s="30"/>
      <c r="DH296" s="30"/>
      <c r="DI296" s="30"/>
      <c r="DJ296" s="30"/>
      <c r="DK296" s="30"/>
      <c r="DL296" s="30"/>
      <c r="DM296" s="30"/>
      <c r="DN296" s="30"/>
      <c r="DO296" s="30"/>
      <c r="DP296" s="30"/>
      <c r="DQ296" s="30"/>
    </row>
    <row r="297" spans="1:121">
      <c r="A297" s="30"/>
      <c r="B297" s="30"/>
      <c r="C297" s="30"/>
      <c r="D297" s="30"/>
      <c r="E297" s="30"/>
      <c r="F297" s="30"/>
      <c r="G297" s="30"/>
      <c r="H297" s="83"/>
      <c r="I297" s="30"/>
      <c r="J297" s="30"/>
      <c r="K297" s="30"/>
      <c r="L297" s="30"/>
      <c r="M297" s="30"/>
      <c r="N297" s="30"/>
      <c r="O297" s="30"/>
      <c r="P297" s="30"/>
      <c r="Q297" s="30"/>
      <c r="R297" s="30"/>
      <c r="S297" s="30"/>
      <c r="T297" s="24"/>
      <c r="U297" s="24"/>
      <c r="V297" s="39"/>
      <c r="W297" s="39"/>
      <c r="X297" s="54"/>
      <c r="Y297" s="39"/>
      <c r="Z297" s="24"/>
      <c r="AA297" s="39"/>
      <c r="AB297" s="20"/>
      <c r="AC297" s="20"/>
      <c r="AD297" s="20"/>
      <c r="AE297" s="68"/>
      <c r="AF297" s="30"/>
      <c r="AG297" s="68"/>
      <c r="AH297" s="30"/>
      <c r="AI297" s="30"/>
      <c r="AJ297" s="30"/>
      <c r="AK297" s="30"/>
      <c r="AL297" s="30"/>
      <c r="AM297" s="30"/>
      <c r="AN297" s="30"/>
      <c r="AO297" s="30"/>
      <c r="AP297" s="30"/>
      <c r="AQ297" s="30"/>
      <c r="AR297" s="30"/>
      <c r="AS297" s="30"/>
      <c r="AT297" s="30"/>
      <c r="AU297" s="30"/>
      <c r="AV297" s="30"/>
      <c r="AW297" s="30"/>
      <c r="AX297" s="30"/>
      <c r="AY297" s="30"/>
      <c r="AZ297" s="30"/>
      <c r="BA297" s="30"/>
      <c r="BB297" s="30"/>
      <c r="BC297" s="30"/>
      <c r="BD297" s="30"/>
      <c r="BE297" s="30"/>
      <c r="BF297" s="30"/>
      <c r="BG297" s="30"/>
      <c r="BH297" s="30"/>
      <c r="BI297" s="30"/>
      <c r="BJ297" s="30"/>
      <c r="BK297" s="30"/>
      <c r="BL297" s="30"/>
      <c r="BM297" s="30"/>
      <c r="BN297" s="30"/>
      <c r="BO297" s="30"/>
      <c r="BP297" s="30"/>
      <c r="BQ297" s="30"/>
      <c r="BR297" s="30"/>
      <c r="BS297" s="30"/>
      <c r="BT297" s="30"/>
      <c r="BU297" s="30"/>
      <c r="BV297" s="30"/>
      <c r="BW297" s="30"/>
      <c r="BX297" s="30"/>
      <c r="BY297" s="30"/>
      <c r="BZ297" s="30"/>
      <c r="CA297" s="30"/>
      <c r="CB297" s="30"/>
      <c r="CC297" s="30"/>
      <c r="CD297" s="30"/>
      <c r="CE297" s="30"/>
      <c r="CF297" s="30"/>
      <c r="CG297" s="30"/>
      <c r="CH297" s="30"/>
      <c r="CI297" s="30"/>
      <c r="CJ297" s="30"/>
      <c r="CK297" s="30"/>
      <c r="CL297" s="30"/>
      <c r="CM297" s="30"/>
      <c r="CN297" s="30"/>
      <c r="CO297" s="30"/>
      <c r="CP297" s="30"/>
      <c r="CQ297" s="30"/>
      <c r="CR297" s="30"/>
      <c r="CS297" s="30"/>
      <c r="CT297" s="30"/>
      <c r="CU297" s="30"/>
      <c r="CV297" s="30"/>
      <c r="CW297" s="30"/>
      <c r="CX297" s="30"/>
      <c r="CY297" s="30"/>
      <c r="CZ297" s="30"/>
      <c r="DA297" s="30"/>
      <c r="DB297" s="30"/>
      <c r="DC297" s="30"/>
      <c r="DD297" s="30"/>
      <c r="DE297" s="30"/>
      <c r="DF297" s="30"/>
      <c r="DG297" s="30"/>
      <c r="DH297" s="30"/>
      <c r="DI297" s="30"/>
      <c r="DJ297" s="30"/>
      <c r="DK297" s="30"/>
      <c r="DL297" s="30"/>
      <c r="DM297" s="30"/>
      <c r="DN297" s="30"/>
      <c r="DO297" s="30"/>
      <c r="DP297" s="30"/>
      <c r="DQ297" s="30"/>
    </row>
    <row r="298" spans="1:121">
      <c r="A298" s="30"/>
      <c r="B298" s="30"/>
      <c r="C298" s="30"/>
      <c r="D298" s="30"/>
      <c r="E298" s="30"/>
      <c r="F298" s="30"/>
      <c r="G298" s="30"/>
      <c r="H298" s="83"/>
      <c r="I298" s="30"/>
      <c r="J298" s="30"/>
      <c r="K298" s="30"/>
      <c r="L298" s="30"/>
      <c r="M298" s="30"/>
      <c r="N298" s="30"/>
      <c r="O298" s="30"/>
      <c r="P298" s="30"/>
      <c r="Q298" s="30"/>
      <c r="R298" s="30"/>
      <c r="S298" s="30"/>
      <c r="T298" s="24"/>
      <c r="U298" s="24"/>
      <c r="V298" s="39"/>
      <c r="W298" s="39"/>
      <c r="X298" s="54"/>
      <c r="Y298" s="39"/>
      <c r="Z298" s="24"/>
      <c r="AA298" s="39"/>
      <c r="AB298" s="20"/>
      <c r="AC298" s="20"/>
      <c r="AD298" s="20"/>
      <c r="AE298" s="68"/>
      <c r="AF298" s="30"/>
      <c r="AG298" s="68"/>
      <c r="AH298" s="30"/>
      <c r="AI298" s="30"/>
      <c r="AJ298" s="30"/>
      <c r="AK298" s="30"/>
      <c r="AL298" s="30"/>
      <c r="AM298" s="30"/>
      <c r="AN298" s="30"/>
      <c r="AO298" s="30"/>
      <c r="AP298" s="30"/>
      <c r="AQ298" s="30"/>
      <c r="AR298" s="30"/>
      <c r="AS298" s="30"/>
      <c r="AT298" s="30"/>
      <c r="AU298" s="30"/>
      <c r="AV298" s="30"/>
      <c r="AW298" s="30"/>
      <c r="AX298" s="30"/>
      <c r="AY298" s="30"/>
      <c r="AZ298" s="30"/>
      <c r="BA298" s="30"/>
      <c r="BB298" s="30"/>
      <c r="BC298" s="30"/>
      <c r="BD298" s="30"/>
      <c r="BE298" s="30"/>
      <c r="BF298" s="30"/>
      <c r="BG298" s="30"/>
      <c r="BH298" s="30"/>
      <c r="BI298" s="30"/>
      <c r="BJ298" s="30"/>
      <c r="BK298" s="30"/>
      <c r="BL298" s="30"/>
      <c r="BM298" s="30"/>
      <c r="BN298" s="30"/>
      <c r="BO298" s="30"/>
      <c r="BP298" s="30"/>
      <c r="BQ298" s="30"/>
      <c r="BR298" s="30"/>
      <c r="BS298" s="30"/>
      <c r="BT298" s="30"/>
      <c r="BU298" s="30"/>
      <c r="BV298" s="30"/>
      <c r="BW298" s="30"/>
      <c r="BX298" s="30"/>
      <c r="BY298" s="30"/>
      <c r="BZ298" s="30"/>
      <c r="CA298" s="30"/>
      <c r="CB298" s="30"/>
      <c r="CC298" s="30"/>
      <c r="CD298" s="30"/>
      <c r="CE298" s="30"/>
      <c r="CF298" s="30"/>
      <c r="CG298" s="30"/>
      <c r="CH298" s="30"/>
      <c r="CI298" s="30"/>
      <c r="CJ298" s="30"/>
      <c r="CK298" s="30"/>
      <c r="CL298" s="30"/>
      <c r="CM298" s="30"/>
      <c r="CN298" s="30"/>
      <c r="CO298" s="30"/>
      <c r="CP298" s="30"/>
      <c r="CQ298" s="30"/>
      <c r="CR298" s="30"/>
      <c r="CS298" s="30"/>
      <c r="CT298" s="30"/>
      <c r="CU298" s="30"/>
      <c r="CV298" s="30"/>
      <c r="CW298" s="30"/>
      <c r="CX298" s="30"/>
      <c r="CY298" s="30"/>
      <c r="CZ298" s="30"/>
      <c r="DA298" s="30"/>
      <c r="DB298" s="30"/>
      <c r="DC298" s="30"/>
      <c r="DD298" s="30"/>
      <c r="DE298" s="30"/>
      <c r="DF298" s="30"/>
      <c r="DG298" s="30"/>
      <c r="DH298" s="30"/>
      <c r="DI298" s="30"/>
      <c r="DJ298" s="30"/>
      <c r="DK298" s="30"/>
      <c r="DL298" s="30"/>
      <c r="DM298" s="30"/>
      <c r="DN298" s="30"/>
      <c r="DO298" s="30"/>
      <c r="DP298" s="30"/>
      <c r="DQ298" s="30"/>
    </row>
    <row r="299" spans="1:121">
      <c r="A299" s="30"/>
      <c r="B299" s="30"/>
      <c r="C299" s="30"/>
      <c r="D299" s="30"/>
      <c r="E299" s="30"/>
      <c r="F299" s="30"/>
      <c r="G299" s="30"/>
      <c r="H299" s="83"/>
      <c r="I299" s="30"/>
      <c r="J299" s="30"/>
      <c r="K299" s="30"/>
      <c r="L299" s="30"/>
      <c r="M299" s="30"/>
      <c r="N299" s="30"/>
      <c r="O299" s="30"/>
      <c r="P299" s="30"/>
      <c r="Q299" s="30"/>
      <c r="R299" s="30"/>
      <c r="S299" s="30"/>
      <c r="T299" s="24"/>
      <c r="U299" s="24"/>
      <c r="V299" s="39"/>
      <c r="W299" s="39"/>
      <c r="X299" s="54"/>
      <c r="Y299" s="39"/>
      <c r="Z299" s="24"/>
      <c r="AA299" s="39"/>
      <c r="AB299" s="20"/>
      <c r="AC299" s="20"/>
      <c r="AD299" s="20"/>
      <c r="AE299" s="68"/>
      <c r="AF299" s="30"/>
      <c r="AG299" s="68"/>
      <c r="AH299" s="30"/>
      <c r="AI299" s="30"/>
      <c r="AJ299" s="30"/>
      <c r="AK299" s="30"/>
      <c r="AL299" s="30"/>
      <c r="AM299" s="30"/>
      <c r="AN299" s="30"/>
      <c r="AO299" s="30"/>
      <c r="AP299" s="30"/>
      <c r="AQ299" s="30"/>
      <c r="AR299" s="30"/>
      <c r="AS299" s="30"/>
      <c r="AT299" s="30"/>
      <c r="AU299" s="30"/>
      <c r="AV299" s="30"/>
      <c r="AW299" s="30"/>
      <c r="AX299" s="30"/>
      <c r="AY299" s="30"/>
      <c r="AZ299" s="30"/>
      <c r="BA299" s="30"/>
      <c r="BB299" s="30"/>
      <c r="BC299" s="30"/>
      <c r="BD299" s="30"/>
      <c r="BE299" s="30"/>
      <c r="BF299" s="30"/>
      <c r="BG299" s="30"/>
      <c r="BH299" s="30"/>
      <c r="BI299" s="30"/>
      <c r="BJ299" s="30"/>
      <c r="BK299" s="30"/>
      <c r="BL299" s="30"/>
      <c r="BM299" s="30"/>
      <c r="BN299" s="30"/>
      <c r="BO299" s="30"/>
      <c r="BP299" s="30"/>
      <c r="BQ299" s="30"/>
      <c r="BR299" s="30"/>
      <c r="BS299" s="30"/>
      <c r="BT299" s="30"/>
      <c r="BU299" s="30"/>
      <c r="BV299" s="30"/>
      <c r="BW299" s="30"/>
      <c r="BX299" s="30"/>
      <c r="BY299" s="30"/>
      <c r="BZ299" s="30"/>
      <c r="CA299" s="30"/>
      <c r="CB299" s="30"/>
      <c r="CC299" s="30"/>
      <c r="CD299" s="30"/>
      <c r="CE299" s="30"/>
      <c r="CF299" s="30"/>
      <c r="CG299" s="30"/>
      <c r="CH299" s="30"/>
      <c r="CI299" s="30"/>
      <c r="CJ299" s="30"/>
      <c r="CK299" s="30"/>
      <c r="CL299" s="30"/>
      <c r="CM299" s="30"/>
      <c r="CN299" s="30"/>
      <c r="CO299" s="30"/>
      <c r="CP299" s="30"/>
      <c r="CQ299" s="30"/>
      <c r="CR299" s="30"/>
      <c r="CS299" s="30"/>
      <c r="CT299" s="30"/>
      <c r="CU299" s="30"/>
      <c r="CV299" s="30"/>
      <c r="CW299" s="30"/>
      <c r="CX299" s="30"/>
      <c r="CY299" s="30"/>
      <c r="CZ299" s="30"/>
      <c r="DA299" s="30"/>
      <c r="DB299" s="30"/>
      <c r="DC299" s="30"/>
      <c r="DD299" s="30"/>
      <c r="DE299" s="30"/>
      <c r="DF299" s="30"/>
      <c r="DG299" s="30"/>
      <c r="DH299" s="30"/>
      <c r="DI299" s="30"/>
      <c r="DJ299" s="30"/>
      <c r="DK299" s="30"/>
      <c r="DL299" s="30"/>
      <c r="DM299" s="30"/>
      <c r="DN299" s="30"/>
      <c r="DO299" s="30"/>
      <c r="DP299" s="30"/>
      <c r="DQ299" s="30"/>
    </row>
    <row r="300" spans="1:121">
      <c r="A300" s="30"/>
      <c r="B300" s="30"/>
      <c r="C300" s="30"/>
      <c r="D300" s="30"/>
      <c r="E300" s="30"/>
      <c r="F300" s="30"/>
      <c r="G300" s="30"/>
      <c r="H300" s="83"/>
      <c r="I300" s="30"/>
      <c r="J300" s="30"/>
      <c r="K300" s="30"/>
      <c r="L300" s="30"/>
      <c r="M300" s="30"/>
      <c r="N300" s="30"/>
      <c r="O300" s="30"/>
      <c r="P300" s="30"/>
      <c r="Q300" s="30"/>
      <c r="R300" s="30"/>
      <c r="S300" s="30"/>
      <c r="T300" s="24"/>
      <c r="U300" s="24"/>
      <c r="V300" s="39"/>
      <c r="W300" s="39"/>
      <c r="X300" s="54"/>
      <c r="Y300" s="39"/>
      <c r="Z300" s="24"/>
      <c r="AA300" s="39"/>
      <c r="AB300" s="20"/>
      <c r="AC300" s="20"/>
      <c r="AD300" s="20"/>
      <c r="AE300" s="68"/>
      <c r="AF300" s="30"/>
      <c r="AG300" s="68"/>
      <c r="AH300" s="30"/>
      <c r="AI300" s="30"/>
      <c r="AJ300" s="30"/>
      <c r="AK300" s="30"/>
      <c r="AL300" s="30"/>
      <c r="AM300" s="30"/>
      <c r="AN300" s="30"/>
      <c r="AO300" s="30"/>
      <c r="AP300" s="30"/>
      <c r="AQ300" s="30"/>
      <c r="AR300" s="30"/>
      <c r="AS300" s="30"/>
      <c r="AT300" s="30"/>
      <c r="AU300" s="30"/>
      <c r="AV300" s="30"/>
      <c r="AW300" s="30"/>
      <c r="AX300" s="30"/>
      <c r="AY300" s="30"/>
      <c r="AZ300" s="30"/>
      <c r="BA300" s="30"/>
      <c r="BB300" s="30"/>
      <c r="BC300" s="30"/>
      <c r="BD300" s="30"/>
      <c r="BE300" s="30"/>
      <c r="BF300" s="30"/>
      <c r="BG300" s="30"/>
      <c r="BH300" s="30"/>
      <c r="BI300" s="30"/>
      <c r="BJ300" s="30"/>
      <c r="BK300" s="30"/>
      <c r="BL300" s="30"/>
      <c r="BM300" s="30"/>
      <c r="BN300" s="30"/>
      <c r="BO300" s="30"/>
      <c r="BP300" s="30"/>
      <c r="BQ300" s="30"/>
      <c r="BR300" s="30"/>
      <c r="BS300" s="30"/>
      <c r="BT300" s="30"/>
      <c r="BU300" s="30"/>
      <c r="BV300" s="30"/>
      <c r="BW300" s="30"/>
      <c r="BX300" s="30"/>
      <c r="BY300" s="30"/>
      <c r="BZ300" s="30"/>
      <c r="CA300" s="30"/>
      <c r="CB300" s="30"/>
      <c r="CC300" s="30"/>
      <c r="CD300" s="30"/>
      <c r="CE300" s="30"/>
      <c r="CF300" s="30"/>
      <c r="CG300" s="30"/>
      <c r="CH300" s="30"/>
      <c r="CI300" s="30"/>
      <c r="CJ300" s="30"/>
      <c r="CK300" s="30"/>
      <c r="CL300" s="30"/>
      <c r="CM300" s="30"/>
      <c r="CN300" s="30"/>
      <c r="CO300" s="30"/>
      <c r="CP300" s="30"/>
      <c r="CQ300" s="30"/>
      <c r="CR300" s="30"/>
      <c r="CS300" s="30"/>
      <c r="CT300" s="30"/>
      <c r="CU300" s="30"/>
      <c r="CV300" s="30"/>
      <c r="CW300" s="30"/>
      <c r="CX300" s="30"/>
      <c r="CY300" s="30"/>
      <c r="CZ300" s="30"/>
      <c r="DA300" s="30"/>
      <c r="DB300" s="30"/>
      <c r="DC300" s="30"/>
      <c r="DD300" s="30"/>
      <c r="DE300" s="30"/>
      <c r="DF300" s="30"/>
      <c r="DG300" s="30"/>
      <c r="DH300" s="30"/>
      <c r="DI300" s="30"/>
      <c r="DJ300" s="30"/>
      <c r="DK300" s="30"/>
      <c r="DL300" s="30"/>
      <c r="DM300" s="30"/>
      <c r="DN300" s="30"/>
      <c r="DO300" s="30"/>
      <c r="DP300" s="30"/>
      <c r="DQ300" s="30"/>
    </row>
    <row r="301" spans="1:121">
      <c r="A301" s="30"/>
      <c r="B301" s="30"/>
      <c r="C301" s="30"/>
      <c r="D301" s="30"/>
      <c r="E301" s="30"/>
      <c r="F301" s="30"/>
      <c r="G301" s="30"/>
      <c r="H301" s="83"/>
      <c r="I301" s="30"/>
      <c r="J301" s="30"/>
      <c r="K301" s="30"/>
      <c r="L301" s="30"/>
      <c r="M301" s="30"/>
      <c r="N301" s="30"/>
      <c r="O301" s="30"/>
      <c r="P301" s="30"/>
      <c r="Q301" s="30"/>
      <c r="R301" s="30"/>
      <c r="S301" s="30"/>
      <c r="T301" s="24"/>
      <c r="U301" s="24"/>
      <c r="V301" s="39"/>
      <c r="W301" s="39"/>
      <c r="X301" s="54"/>
      <c r="Y301" s="39"/>
      <c r="Z301" s="24"/>
      <c r="AA301" s="39"/>
      <c r="AB301" s="20"/>
      <c r="AC301" s="20"/>
      <c r="AD301" s="20"/>
      <c r="AE301" s="68"/>
      <c r="AF301" s="30"/>
      <c r="AG301" s="68"/>
      <c r="AH301" s="30"/>
      <c r="AI301" s="30"/>
      <c r="AJ301" s="30"/>
      <c r="AK301" s="30"/>
      <c r="AL301" s="30"/>
      <c r="AM301" s="30"/>
      <c r="AN301" s="30"/>
      <c r="AO301" s="30"/>
      <c r="AP301" s="30"/>
      <c r="AQ301" s="30"/>
      <c r="AR301" s="30"/>
      <c r="AS301" s="30"/>
      <c r="AT301" s="30"/>
      <c r="AU301" s="30"/>
      <c r="AV301" s="30"/>
      <c r="AW301" s="30"/>
      <c r="AX301" s="30"/>
      <c r="AY301" s="30"/>
      <c r="AZ301" s="30"/>
      <c r="BA301" s="30"/>
      <c r="BB301" s="30"/>
      <c r="BC301" s="30"/>
      <c r="BD301" s="30"/>
      <c r="BE301" s="30"/>
      <c r="BF301" s="30"/>
      <c r="BG301" s="30"/>
      <c r="BH301" s="30"/>
      <c r="BI301" s="30"/>
      <c r="BJ301" s="30"/>
      <c r="BK301" s="30"/>
      <c r="BL301" s="30"/>
      <c r="BM301" s="30"/>
      <c r="BN301" s="30"/>
      <c r="BO301" s="30"/>
      <c r="BP301" s="30"/>
      <c r="BQ301" s="30"/>
      <c r="BR301" s="30"/>
      <c r="BS301" s="30"/>
      <c r="BT301" s="30"/>
      <c r="BU301" s="30"/>
      <c r="BV301" s="30"/>
      <c r="BW301" s="30"/>
      <c r="BX301" s="30"/>
      <c r="BY301" s="30"/>
      <c r="BZ301" s="30"/>
      <c r="CA301" s="30"/>
      <c r="CB301" s="30"/>
      <c r="CC301" s="30"/>
      <c r="CD301" s="30"/>
      <c r="CE301" s="30"/>
      <c r="CF301" s="30"/>
      <c r="CG301" s="30"/>
      <c r="CH301" s="30"/>
      <c r="CI301" s="30"/>
      <c r="CJ301" s="30"/>
      <c r="CK301" s="30"/>
      <c r="CL301" s="30"/>
      <c r="CM301" s="30"/>
      <c r="CN301" s="30"/>
      <c r="CO301" s="30"/>
      <c r="CP301" s="30"/>
      <c r="CQ301" s="30"/>
      <c r="CR301" s="30"/>
      <c r="CS301" s="30"/>
      <c r="CT301" s="30"/>
      <c r="CU301" s="30"/>
      <c r="CV301" s="30"/>
      <c r="CW301" s="30"/>
      <c r="CX301" s="30"/>
      <c r="CY301" s="30"/>
      <c r="CZ301" s="30"/>
      <c r="DA301" s="30"/>
      <c r="DB301" s="30"/>
      <c r="DC301" s="30"/>
      <c r="DD301" s="30"/>
      <c r="DE301" s="30"/>
      <c r="DF301" s="30"/>
      <c r="DG301" s="30"/>
      <c r="DH301" s="30"/>
      <c r="DI301" s="30"/>
      <c r="DJ301" s="30"/>
      <c r="DK301" s="30"/>
      <c r="DL301" s="30"/>
      <c r="DM301" s="30"/>
      <c r="DN301" s="30"/>
      <c r="DO301" s="30"/>
      <c r="DP301" s="30"/>
      <c r="DQ301" s="30"/>
    </row>
    <row r="302" spans="1:121">
      <c r="A302" s="30"/>
      <c r="B302" s="30"/>
      <c r="C302" s="30"/>
      <c r="D302" s="30"/>
      <c r="E302" s="30"/>
      <c r="F302" s="30"/>
      <c r="G302" s="30"/>
      <c r="H302" s="83"/>
      <c r="I302" s="30"/>
      <c r="J302" s="30"/>
      <c r="K302" s="30"/>
      <c r="L302" s="30"/>
      <c r="M302" s="30"/>
      <c r="N302" s="30"/>
      <c r="O302" s="30"/>
      <c r="P302" s="30"/>
      <c r="Q302" s="30"/>
      <c r="R302" s="30"/>
      <c r="S302" s="30"/>
      <c r="T302" s="24"/>
      <c r="U302" s="24"/>
      <c r="V302" s="39"/>
      <c r="W302" s="39"/>
      <c r="X302" s="54"/>
      <c r="Y302" s="39"/>
      <c r="Z302" s="24"/>
      <c r="AA302" s="39"/>
      <c r="AB302" s="20"/>
      <c r="AC302" s="20"/>
      <c r="AD302" s="20"/>
      <c r="AE302" s="68"/>
      <c r="AF302" s="30"/>
      <c r="AG302" s="68"/>
      <c r="AH302" s="30"/>
      <c r="AI302" s="30"/>
      <c r="AJ302" s="30"/>
      <c r="AK302" s="30"/>
      <c r="AL302" s="30"/>
      <c r="AM302" s="30"/>
      <c r="AN302" s="30"/>
      <c r="AO302" s="30"/>
      <c r="AP302" s="30"/>
      <c r="AQ302" s="30"/>
      <c r="AR302" s="30"/>
      <c r="AS302" s="30"/>
      <c r="AT302" s="30"/>
      <c r="AU302" s="30"/>
      <c r="AV302" s="30"/>
      <c r="AW302" s="30"/>
      <c r="AX302" s="30"/>
      <c r="AY302" s="30"/>
      <c r="AZ302" s="30"/>
      <c r="BA302" s="30"/>
      <c r="BB302" s="30"/>
      <c r="BC302" s="30"/>
      <c r="BD302" s="30"/>
      <c r="BE302" s="30"/>
      <c r="BF302" s="30"/>
      <c r="BG302" s="30"/>
      <c r="BH302" s="30"/>
      <c r="BI302" s="30"/>
      <c r="BJ302" s="30"/>
      <c r="BK302" s="30"/>
      <c r="BL302" s="30"/>
      <c r="BM302" s="30"/>
      <c r="BN302" s="30"/>
      <c r="BO302" s="30"/>
      <c r="BP302" s="30"/>
      <c r="BQ302" s="30"/>
      <c r="BR302" s="30"/>
      <c r="BS302" s="30"/>
      <c r="BT302" s="30"/>
      <c r="BU302" s="30"/>
      <c r="BV302" s="30"/>
      <c r="BW302" s="30"/>
      <c r="BX302" s="30"/>
      <c r="BY302" s="30"/>
      <c r="BZ302" s="30"/>
      <c r="CA302" s="30"/>
      <c r="CB302" s="30"/>
      <c r="CC302" s="30"/>
      <c r="CD302" s="30"/>
      <c r="CE302" s="30"/>
      <c r="CF302" s="30"/>
      <c r="CG302" s="30"/>
      <c r="CH302" s="30"/>
      <c r="CI302" s="30"/>
      <c r="CJ302" s="30"/>
      <c r="CK302" s="30"/>
      <c r="CL302" s="30"/>
      <c r="CM302" s="30"/>
      <c r="CN302" s="30"/>
      <c r="CO302" s="30"/>
      <c r="CP302" s="30"/>
      <c r="CQ302" s="30"/>
      <c r="CR302" s="30"/>
      <c r="CS302" s="30"/>
      <c r="CT302" s="30"/>
      <c r="CU302" s="30"/>
      <c r="CV302" s="30"/>
      <c r="CW302" s="30"/>
      <c r="CX302" s="30"/>
      <c r="CY302" s="30"/>
      <c r="CZ302" s="30"/>
      <c r="DA302" s="30"/>
      <c r="DB302" s="30"/>
      <c r="DC302" s="30"/>
      <c r="DD302" s="30"/>
      <c r="DE302" s="30"/>
      <c r="DF302" s="30"/>
      <c r="DG302" s="30"/>
      <c r="DH302" s="30"/>
      <c r="DI302" s="30"/>
      <c r="DJ302" s="30"/>
      <c r="DK302" s="30"/>
      <c r="DL302" s="30"/>
      <c r="DM302" s="30"/>
      <c r="DN302" s="30"/>
      <c r="DO302" s="30"/>
      <c r="DP302" s="30"/>
      <c r="DQ302" s="30"/>
    </row>
    <row r="303" spans="1:121">
      <c r="A303" s="30"/>
      <c r="B303" s="30"/>
      <c r="C303" s="30"/>
      <c r="D303" s="30"/>
      <c r="E303" s="30"/>
      <c r="F303" s="30"/>
      <c r="G303" s="30"/>
      <c r="H303" s="83"/>
      <c r="I303" s="30"/>
      <c r="J303" s="30"/>
      <c r="K303" s="30"/>
      <c r="L303" s="30"/>
      <c r="M303" s="30"/>
      <c r="N303" s="30"/>
      <c r="O303" s="30"/>
      <c r="P303" s="30"/>
      <c r="Q303" s="30"/>
      <c r="R303" s="30"/>
      <c r="S303" s="30"/>
      <c r="T303" s="24"/>
      <c r="U303" s="24"/>
      <c r="V303" s="39"/>
      <c r="W303" s="39"/>
      <c r="X303" s="54"/>
      <c r="Y303" s="39"/>
      <c r="Z303" s="24"/>
      <c r="AA303" s="39"/>
      <c r="AB303" s="20"/>
      <c r="AC303" s="20"/>
      <c r="AD303" s="20"/>
      <c r="AE303" s="68"/>
      <c r="AF303" s="30"/>
      <c r="AG303" s="68"/>
      <c r="AH303" s="30"/>
      <c r="AI303" s="30"/>
      <c r="AJ303" s="30"/>
      <c r="AK303" s="30"/>
      <c r="AL303" s="30"/>
      <c r="AM303" s="30"/>
      <c r="AN303" s="30"/>
      <c r="AO303" s="30"/>
      <c r="AP303" s="30"/>
      <c r="AQ303" s="30"/>
      <c r="AR303" s="30"/>
      <c r="AS303" s="30"/>
      <c r="AT303" s="30"/>
      <c r="AU303" s="30"/>
      <c r="AV303" s="30"/>
      <c r="AW303" s="30"/>
      <c r="AX303" s="30"/>
      <c r="AY303" s="30"/>
      <c r="AZ303" s="30"/>
      <c r="BA303" s="30"/>
      <c r="BB303" s="30"/>
      <c r="BC303" s="30"/>
      <c r="BD303" s="30"/>
      <c r="BE303" s="30"/>
      <c r="BF303" s="30"/>
      <c r="BG303" s="30"/>
      <c r="BH303" s="30"/>
      <c r="BI303" s="30"/>
      <c r="BJ303" s="30"/>
      <c r="BK303" s="30"/>
      <c r="BL303" s="30"/>
      <c r="BM303" s="30"/>
      <c r="BN303" s="30"/>
      <c r="BO303" s="30"/>
      <c r="BP303" s="30"/>
      <c r="BQ303" s="30"/>
      <c r="BR303" s="30"/>
      <c r="BS303" s="30"/>
      <c r="BT303" s="30"/>
      <c r="BU303" s="30"/>
      <c r="BV303" s="30"/>
      <c r="BW303" s="30"/>
      <c r="BX303" s="30"/>
      <c r="BY303" s="30"/>
      <c r="BZ303" s="30"/>
      <c r="CA303" s="30"/>
      <c r="CB303" s="30"/>
      <c r="CC303" s="30"/>
      <c r="CD303" s="30"/>
      <c r="CE303" s="30"/>
      <c r="CF303" s="30"/>
      <c r="CG303" s="30"/>
      <c r="CH303" s="30"/>
      <c r="CI303" s="30"/>
      <c r="CJ303" s="30"/>
      <c r="CK303" s="30"/>
      <c r="CL303" s="30"/>
      <c r="CM303" s="30"/>
      <c r="CN303" s="30"/>
      <c r="CO303" s="30"/>
      <c r="CP303" s="30"/>
      <c r="CQ303" s="30"/>
      <c r="CR303" s="30"/>
      <c r="CS303" s="30"/>
      <c r="CT303" s="30"/>
      <c r="CU303" s="30"/>
      <c r="CV303" s="30"/>
      <c r="CW303" s="30"/>
      <c r="CX303" s="30"/>
      <c r="CY303" s="30"/>
      <c r="CZ303" s="30"/>
      <c r="DA303" s="30"/>
      <c r="DB303" s="30"/>
      <c r="DC303" s="30"/>
      <c r="DD303" s="30"/>
      <c r="DE303" s="30"/>
      <c r="DF303" s="30"/>
      <c r="DG303" s="30"/>
      <c r="DH303" s="30"/>
      <c r="DI303" s="30"/>
      <c r="DJ303" s="30"/>
      <c r="DK303" s="30"/>
      <c r="DL303" s="30"/>
      <c r="DM303" s="30"/>
      <c r="DN303" s="30"/>
      <c r="DO303" s="30"/>
      <c r="DP303" s="30"/>
      <c r="DQ303" s="30"/>
    </row>
    <row r="304" spans="1:121">
      <c r="A304" s="30"/>
      <c r="B304" s="30"/>
      <c r="C304" s="30"/>
      <c r="D304" s="30"/>
      <c r="E304" s="30"/>
      <c r="F304" s="30"/>
      <c r="G304" s="30"/>
      <c r="H304" s="83"/>
      <c r="I304" s="30"/>
      <c r="J304" s="30"/>
      <c r="K304" s="30"/>
      <c r="L304" s="30"/>
      <c r="M304" s="30"/>
      <c r="N304" s="30"/>
      <c r="O304" s="30"/>
      <c r="P304" s="30"/>
      <c r="Q304" s="30"/>
      <c r="R304" s="30"/>
      <c r="S304" s="30"/>
      <c r="T304" s="24"/>
      <c r="U304" s="24"/>
      <c r="V304" s="39"/>
      <c r="W304" s="39"/>
      <c r="X304" s="54"/>
      <c r="Y304" s="39"/>
      <c r="Z304" s="24"/>
      <c r="AA304" s="39"/>
      <c r="AB304" s="20"/>
      <c r="AC304" s="20"/>
      <c r="AD304" s="20"/>
      <c r="AE304" s="68"/>
      <c r="AF304" s="30"/>
      <c r="AG304" s="68"/>
      <c r="AH304" s="30"/>
      <c r="AI304" s="30"/>
      <c r="AJ304" s="30"/>
      <c r="AK304" s="30"/>
      <c r="AL304" s="30"/>
      <c r="AM304" s="30"/>
      <c r="AN304" s="30"/>
      <c r="AO304" s="30"/>
      <c r="AP304" s="30"/>
      <c r="AQ304" s="30"/>
      <c r="AR304" s="30"/>
      <c r="AS304" s="30"/>
      <c r="AT304" s="30"/>
      <c r="AU304" s="30"/>
      <c r="AV304" s="30"/>
      <c r="AW304" s="30"/>
      <c r="AX304" s="30"/>
      <c r="AY304" s="30"/>
      <c r="AZ304" s="30"/>
      <c r="BA304" s="30"/>
      <c r="BB304" s="30"/>
      <c r="BC304" s="30"/>
      <c r="BD304" s="30"/>
      <c r="BE304" s="30"/>
      <c r="BF304" s="30"/>
      <c r="BG304" s="30"/>
      <c r="BH304" s="30"/>
      <c r="BI304" s="30"/>
      <c r="BJ304" s="30"/>
      <c r="BK304" s="30"/>
      <c r="BL304" s="30"/>
      <c r="BM304" s="30"/>
      <c r="BN304" s="30"/>
      <c r="BO304" s="30"/>
      <c r="BP304" s="30"/>
      <c r="BQ304" s="30"/>
      <c r="BR304" s="30"/>
      <c r="BS304" s="30"/>
      <c r="BT304" s="30"/>
      <c r="BU304" s="30"/>
      <c r="BV304" s="30"/>
      <c r="BW304" s="30"/>
      <c r="BX304" s="30"/>
      <c r="BY304" s="30"/>
      <c r="BZ304" s="30"/>
      <c r="CA304" s="30"/>
      <c r="CB304" s="30"/>
      <c r="CC304" s="30"/>
      <c r="CD304" s="30"/>
      <c r="CE304" s="30"/>
      <c r="CF304" s="30"/>
      <c r="CG304" s="30"/>
      <c r="CH304" s="30"/>
      <c r="CI304" s="30"/>
      <c r="CJ304" s="30"/>
      <c r="CK304" s="30"/>
      <c r="CL304" s="30"/>
      <c r="CM304" s="30"/>
      <c r="CN304" s="30"/>
      <c r="CO304" s="30"/>
      <c r="CP304" s="30"/>
      <c r="CQ304" s="30"/>
      <c r="CR304" s="30"/>
      <c r="CS304" s="30"/>
      <c r="CT304" s="30"/>
      <c r="CU304" s="30"/>
      <c r="CV304" s="30"/>
      <c r="CW304" s="30"/>
      <c r="CX304" s="30"/>
      <c r="CY304" s="30"/>
      <c r="CZ304" s="30"/>
      <c r="DA304" s="30"/>
      <c r="DB304" s="30"/>
      <c r="DC304" s="30"/>
      <c r="DD304" s="30"/>
      <c r="DE304" s="30"/>
      <c r="DF304" s="30"/>
      <c r="DG304" s="30"/>
      <c r="DH304" s="30"/>
      <c r="DI304" s="30"/>
      <c r="DJ304" s="30"/>
      <c r="DK304" s="30"/>
      <c r="DL304" s="30"/>
      <c r="DM304" s="30"/>
      <c r="DN304" s="30"/>
      <c r="DO304" s="30"/>
      <c r="DP304" s="30"/>
      <c r="DQ304" s="30"/>
    </row>
    <row r="305" spans="1:121">
      <c r="A305" s="30"/>
      <c r="B305" s="30"/>
      <c r="C305" s="30"/>
      <c r="D305" s="30"/>
      <c r="E305" s="30"/>
      <c r="F305" s="30"/>
      <c r="G305" s="30"/>
      <c r="H305" s="83"/>
      <c r="I305" s="30"/>
      <c r="J305" s="30"/>
      <c r="K305" s="30"/>
      <c r="L305" s="30"/>
      <c r="M305" s="30"/>
      <c r="N305" s="30"/>
      <c r="O305" s="30"/>
      <c r="P305" s="30"/>
      <c r="Q305" s="30"/>
      <c r="R305" s="30"/>
      <c r="S305" s="30"/>
      <c r="T305" s="24"/>
      <c r="U305" s="24"/>
      <c r="V305" s="39"/>
      <c r="W305" s="39"/>
      <c r="X305" s="54"/>
      <c r="Y305" s="39"/>
      <c r="Z305" s="24"/>
      <c r="AA305" s="39"/>
      <c r="AB305" s="20"/>
      <c r="AC305" s="20"/>
      <c r="AD305" s="20"/>
      <c r="AE305" s="68"/>
      <c r="AF305" s="30"/>
      <c r="AG305" s="68"/>
      <c r="AH305" s="30"/>
      <c r="AI305" s="30"/>
      <c r="AJ305" s="30"/>
      <c r="AK305" s="30"/>
      <c r="AL305" s="30"/>
      <c r="AM305" s="30"/>
      <c r="AN305" s="30"/>
      <c r="AO305" s="30"/>
      <c r="AP305" s="30"/>
      <c r="AQ305" s="30"/>
      <c r="AR305" s="30"/>
      <c r="AS305" s="30"/>
      <c r="AT305" s="30"/>
      <c r="AU305" s="30"/>
      <c r="AV305" s="30"/>
      <c r="AW305" s="30"/>
      <c r="AX305" s="30"/>
      <c r="AY305" s="30"/>
      <c r="AZ305" s="30"/>
      <c r="BA305" s="30"/>
      <c r="BB305" s="30"/>
      <c r="BC305" s="30"/>
      <c r="BD305" s="30"/>
      <c r="BE305" s="30"/>
      <c r="BF305" s="30"/>
      <c r="BG305" s="30"/>
      <c r="BH305" s="30"/>
      <c r="BI305" s="30"/>
      <c r="BJ305" s="30"/>
      <c r="BK305" s="30"/>
      <c r="BL305" s="30"/>
      <c r="BM305" s="30"/>
      <c r="BN305" s="30"/>
      <c r="BO305" s="30"/>
      <c r="BP305" s="30"/>
      <c r="BQ305" s="30"/>
      <c r="BR305" s="30"/>
      <c r="BS305" s="30"/>
      <c r="BT305" s="30"/>
      <c r="BU305" s="30"/>
      <c r="BV305" s="30"/>
      <c r="BW305" s="30"/>
      <c r="BX305" s="30"/>
      <c r="BY305" s="30"/>
      <c r="BZ305" s="30"/>
      <c r="CA305" s="30"/>
      <c r="CB305" s="30"/>
      <c r="CC305" s="30"/>
      <c r="CD305" s="30"/>
      <c r="CE305" s="30"/>
      <c r="CF305" s="30"/>
      <c r="CG305" s="30"/>
      <c r="CH305" s="30"/>
      <c r="CI305" s="30"/>
      <c r="CJ305" s="30"/>
      <c r="CK305" s="30"/>
      <c r="CL305" s="30"/>
      <c r="CM305" s="30"/>
      <c r="CN305" s="30"/>
      <c r="CO305" s="30"/>
      <c r="CP305" s="30"/>
      <c r="CQ305" s="30"/>
      <c r="CR305" s="30"/>
      <c r="CS305" s="30"/>
      <c r="CT305" s="30"/>
      <c r="CU305" s="30"/>
      <c r="CV305" s="30"/>
      <c r="CW305" s="30"/>
      <c r="CX305" s="30"/>
      <c r="CY305" s="30"/>
      <c r="CZ305" s="30"/>
      <c r="DA305" s="30"/>
      <c r="DB305" s="30"/>
      <c r="DC305" s="30"/>
      <c r="DD305" s="30"/>
      <c r="DE305" s="30"/>
      <c r="DF305" s="30"/>
      <c r="DG305" s="30"/>
      <c r="DH305" s="30"/>
      <c r="DI305" s="30"/>
      <c r="DJ305" s="30"/>
      <c r="DK305" s="30"/>
      <c r="DL305" s="30"/>
      <c r="DM305" s="30"/>
      <c r="DN305" s="30"/>
      <c r="DO305" s="30"/>
      <c r="DP305" s="30"/>
      <c r="DQ305" s="30"/>
    </row>
    <row r="306" spans="1:121">
      <c r="A306" s="30"/>
      <c r="B306" s="30"/>
      <c r="C306" s="30"/>
      <c r="D306" s="30"/>
      <c r="E306" s="30"/>
      <c r="F306" s="30"/>
      <c r="G306" s="30"/>
      <c r="H306" s="83"/>
      <c r="I306" s="30"/>
      <c r="J306" s="30"/>
      <c r="K306" s="30"/>
      <c r="L306" s="30"/>
      <c r="M306" s="30"/>
      <c r="N306" s="30"/>
      <c r="O306" s="30"/>
      <c r="P306" s="30"/>
      <c r="Q306" s="30"/>
      <c r="R306" s="30"/>
      <c r="S306" s="30"/>
      <c r="T306" s="24"/>
      <c r="U306" s="24"/>
      <c r="V306" s="39"/>
      <c r="W306" s="39"/>
      <c r="X306" s="54"/>
      <c r="Y306" s="39"/>
      <c r="Z306" s="24"/>
      <c r="AA306" s="39"/>
      <c r="AB306" s="20"/>
      <c r="AC306" s="20"/>
      <c r="AD306" s="20"/>
      <c r="AE306" s="68"/>
      <c r="AF306" s="30"/>
      <c r="AG306" s="68"/>
      <c r="AH306" s="30"/>
      <c r="AI306" s="30"/>
      <c r="AJ306" s="30"/>
      <c r="AK306" s="30"/>
      <c r="AL306" s="30"/>
      <c r="AM306" s="30"/>
      <c r="AN306" s="30"/>
      <c r="AO306" s="30"/>
      <c r="AP306" s="30"/>
      <c r="AQ306" s="30"/>
      <c r="AR306" s="30"/>
      <c r="AS306" s="30"/>
      <c r="AT306" s="30"/>
      <c r="AU306" s="30"/>
      <c r="AV306" s="30"/>
      <c r="AW306" s="30"/>
      <c r="AX306" s="30"/>
      <c r="AY306" s="30"/>
      <c r="AZ306" s="30"/>
      <c r="BA306" s="30"/>
      <c r="BB306" s="30"/>
      <c r="BC306" s="30"/>
      <c r="BD306" s="30"/>
      <c r="BE306" s="30"/>
      <c r="BF306" s="30"/>
      <c r="BG306" s="30"/>
      <c r="BH306" s="30"/>
      <c r="BI306" s="30"/>
      <c r="BJ306" s="30"/>
      <c r="BK306" s="30"/>
      <c r="BL306" s="30"/>
      <c r="BM306" s="30"/>
      <c r="BN306" s="30"/>
      <c r="BO306" s="30"/>
      <c r="BP306" s="30"/>
      <c r="BQ306" s="30"/>
      <c r="BR306" s="30"/>
      <c r="BS306" s="30"/>
      <c r="BT306" s="30"/>
      <c r="BU306" s="30"/>
      <c r="BV306" s="30"/>
      <c r="BW306" s="30"/>
      <c r="BX306" s="30"/>
      <c r="BY306" s="30"/>
      <c r="BZ306" s="30"/>
      <c r="CA306" s="30"/>
      <c r="CB306" s="30"/>
      <c r="CC306" s="30"/>
      <c r="CD306" s="30"/>
      <c r="CE306" s="30"/>
      <c r="CF306" s="30"/>
      <c r="CG306" s="30"/>
      <c r="CH306" s="30"/>
      <c r="CI306" s="30"/>
      <c r="CJ306" s="30"/>
      <c r="CK306" s="30"/>
      <c r="CL306" s="30"/>
      <c r="CM306" s="30"/>
      <c r="CN306" s="30"/>
      <c r="CO306" s="30"/>
      <c r="CP306" s="30"/>
      <c r="CQ306" s="30"/>
      <c r="CR306" s="30"/>
      <c r="CS306" s="30"/>
      <c r="CT306" s="30"/>
      <c r="CU306" s="30"/>
      <c r="CV306" s="30"/>
      <c r="CW306" s="30"/>
      <c r="CX306" s="30"/>
      <c r="CY306" s="30"/>
      <c r="CZ306" s="30"/>
      <c r="DA306" s="30"/>
      <c r="DB306" s="30"/>
      <c r="DC306" s="30"/>
      <c r="DD306" s="30"/>
      <c r="DE306" s="30"/>
      <c r="DF306" s="30"/>
      <c r="DG306" s="30"/>
      <c r="DH306" s="30"/>
      <c r="DI306" s="30"/>
      <c r="DJ306" s="30"/>
      <c r="DK306" s="30"/>
      <c r="DL306" s="30"/>
      <c r="DM306" s="30"/>
      <c r="DN306" s="30"/>
      <c r="DO306" s="30"/>
      <c r="DP306" s="30"/>
      <c r="DQ306" s="30"/>
    </row>
    <row r="307" spans="1:121">
      <c r="A307" s="30"/>
      <c r="B307" s="30"/>
      <c r="C307" s="30"/>
      <c r="D307" s="30"/>
      <c r="E307" s="30"/>
      <c r="F307" s="30"/>
      <c r="G307" s="30"/>
      <c r="H307" s="83"/>
      <c r="I307" s="30"/>
      <c r="J307" s="30"/>
      <c r="K307" s="30"/>
      <c r="L307" s="30"/>
      <c r="M307" s="30"/>
      <c r="N307" s="30"/>
      <c r="O307" s="30"/>
      <c r="P307" s="30"/>
      <c r="Q307" s="30"/>
      <c r="R307" s="30"/>
      <c r="S307" s="30"/>
      <c r="T307" s="24"/>
      <c r="U307" s="24"/>
      <c r="V307" s="39"/>
      <c r="W307" s="39"/>
      <c r="X307" s="54"/>
      <c r="Y307" s="39"/>
      <c r="Z307" s="24"/>
      <c r="AA307" s="39"/>
      <c r="AB307" s="20"/>
      <c r="AC307" s="20"/>
      <c r="AD307" s="20"/>
      <c r="AE307" s="68"/>
      <c r="AF307" s="30"/>
      <c r="AG307" s="68"/>
      <c r="AH307" s="30"/>
      <c r="AI307" s="30"/>
      <c r="AJ307" s="30"/>
      <c r="AK307" s="30"/>
      <c r="AL307" s="30"/>
      <c r="AM307" s="30"/>
      <c r="AN307" s="30"/>
      <c r="AO307" s="30"/>
      <c r="AP307" s="30"/>
      <c r="AQ307" s="30"/>
      <c r="AR307" s="30"/>
      <c r="AS307" s="30"/>
      <c r="AT307" s="30"/>
      <c r="AU307" s="30"/>
      <c r="AV307" s="30"/>
      <c r="AW307" s="30"/>
      <c r="AX307" s="30"/>
      <c r="AY307" s="30"/>
      <c r="AZ307" s="30"/>
      <c r="BA307" s="30"/>
      <c r="BB307" s="30"/>
      <c r="BC307" s="30"/>
      <c r="BD307" s="30"/>
      <c r="BE307" s="30"/>
      <c r="BF307" s="30"/>
      <c r="BG307" s="30"/>
      <c r="BH307" s="30"/>
      <c r="BI307" s="30"/>
      <c r="BJ307" s="30"/>
      <c r="BK307" s="30"/>
      <c r="BL307" s="30"/>
      <c r="BM307" s="30"/>
      <c r="BN307" s="30"/>
      <c r="BO307" s="30"/>
      <c r="BP307" s="30"/>
      <c r="BQ307" s="30"/>
      <c r="BR307" s="30"/>
      <c r="BS307" s="30"/>
      <c r="BT307" s="30"/>
      <c r="BU307" s="30"/>
      <c r="BV307" s="30"/>
      <c r="BW307" s="30"/>
      <c r="BX307" s="30"/>
      <c r="BY307" s="30"/>
      <c r="BZ307" s="30"/>
      <c r="CA307" s="30"/>
      <c r="CB307" s="30"/>
      <c r="CC307" s="30"/>
      <c r="CD307" s="30"/>
      <c r="CE307" s="30"/>
      <c r="CF307" s="30"/>
      <c r="CG307" s="30"/>
      <c r="CH307" s="30"/>
      <c r="CI307" s="30"/>
      <c r="CJ307" s="30"/>
      <c r="CK307" s="30"/>
      <c r="CL307" s="30"/>
      <c r="CM307" s="30"/>
      <c r="CN307" s="30"/>
      <c r="CO307" s="30"/>
      <c r="CP307" s="30"/>
      <c r="CQ307" s="30"/>
      <c r="CR307" s="30"/>
      <c r="CS307" s="30"/>
      <c r="CT307" s="30"/>
      <c r="CU307" s="30"/>
      <c r="CV307" s="30"/>
      <c r="CW307" s="30"/>
      <c r="CX307" s="30"/>
      <c r="CY307" s="30"/>
      <c r="CZ307" s="30"/>
      <c r="DA307" s="30"/>
      <c r="DB307" s="30"/>
      <c r="DC307" s="30"/>
      <c r="DD307" s="30"/>
      <c r="DE307" s="30"/>
      <c r="DF307" s="30"/>
      <c r="DG307" s="30"/>
      <c r="DH307" s="30"/>
      <c r="DI307" s="30"/>
      <c r="DJ307" s="30"/>
      <c r="DK307" s="30"/>
      <c r="DL307" s="30"/>
      <c r="DM307" s="30"/>
      <c r="DN307" s="30"/>
      <c r="DO307" s="30"/>
      <c r="DP307" s="30"/>
      <c r="DQ307" s="30"/>
    </row>
    <row r="308" spans="1:121">
      <c r="A308" s="30"/>
      <c r="B308" s="30"/>
      <c r="C308" s="30"/>
      <c r="D308" s="30"/>
      <c r="E308" s="30"/>
      <c r="F308" s="30"/>
      <c r="G308" s="30"/>
      <c r="H308" s="83"/>
      <c r="I308" s="30"/>
      <c r="J308" s="30"/>
      <c r="K308" s="30"/>
      <c r="L308" s="30"/>
      <c r="M308" s="30"/>
      <c r="N308" s="30"/>
      <c r="O308" s="30"/>
      <c r="P308" s="30"/>
      <c r="Q308" s="30"/>
      <c r="R308" s="30"/>
      <c r="S308" s="30"/>
      <c r="T308" s="24"/>
      <c r="U308" s="24"/>
      <c r="V308" s="39"/>
      <c r="W308" s="39"/>
      <c r="X308" s="54"/>
      <c r="Y308" s="39"/>
      <c r="Z308" s="24"/>
      <c r="AA308" s="39"/>
      <c r="AB308" s="20"/>
      <c r="AC308" s="20"/>
      <c r="AD308" s="20"/>
      <c r="AE308" s="68"/>
      <c r="AF308" s="30"/>
      <c r="AG308" s="68"/>
      <c r="AH308" s="30"/>
      <c r="AI308" s="30"/>
      <c r="AJ308" s="30"/>
      <c r="AK308" s="30"/>
      <c r="AL308" s="30"/>
      <c r="AM308" s="30"/>
      <c r="AN308" s="30"/>
      <c r="AO308" s="30"/>
      <c r="AP308" s="30"/>
      <c r="AQ308" s="30"/>
      <c r="AR308" s="30"/>
      <c r="AS308" s="30"/>
      <c r="AT308" s="30"/>
      <c r="AU308" s="30"/>
      <c r="AV308" s="30"/>
      <c r="AW308" s="30"/>
      <c r="AX308" s="30"/>
      <c r="AY308" s="30"/>
      <c r="AZ308" s="30"/>
      <c r="BA308" s="30"/>
      <c r="BB308" s="30"/>
      <c r="BC308" s="30"/>
      <c r="BD308" s="30"/>
      <c r="BE308" s="30"/>
      <c r="BF308" s="30"/>
      <c r="BG308" s="30"/>
      <c r="BH308" s="30"/>
      <c r="BI308" s="30"/>
      <c r="BJ308" s="30"/>
      <c r="BK308" s="30"/>
      <c r="BL308" s="30"/>
      <c r="BM308" s="30"/>
      <c r="BN308" s="30"/>
      <c r="BO308" s="30"/>
      <c r="BP308" s="30"/>
      <c r="BQ308" s="30"/>
      <c r="BR308" s="30"/>
      <c r="BS308" s="30"/>
      <c r="BT308" s="30"/>
      <c r="BU308" s="30"/>
      <c r="BV308" s="30"/>
      <c r="BW308" s="30"/>
      <c r="BX308" s="30"/>
      <c r="BY308" s="30"/>
      <c r="BZ308" s="30"/>
      <c r="CA308" s="30"/>
      <c r="CB308" s="30"/>
      <c r="CC308" s="30"/>
      <c r="CD308" s="30"/>
      <c r="CE308" s="30"/>
      <c r="CF308" s="30"/>
      <c r="CG308" s="30"/>
      <c r="CH308" s="30"/>
      <c r="CI308" s="30"/>
      <c r="CJ308" s="30"/>
      <c r="CK308" s="30"/>
      <c r="CL308" s="30"/>
      <c r="CM308" s="30"/>
      <c r="CN308" s="30"/>
      <c r="CO308" s="30"/>
      <c r="CP308" s="30"/>
      <c r="CQ308" s="30"/>
      <c r="CR308" s="30"/>
      <c r="CS308" s="30"/>
      <c r="CT308" s="30"/>
      <c r="CU308" s="30"/>
      <c r="CV308" s="30"/>
      <c r="CW308" s="30"/>
      <c r="CX308" s="30"/>
      <c r="CY308" s="30"/>
      <c r="CZ308" s="30"/>
      <c r="DA308" s="30"/>
      <c r="DB308" s="30"/>
      <c r="DC308" s="30"/>
      <c r="DD308" s="30"/>
      <c r="DE308" s="30"/>
      <c r="DF308" s="30"/>
      <c r="DG308" s="30"/>
      <c r="DH308" s="30"/>
      <c r="DI308" s="30"/>
      <c r="DJ308" s="30"/>
      <c r="DK308" s="30"/>
      <c r="DL308" s="30"/>
      <c r="DM308" s="30"/>
      <c r="DN308" s="30"/>
      <c r="DO308" s="30"/>
      <c r="DP308" s="30"/>
      <c r="DQ308" s="30"/>
    </row>
    <row r="309" spans="1:121">
      <c r="A309" s="30"/>
      <c r="B309" s="30"/>
      <c r="C309" s="30"/>
      <c r="D309" s="30"/>
      <c r="E309" s="30"/>
      <c r="F309" s="30"/>
      <c r="G309" s="30"/>
      <c r="H309" s="83"/>
      <c r="I309" s="30"/>
      <c r="J309" s="30"/>
      <c r="K309" s="30"/>
      <c r="L309" s="30"/>
      <c r="M309" s="30"/>
      <c r="N309" s="30"/>
      <c r="O309" s="30"/>
      <c r="P309" s="30"/>
      <c r="Q309" s="30"/>
      <c r="R309" s="30"/>
      <c r="S309" s="30"/>
      <c r="T309" s="24"/>
      <c r="U309" s="24"/>
      <c r="V309" s="39"/>
      <c r="W309" s="39"/>
      <c r="X309" s="54"/>
      <c r="Y309" s="39"/>
      <c r="Z309" s="24"/>
      <c r="AA309" s="39"/>
      <c r="AB309" s="20"/>
      <c r="AC309" s="20"/>
      <c r="AD309" s="20"/>
      <c r="AE309" s="68"/>
      <c r="AF309" s="30"/>
      <c r="AG309" s="68"/>
      <c r="AH309" s="30"/>
      <c r="AI309" s="30"/>
      <c r="AJ309" s="30"/>
      <c r="AK309" s="30"/>
      <c r="AL309" s="30"/>
      <c r="AM309" s="30"/>
      <c r="AN309" s="30"/>
      <c r="AO309" s="30"/>
      <c r="AP309" s="30"/>
      <c r="AQ309" s="30"/>
      <c r="AR309" s="30"/>
      <c r="AS309" s="30"/>
      <c r="AT309" s="30"/>
      <c r="AU309" s="30"/>
      <c r="AV309" s="30"/>
      <c r="AW309" s="30"/>
      <c r="AX309" s="30"/>
      <c r="AY309" s="30"/>
      <c r="AZ309" s="30"/>
      <c r="BA309" s="30"/>
      <c r="BB309" s="30"/>
      <c r="BC309" s="30"/>
      <c r="BD309" s="30"/>
      <c r="BE309" s="30"/>
      <c r="BF309" s="30"/>
      <c r="BG309" s="30"/>
      <c r="BH309" s="30"/>
      <c r="BI309" s="30"/>
      <c r="BJ309" s="30"/>
      <c r="BK309" s="30"/>
      <c r="BL309" s="30"/>
      <c r="BM309" s="30"/>
      <c r="BN309" s="30"/>
      <c r="BO309" s="30"/>
      <c r="BP309" s="30"/>
      <c r="BQ309" s="30"/>
      <c r="BR309" s="30"/>
      <c r="BS309" s="30"/>
      <c r="BT309" s="30"/>
      <c r="BU309" s="30"/>
      <c r="BV309" s="30"/>
      <c r="BW309" s="30"/>
      <c r="BX309" s="30"/>
      <c r="BY309" s="30"/>
      <c r="BZ309" s="30"/>
      <c r="CA309" s="30"/>
      <c r="CB309" s="30"/>
      <c r="CC309" s="30"/>
      <c r="CD309" s="30"/>
      <c r="CE309" s="30"/>
      <c r="CF309" s="30"/>
      <c r="CG309" s="30"/>
      <c r="CH309" s="30"/>
      <c r="CI309" s="30"/>
      <c r="CJ309" s="30"/>
      <c r="CK309" s="30"/>
      <c r="CL309" s="30"/>
      <c r="CM309" s="30"/>
      <c r="CN309" s="30"/>
      <c r="CO309" s="30"/>
      <c r="CP309" s="30"/>
      <c r="CQ309" s="30"/>
      <c r="CR309" s="30"/>
      <c r="CS309" s="30"/>
      <c r="CT309" s="30"/>
      <c r="CU309" s="30"/>
      <c r="CV309" s="30"/>
      <c r="CW309" s="30"/>
      <c r="CX309" s="30"/>
      <c r="CY309" s="30"/>
      <c r="CZ309" s="30"/>
      <c r="DA309" s="30"/>
      <c r="DB309" s="30"/>
      <c r="DC309" s="30"/>
      <c r="DD309" s="30"/>
      <c r="DE309" s="30"/>
      <c r="DF309" s="30"/>
      <c r="DG309" s="30"/>
      <c r="DH309" s="30"/>
      <c r="DI309" s="30"/>
      <c r="DJ309" s="30"/>
      <c r="DK309" s="30"/>
      <c r="DL309" s="30"/>
      <c r="DM309" s="30"/>
      <c r="DN309" s="30"/>
      <c r="DO309" s="30"/>
      <c r="DP309" s="30"/>
      <c r="DQ309" s="30"/>
    </row>
    <row r="310" spans="1:121">
      <c r="A310" s="30"/>
      <c r="B310" s="30"/>
      <c r="C310" s="30"/>
      <c r="D310" s="30"/>
      <c r="E310" s="30"/>
      <c r="F310" s="30"/>
      <c r="G310" s="30"/>
      <c r="H310" s="83"/>
      <c r="I310" s="30"/>
      <c r="J310" s="30"/>
      <c r="K310" s="30"/>
      <c r="L310" s="30"/>
      <c r="M310" s="30"/>
      <c r="N310" s="30"/>
      <c r="O310" s="30"/>
      <c r="P310" s="30"/>
      <c r="Q310" s="30"/>
      <c r="R310" s="30"/>
      <c r="S310" s="30"/>
      <c r="T310" s="24"/>
      <c r="U310" s="24"/>
      <c r="V310" s="39"/>
      <c r="W310" s="39"/>
      <c r="X310" s="54"/>
      <c r="Y310" s="39"/>
      <c r="Z310" s="24"/>
      <c r="AA310" s="39"/>
      <c r="AB310" s="20"/>
      <c r="AC310" s="20"/>
      <c r="AD310" s="20"/>
      <c r="AE310" s="68"/>
      <c r="AF310" s="30"/>
      <c r="AG310" s="68"/>
      <c r="AH310" s="30"/>
      <c r="AI310" s="30"/>
      <c r="AJ310" s="30"/>
      <c r="AK310" s="30"/>
      <c r="AL310" s="30"/>
      <c r="AM310" s="30"/>
      <c r="AN310" s="30"/>
      <c r="AO310" s="30"/>
      <c r="AP310" s="30"/>
      <c r="AQ310" s="30"/>
      <c r="AR310" s="30"/>
      <c r="AS310" s="30"/>
      <c r="AT310" s="30"/>
      <c r="AU310" s="30"/>
      <c r="AV310" s="30"/>
      <c r="AW310" s="30"/>
      <c r="AX310" s="30"/>
      <c r="AY310" s="30"/>
      <c r="AZ310" s="30"/>
      <c r="BA310" s="30"/>
      <c r="BB310" s="30"/>
      <c r="BC310" s="30"/>
      <c r="BD310" s="30"/>
      <c r="BE310" s="30"/>
      <c r="BF310" s="30"/>
      <c r="BG310" s="30"/>
      <c r="BH310" s="30"/>
      <c r="BI310" s="30"/>
      <c r="BJ310" s="30"/>
      <c r="BK310" s="30"/>
      <c r="BL310" s="30"/>
      <c r="BM310" s="30"/>
      <c r="BN310" s="30"/>
      <c r="BO310" s="30"/>
      <c r="BP310" s="30"/>
      <c r="BQ310" s="30"/>
      <c r="BR310" s="30"/>
      <c r="BS310" s="30"/>
      <c r="BT310" s="30"/>
      <c r="BU310" s="30"/>
      <c r="BV310" s="30"/>
      <c r="BW310" s="30"/>
      <c r="BX310" s="30"/>
      <c r="BY310" s="30"/>
      <c r="BZ310" s="30"/>
      <c r="CA310" s="30"/>
      <c r="CB310" s="30"/>
      <c r="CC310" s="30"/>
      <c r="CD310" s="30"/>
      <c r="CE310" s="30"/>
      <c r="CF310" s="30"/>
      <c r="CG310" s="30"/>
      <c r="CH310" s="30"/>
      <c r="CI310" s="30"/>
      <c r="CJ310" s="30"/>
      <c r="CK310" s="30"/>
      <c r="CL310" s="30"/>
      <c r="CM310" s="30"/>
      <c r="CN310" s="30"/>
      <c r="CO310" s="30"/>
      <c r="CP310" s="30"/>
      <c r="CQ310" s="30"/>
      <c r="CR310" s="30"/>
      <c r="CS310" s="30"/>
      <c r="CT310" s="30"/>
      <c r="CU310" s="30"/>
      <c r="CV310" s="30"/>
      <c r="CW310" s="30"/>
      <c r="CX310" s="30"/>
      <c r="CY310" s="30"/>
      <c r="CZ310" s="30"/>
      <c r="DA310" s="30"/>
      <c r="DB310" s="30"/>
      <c r="DC310" s="30"/>
      <c r="DD310" s="30"/>
      <c r="DE310" s="30"/>
      <c r="DF310" s="30"/>
      <c r="DG310" s="30"/>
      <c r="DH310" s="30"/>
      <c r="DI310" s="30"/>
      <c r="DJ310" s="30"/>
      <c r="DK310" s="30"/>
      <c r="DL310" s="30"/>
      <c r="DM310" s="30"/>
      <c r="DN310" s="30"/>
      <c r="DO310" s="30"/>
      <c r="DP310" s="30"/>
      <c r="DQ310" s="30"/>
    </row>
    <row r="311" spans="1:121">
      <c r="A311" s="30"/>
      <c r="B311" s="30"/>
      <c r="C311" s="30"/>
      <c r="D311" s="30"/>
      <c r="E311" s="30"/>
      <c r="F311" s="30"/>
      <c r="G311" s="30"/>
      <c r="H311" s="83"/>
      <c r="I311" s="30"/>
      <c r="J311" s="30"/>
      <c r="K311" s="30"/>
      <c r="L311" s="30"/>
      <c r="M311" s="30"/>
      <c r="N311" s="30"/>
      <c r="O311" s="30"/>
      <c r="P311" s="30"/>
      <c r="Q311" s="30"/>
      <c r="R311" s="30"/>
      <c r="S311" s="30"/>
      <c r="T311" s="24"/>
      <c r="U311" s="24"/>
      <c r="V311" s="39"/>
      <c r="W311" s="39"/>
      <c r="X311" s="54"/>
      <c r="Y311" s="39"/>
      <c r="Z311" s="24"/>
      <c r="AA311" s="39"/>
      <c r="AB311" s="20"/>
      <c r="AC311" s="20"/>
      <c r="AD311" s="20"/>
      <c r="AE311" s="68"/>
      <c r="AF311" s="30"/>
      <c r="AG311" s="68"/>
      <c r="AH311" s="30"/>
      <c r="AI311" s="30"/>
      <c r="AJ311" s="30"/>
      <c r="AK311" s="30"/>
      <c r="AL311" s="30"/>
      <c r="AM311" s="30"/>
      <c r="AN311" s="30"/>
      <c r="AO311" s="30"/>
      <c r="AP311" s="30"/>
      <c r="AQ311" s="30"/>
      <c r="AR311" s="30"/>
      <c r="AS311" s="30"/>
      <c r="AT311" s="30"/>
      <c r="AU311" s="30"/>
      <c r="AV311" s="30"/>
      <c r="AW311" s="30"/>
      <c r="AX311" s="30"/>
      <c r="AY311" s="30"/>
      <c r="AZ311" s="30"/>
      <c r="BA311" s="30"/>
      <c r="BB311" s="30"/>
      <c r="BC311" s="30"/>
      <c r="BD311" s="30"/>
      <c r="BE311" s="30"/>
      <c r="BF311" s="30"/>
      <c r="BG311" s="30"/>
      <c r="BH311" s="30"/>
      <c r="BI311" s="30"/>
      <c r="BJ311" s="30"/>
      <c r="BK311" s="30"/>
      <c r="BL311" s="30"/>
      <c r="BM311" s="30"/>
      <c r="BN311" s="30"/>
      <c r="BO311" s="30"/>
      <c r="BP311" s="30"/>
      <c r="BQ311" s="30"/>
      <c r="BR311" s="30"/>
      <c r="BS311" s="30"/>
      <c r="BT311" s="30"/>
      <c r="BU311" s="30"/>
      <c r="BV311" s="30"/>
      <c r="BW311" s="30"/>
      <c r="BX311" s="30"/>
      <c r="BY311" s="30"/>
      <c r="BZ311" s="30"/>
      <c r="CA311" s="30"/>
      <c r="CB311" s="30"/>
      <c r="CC311" s="30"/>
      <c r="CD311" s="30"/>
      <c r="CE311" s="30"/>
      <c r="CF311" s="30"/>
      <c r="CG311" s="30"/>
      <c r="CH311" s="30"/>
      <c r="CI311" s="30"/>
      <c r="CJ311" s="30"/>
      <c r="CK311" s="30"/>
      <c r="CL311" s="30"/>
      <c r="CM311" s="30"/>
      <c r="CN311" s="30"/>
      <c r="CO311" s="30"/>
      <c r="CP311" s="30"/>
      <c r="CQ311" s="30"/>
      <c r="CR311" s="30"/>
      <c r="CS311" s="30"/>
      <c r="CT311" s="30"/>
      <c r="CU311" s="30"/>
      <c r="CV311" s="30"/>
      <c r="CW311" s="30"/>
      <c r="CX311" s="30"/>
      <c r="CY311" s="30"/>
      <c r="CZ311" s="30"/>
      <c r="DA311" s="30"/>
      <c r="DB311" s="30"/>
      <c r="DC311" s="30"/>
      <c r="DD311" s="30"/>
      <c r="DE311" s="30"/>
      <c r="DF311" s="30"/>
      <c r="DG311" s="30"/>
      <c r="DH311" s="30"/>
      <c r="DI311" s="30"/>
      <c r="DJ311" s="30"/>
      <c r="DK311" s="30"/>
      <c r="DL311" s="30"/>
      <c r="DM311" s="30"/>
      <c r="DN311" s="30"/>
      <c r="DO311" s="30"/>
      <c r="DP311" s="30"/>
      <c r="DQ311" s="30"/>
    </row>
    <row r="312" spans="1:121">
      <c r="A312" s="30"/>
      <c r="B312" s="30"/>
      <c r="C312" s="30"/>
      <c r="D312" s="30"/>
      <c r="E312" s="30"/>
      <c r="F312" s="30"/>
      <c r="G312" s="30"/>
      <c r="H312" s="83"/>
      <c r="I312" s="30"/>
      <c r="J312" s="30"/>
      <c r="K312" s="30"/>
      <c r="L312" s="30"/>
      <c r="M312" s="30"/>
      <c r="N312" s="30"/>
      <c r="O312" s="30"/>
      <c r="P312" s="30"/>
      <c r="Q312" s="30"/>
      <c r="R312" s="30"/>
      <c r="S312" s="30"/>
      <c r="T312" s="24"/>
      <c r="U312" s="24"/>
      <c r="V312" s="39"/>
      <c r="W312" s="39"/>
      <c r="X312" s="54"/>
      <c r="Y312" s="39"/>
      <c r="Z312" s="24"/>
      <c r="AA312" s="39"/>
      <c r="AB312" s="20"/>
      <c r="AC312" s="20"/>
      <c r="AD312" s="20"/>
      <c r="AE312" s="68"/>
      <c r="AF312" s="30"/>
      <c r="AG312" s="68"/>
      <c r="AH312" s="30"/>
      <c r="AI312" s="30"/>
      <c r="AJ312" s="30"/>
      <c r="AK312" s="30"/>
      <c r="AL312" s="30"/>
      <c r="AM312" s="30"/>
      <c r="AN312" s="30"/>
      <c r="AO312" s="30"/>
      <c r="AP312" s="30"/>
      <c r="AQ312" s="30"/>
      <c r="AR312" s="30"/>
      <c r="AS312" s="30"/>
      <c r="AT312" s="30"/>
      <c r="AU312" s="30"/>
      <c r="AV312" s="30"/>
      <c r="AW312" s="30"/>
      <c r="AX312" s="30"/>
      <c r="AY312" s="30"/>
      <c r="AZ312" s="30"/>
      <c r="BA312" s="30"/>
      <c r="BB312" s="30"/>
      <c r="BC312" s="30"/>
      <c r="BD312" s="30"/>
      <c r="BE312" s="30"/>
      <c r="BF312" s="30"/>
      <c r="BG312" s="30"/>
      <c r="BH312" s="30"/>
      <c r="BI312" s="30"/>
      <c r="BJ312" s="30"/>
      <c r="BK312" s="30"/>
      <c r="BL312" s="30"/>
      <c r="BM312" s="30"/>
      <c r="BN312" s="30"/>
      <c r="BO312" s="30"/>
      <c r="BP312" s="30"/>
      <c r="BQ312" s="30"/>
      <c r="BR312" s="30"/>
      <c r="BS312" s="30"/>
      <c r="BT312" s="30"/>
      <c r="BU312" s="30"/>
      <c r="BV312" s="30"/>
      <c r="BW312" s="30"/>
      <c r="BX312" s="30"/>
      <c r="BY312" s="30"/>
      <c r="BZ312" s="30"/>
      <c r="CA312" s="30"/>
      <c r="CB312" s="30"/>
      <c r="CC312" s="30"/>
      <c r="CD312" s="30"/>
      <c r="CE312" s="30"/>
      <c r="CF312" s="30"/>
      <c r="CG312" s="30"/>
      <c r="CH312" s="30"/>
      <c r="CI312" s="30"/>
      <c r="CJ312" s="30"/>
      <c r="CK312" s="30"/>
      <c r="CL312" s="30"/>
      <c r="CM312" s="30"/>
      <c r="CN312" s="30"/>
      <c r="CO312" s="30"/>
      <c r="CP312" s="30"/>
      <c r="CQ312" s="30"/>
      <c r="CR312" s="30"/>
      <c r="CS312" s="30"/>
      <c r="CT312" s="30"/>
      <c r="CU312" s="30"/>
      <c r="CV312" s="30"/>
      <c r="CW312" s="30"/>
      <c r="CX312" s="30"/>
      <c r="CY312" s="30"/>
      <c r="CZ312" s="30"/>
      <c r="DA312" s="30"/>
      <c r="DB312" s="30"/>
      <c r="DC312" s="30"/>
      <c r="DD312" s="30"/>
      <c r="DE312" s="30"/>
      <c r="DF312" s="30"/>
      <c r="DG312" s="30"/>
      <c r="DH312" s="30"/>
      <c r="DI312" s="30"/>
      <c r="DJ312" s="30"/>
      <c r="DK312" s="30"/>
      <c r="DL312" s="30"/>
      <c r="DM312" s="30"/>
      <c r="DN312" s="30"/>
      <c r="DO312" s="30"/>
      <c r="DP312" s="30"/>
      <c r="DQ312" s="30"/>
    </row>
    <row r="313" spans="1:121">
      <c r="A313" s="30"/>
      <c r="B313" s="30"/>
      <c r="C313" s="30"/>
      <c r="D313" s="30"/>
      <c r="E313" s="30"/>
      <c r="F313" s="30"/>
      <c r="G313" s="30"/>
      <c r="H313" s="83"/>
      <c r="I313" s="30"/>
      <c r="J313" s="30"/>
      <c r="K313" s="30"/>
      <c r="L313" s="30"/>
      <c r="M313" s="30"/>
      <c r="N313" s="30"/>
      <c r="O313" s="30"/>
      <c r="P313" s="30"/>
      <c r="Q313" s="30"/>
      <c r="R313" s="30"/>
      <c r="S313" s="30"/>
      <c r="T313" s="24"/>
      <c r="U313" s="24"/>
      <c r="V313" s="39"/>
      <c r="W313" s="39"/>
      <c r="X313" s="54"/>
      <c r="Y313" s="39"/>
      <c r="Z313" s="24"/>
      <c r="AA313" s="39"/>
      <c r="AB313" s="20"/>
      <c r="AC313" s="20"/>
      <c r="AD313" s="20"/>
      <c r="AE313" s="68"/>
      <c r="AF313" s="30"/>
      <c r="AG313" s="68"/>
      <c r="AH313" s="30"/>
      <c r="AI313" s="30"/>
      <c r="AJ313" s="30"/>
      <c r="AK313" s="30"/>
      <c r="AL313" s="30"/>
      <c r="AM313" s="30"/>
      <c r="AN313" s="30"/>
      <c r="AO313" s="30"/>
      <c r="AP313" s="30"/>
      <c r="AQ313" s="30"/>
      <c r="AR313" s="30"/>
      <c r="AS313" s="30"/>
      <c r="AT313" s="30"/>
      <c r="AU313" s="30"/>
      <c r="AV313" s="30"/>
      <c r="AW313" s="30"/>
      <c r="AX313" s="30"/>
      <c r="AY313" s="30"/>
      <c r="AZ313" s="30"/>
      <c r="BA313" s="30"/>
      <c r="BB313" s="30"/>
      <c r="BC313" s="30"/>
      <c r="BD313" s="30"/>
      <c r="BE313" s="30"/>
      <c r="BF313" s="30"/>
      <c r="BG313" s="30"/>
      <c r="BH313" s="30"/>
      <c r="BI313" s="30"/>
      <c r="BJ313" s="30"/>
      <c r="BK313" s="30"/>
      <c r="BL313" s="30"/>
      <c r="BM313" s="30"/>
      <c r="BN313" s="30"/>
      <c r="BO313" s="30"/>
      <c r="BP313" s="30"/>
      <c r="BQ313" s="30"/>
      <c r="BR313" s="30"/>
      <c r="BS313" s="30"/>
      <c r="BT313" s="30"/>
      <c r="BU313" s="30"/>
      <c r="BV313" s="30"/>
      <c r="BW313" s="30"/>
      <c r="BX313" s="30"/>
      <c r="BY313" s="30"/>
      <c r="BZ313" s="30"/>
      <c r="CA313" s="30"/>
      <c r="CB313" s="30"/>
      <c r="CC313" s="30"/>
      <c r="CD313" s="30"/>
      <c r="CE313" s="30"/>
      <c r="CF313" s="30"/>
      <c r="CG313" s="30"/>
      <c r="CH313" s="30"/>
      <c r="CI313" s="30"/>
      <c r="CJ313" s="30"/>
      <c r="CK313" s="30"/>
      <c r="CL313" s="30"/>
      <c r="CM313" s="30"/>
      <c r="CN313" s="30"/>
      <c r="CO313" s="30"/>
      <c r="CP313" s="30"/>
      <c r="CQ313" s="30"/>
      <c r="CR313" s="30"/>
      <c r="CS313" s="30"/>
      <c r="CT313" s="30"/>
      <c r="CU313" s="30"/>
      <c r="CV313" s="30"/>
      <c r="CW313" s="30"/>
      <c r="CX313" s="30"/>
      <c r="CY313" s="30"/>
      <c r="CZ313" s="30"/>
      <c r="DA313" s="30"/>
      <c r="DB313" s="30"/>
      <c r="DC313" s="30"/>
      <c r="DD313" s="30"/>
      <c r="DE313" s="30"/>
      <c r="DF313" s="30"/>
      <c r="DG313" s="30"/>
      <c r="DH313" s="30"/>
      <c r="DI313" s="30"/>
      <c r="DJ313" s="30"/>
      <c r="DK313" s="30"/>
      <c r="DL313" s="30"/>
      <c r="DM313" s="30"/>
      <c r="DN313" s="30"/>
      <c r="DO313" s="30"/>
      <c r="DP313" s="30"/>
      <c r="DQ313" s="30"/>
    </row>
    <row r="314" spans="1:121">
      <c r="A314" s="30"/>
      <c r="B314" s="30"/>
      <c r="C314" s="30"/>
      <c r="D314" s="30"/>
      <c r="E314" s="30"/>
      <c r="F314" s="30"/>
      <c r="G314" s="30"/>
      <c r="H314" s="83"/>
      <c r="I314" s="30"/>
      <c r="J314" s="30"/>
      <c r="K314" s="30"/>
      <c r="L314" s="30"/>
      <c r="M314" s="30"/>
      <c r="N314" s="30"/>
      <c r="O314" s="30"/>
      <c r="P314" s="30"/>
      <c r="Q314" s="30"/>
      <c r="R314" s="30"/>
      <c r="S314" s="30"/>
      <c r="T314" s="24"/>
      <c r="U314" s="24"/>
      <c r="V314" s="39"/>
      <c r="W314" s="39"/>
      <c r="X314" s="54"/>
      <c r="Y314" s="39"/>
      <c r="Z314" s="24"/>
      <c r="AA314" s="39"/>
      <c r="AB314" s="20"/>
      <c r="AC314" s="20"/>
      <c r="AD314" s="20"/>
      <c r="AE314" s="68"/>
      <c r="AF314" s="30"/>
      <c r="AG314" s="68"/>
      <c r="AH314" s="30"/>
      <c r="AI314" s="30"/>
      <c r="AJ314" s="30"/>
      <c r="AK314" s="30"/>
      <c r="AL314" s="30"/>
      <c r="AM314" s="30"/>
      <c r="AN314" s="30"/>
      <c r="AO314" s="30"/>
      <c r="AP314" s="30"/>
      <c r="AQ314" s="30"/>
      <c r="AR314" s="30"/>
      <c r="AS314" s="30"/>
      <c r="AT314" s="30"/>
      <c r="AU314" s="30"/>
      <c r="AV314" s="30"/>
      <c r="AW314" s="30"/>
      <c r="AX314" s="30"/>
      <c r="AY314" s="30"/>
      <c r="AZ314" s="30"/>
      <c r="BA314" s="30"/>
      <c r="BB314" s="30"/>
      <c r="BC314" s="30"/>
      <c r="BD314" s="30"/>
      <c r="BE314" s="30"/>
      <c r="BF314" s="30"/>
      <c r="BG314" s="30"/>
      <c r="BH314" s="30"/>
      <c r="BI314" s="30"/>
      <c r="BJ314" s="30"/>
      <c r="BK314" s="30"/>
      <c r="BL314" s="30"/>
      <c r="BM314" s="30"/>
      <c r="BN314" s="30"/>
      <c r="BO314" s="30"/>
      <c r="BP314" s="30"/>
      <c r="BQ314" s="30"/>
      <c r="BR314" s="30"/>
      <c r="BS314" s="30"/>
      <c r="BT314" s="30"/>
      <c r="BU314" s="30"/>
      <c r="BV314" s="30"/>
      <c r="BW314" s="30"/>
      <c r="BX314" s="30"/>
      <c r="BY314" s="30"/>
      <c r="BZ314" s="30"/>
      <c r="CA314" s="30"/>
      <c r="CB314" s="30"/>
      <c r="CC314" s="30"/>
      <c r="CD314" s="30"/>
      <c r="CE314" s="30"/>
      <c r="CF314" s="30"/>
      <c r="CG314" s="30"/>
      <c r="CH314" s="30"/>
      <c r="CI314" s="30"/>
      <c r="CJ314" s="30"/>
      <c r="CK314" s="30"/>
      <c r="CL314" s="30"/>
      <c r="CM314" s="30"/>
      <c r="CN314" s="30"/>
      <c r="CO314" s="30"/>
      <c r="CP314" s="30"/>
      <c r="CQ314" s="30"/>
      <c r="CR314" s="30"/>
      <c r="CS314" s="30"/>
      <c r="CT314" s="30"/>
      <c r="CU314" s="30"/>
      <c r="CV314" s="30"/>
      <c r="CW314" s="30"/>
      <c r="CX314" s="30"/>
      <c r="CY314" s="30"/>
      <c r="CZ314" s="30"/>
      <c r="DA314" s="30"/>
      <c r="DB314" s="30"/>
      <c r="DC314" s="30"/>
      <c r="DD314" s="30"/>
      <c r="DE314" s="30"/>
      <c r="DF314" s="30"/>
      <c r="DG314" s="30"/>
      <c r="DH314" s="30"/>
      <c r="DI314" s="30"/>
      <c r="DJ314" s="30"/>
      <c r="DK314" s="30"/>
      <c r="DL314" s="30"/>
      <c r="DM314" s="30"/>
      <c r="DN314" s="30"/>
      <c r="DO314" s="30"/>
      <c r="DP314" s="30"/>
      <c r="DQ314" s="30"/>
    </row>
    <row r="315" spans="1:121">
      <c r="A315" s="30"/>
      <c r="B315" s="30"/>
      <c r="C315" s="30"/>
      <c r="D315" s="30"/>
      <c r="E315" s="30"/>
      <c r="F315" s="30"/>
      <c r="G315" s="30"/>
      <c r="H315" s="83"/>
      <c r="I315" s="30"/>
      <c r="J315" s="30"/>
      <c r="K315" s="30"/>
      <c r="L315" s="30"/>
      <c r="M315" s="30"/>
      <c r="N315" s="30"/>
      <c r="O315" s="30"/>
      <c r="P315" s="30"/>
      <c r="Q315" s="30"/>
      <c r="R315" s="30"/>
      <c r="S315" s="30"/>
      <c r="T315" s="24"/>
      <c r="U315" s="24"/>
      <c r="V315" s="39"/>
      <c r="W315" s="39"/>
      <c r="X315" s="54"/>
      <c r="Y315" s="39"/>
      <c r="Z315" s="24"/>
      <c r="AA315" s="39"/>
      <c r="AB315" s="20"/>
      <c r="AC315" s="20"/>
      <c r="AD315" s="20"/>
      <c r="AE315" s="68"/>
      <c r="AF315" s="30"/>
      <c r="AG315" s="68"/>
      <c r="AH315" s="30"/>
      <c r="AI315" s="30"/>
      <c r="AJ315" s="30"/>
      <c r="AK315" s="30"/>
      <c r="AL315" s="30"/>
      <c r="AM315" s="30"/>
      <c r="AN315" s="30"/>
      <c r="AO315" s="30"/>
      <c r="AP315" s="30"/>
      <c r="AQ315" s="30"/>
      <c r="AR315" s="30"/>
      <c r="AS315" s="30"/>
      <c r="AT315" s="30"/>
      <c r="AU315" s="30"/>
      <c r="AV315" s="30"/>
      <c r="AW315" s="30"/>
      <c r="AX315" s="30"/>
      <c r="AY315" s="30"/>
      <c r="AZ315" s="30"/>
      <c r="BA315" s="30"/>
      <c r="BB315" s="30"/>
      <c r="BC315" s="30"/>
      <c r="BD315" s="30"/>
      <c r="BE315" s="30"/>
      <c r="BF315" s="30"/>
      <c r="BG315" s="30"/>
      <c r="BH315" s="30"/>
      <c r="BI315" s="30"/>
      <c r="BJ315" s="30"/>
      <c r="BK315" s="30"/>
      <c r="BL315" s="30"/>
      <c r="BM315" s="30"/>
      <c r="BN315" s="30"/>
      <c r="BO315" s="30"/>
      <c r="BP315" s="30"/>
      <c r="BQ315" s="30"/>
      <c r="BR315" s="30"/>
      <c r="BS315" s="30"/>
      <c r="BT315" s="30"/>
      <c r="BU315" s="30"/>
      <c r="BV315" s="30"/>
      <c r="BW315" s="30"/>
      <c r="BX315" s="30"/>
      <c r="BY315" s="30"/>
      <c r="BZ315" s="30"/>
      <c r="CA315" s="30"/>
      <c r="CB315" s="30"/>
      <c r="CC315" s="30"/>
      <c r="CD315" s="30"/>
      <c r="CE315" s="30"/>
      <c r="CF315" s="30"/>
      <c r="CG315" s="30"/>
      <c r="CH315" s="30"/>
      <c r="CI315" s="30"/>
      <c r="CJ315" s="30"/>
      <c r="CK315" s="30"/>
      <c r="CL315" s="30"/>
      <c r="CM315" s="30"/>
      <c r="CN315" s="30"/>
      <c r="CO315" s="30"/>
      <c r="CP315" s="30"/>
      <c r="CQ315" s="30"/>
      <c r="CR315" s="30"/>
      <c r="CS315" s="30"/>
      <c r="CT315" s="30"/>
      <c r="CU315" s="30"/>
      <c r="CV315" s="30"/>
      <c r="CW315" s="30"/>
      <c r="CX315" s="30"/>
      <c r="CY315" s="30"/>
      <c r="CZ315" s="30"/>
      <c r="DA315" s="30"/>
      <c r="DB315" s="30"/>
      <c r="DC315" s="30"/>
      <c r="DD315" s="30"/>
      <c r="DE315" s="30"/>
      <c r="DF315" s="30"/>
      <c r="DG315" s="30"/>
      <c r="DH315" s="30"/>
      <c r="DI315" s="30"/>
      <c r="DJ315" s="30"/>
      <c r="DK315" s="30"/>
      <c r="DL315" s="30"/>
      <c r="DM315" s="30"/>
      <c r="DN315" s="30"/>
      <c r="DO315" s="30"/>
      <c r="DP315" s="30"/>
      <c r="DQ315" s="30"/>
    </row>
    <row r="316" spans="1:121">
      <c r="A316" s="30"/>
      <c r="B316" s="30"/>
      <c r="C316" s="30"/>
      <c r="D316" s="30"/>
      <c r="E316" s="30"/>
      <c r="F316" s="30"/>
      <c r="G316" s="30"/>
      <c r="H316" s="83"/>
      <c r="I316" s="30"/>
      <c r="J316" s="30"/>
      <c r="K316" s="30"/>
      <c r="L316" s="30"/>
      <c r="M316" s="30"/>
      <c r="N316" s="30"/>
      <c r="O316" s="30"/>
      <c r="P316" s="30"/>
      <c r="Q316" s="30"/>
      <c r="R316" s="30"/>
      <c r="S316" s="30"/>
      <c r="T316" s="24"/>
      <c r="U316" s="24"/>
      <c r="V316" s="39"/>
      <c r="W316" s="39"/>
      <c r="X316" s="54"/>
      <c r="Y316" s="39"/>
      <c r="Z316" s="24"/>
      <c r="AA316" s="39"/>
      <c r="AB316" s="20"/>
      <c r="AC316" s="20"/>
      <c r="AD316" s="20"/>
      <c r="AE316" s="68"/>
      <c r="AF316" s="30"/>
      <c r="AG316" s="68"/>
      <c r="AH316" s="30"/>
      <c r="AI316" s="30"/>
      <c r="AJ316" s="30"/>
      <c r="AK316" s="30"/>
      <c r="AL316" s="30"/>
      <c r="AM316" s="30"/>
      <c r="AN316" s="30"/>
      <c r="AO316" s="30"/>
      <c r="AP316" s="30"/>
      <c r="AQ316" s="30"/>
      <c r="AR316" s="30"/>
      <c r="AS316" s="30"/>
      <c r="AT316" s="30"/>
      <c r="AU316" s="30"/>
      <c r="AV316" s="30"/>
      <c r="AW316" s="30"/>
      <c r="AX316" s="30"/>
      <c r="AY316" s="30"/>
      <c r="AZ316" s="30"/>
      <c r="BA316" s="30"/>
      <c r="BB316" s="30"/>
      <c r="BC316" s="30"/>
      <c r="BD316" s="30"/>
      <c r="BE316" s="30"/>
      <c r="BF316" s="30"/>
      <c r="BG316" s="30"/>
      <c r="BH316" s="30"/>
      <c r="BI316" s="30"/>
      <c r="BJ316" s="30"/>
      <c r="BK316" s="30"/>
      <c r="BL316" s="30"/>
      <c r="BM316" s="30"/>
      <c r="BN316" s="30"/>
      <c r="BO316" s="30"/>
      <c r="BP316" s="30"/>
      <c r="BQ316" s="30"/>
      <c r="BR316" s="30"/>
      <c r="BS316" s="30"/>
      <c r="BT316" s="30"/>
      <c r="BU316" s="30"/>
      <c r="BV316" s="30"/>
      <c r="BW316" s="30"/>
      <c r="BX316" s="30"/>
      <c r="BY316" s="30"/>
      <c r="BZ316" s="30"/>
      <c r="CA316" s="30"/>
      <c r="CB316" s="30"/>
      <c r="CC316" s="30"/>
      <c r="CD316" s="30"/>
      <c r="CE316" s="30"/>
      <c r="CF316" s="30"/>
      <c r="CG316" s="30"/>
      <c r="CH316" s="30"/>
      <c r="CI316" s="30"/>
      <c r="CJ316" s="30"/>
      <c r="CK316" s="30"/>
      <c r="CL316" s="30"/>
      <c r="CM316" s="30"/>
      <c r="CN316" s="30"/>
      <c r="CO316" s="30"/>
      <c r="CP316" s="30"/>
      <c r="CQ316" s="30"/>
      <c r="CR316" s="30"/>
      <c r="CS316" s="30"/>
      <c r="CT316" s="30"/>
      <c r="CU316" s="30"/>
      <c r="CV316" s="30"/>
      <c r="CW316" s="30"/>
      <c r="CX316" s="30"/>
      <c r="CY316" s="30"/>
      <c r="CZ316" s="30"/>
      <c r="DA316" s="30"/>
      <c r="DB316" s="30"/>
      <c r="DC316" s="30"/>
      <c r="DD316" s="30"/>
      <c r="DE316" s="30"/>
      <c r="DF316" s="30"/>
      <c r="DG316" s="30"/>
      <c r="DH316" s="30"/>
      <c r="DI316" s="30"/>
      <c r="DJ316" s="30"/>
      <c r="DK316" s="30"/>
      <c r="DL316" s="30"/>
      <c r="DM316" s="30"/>
      <c r="DN316" s="30"/>
      <c r="DO316" s="30"/>
      <c r="DP316" s="30"/>
      <c r="DQ316" s="30"/>
    </row>
    <row r="317" spans="1:121">
      <c r="A317" s="30"/>
      <c r="B317" s="30"/>
      <c r="C317" s="30"/>
      <c r="D317" s="30"/>
      <c r="E317" s="30"/>
      <c r="F317" s="30"/>
      <c r="G317" s="30"/>
      <c r="H317" s="83"/>
      <c r="I317" s="30"/>
      <c r="J317" s="30"/>
      <c r="K317" s="30"/>
      <c r="L317" s="30"/>
      <c r="M317" s="30"/>
      <c r="N317" s="30"/>
      <c r="O317" s="30"/>
      <c r="P317" s="30"/>
      <c r="Q317" s="30"/>
      <c r="R317" s="30"/>
      <c r="S317" s="30"/>
      <c r="T317" s="24"/>
      <c r="U317" s="24"/>
      <c r="V317" s="39"/>
      <c r="W317" s="39"/>
      <c r="X317" s="54"/>
      <c r="Y317" s="39"/>
      <c r="Z317" s="24"/>
      <c r="AA317" s="39"/>
      <c r="AB317" s="20"/>
      <c r="AC317" s="20"/>
      <c r="AD317" s="20"/>
      <c r="AE317" s="68"/>
      <c r="AF317" s="30"/>
      <c r="AG317" s="68"/>
      <c r="AH317" s="30"/>
      <c r="AI317" s="30"/>
      <c r="AJ317" s="30"/>
      <c r="AK317" s="30"/>
      <c r="AL317" s="30"/>
      <c r="AM317" s="30"/>
      <c r="AN317" s="30"/>
      <c r="AO317" s="30"/>
      <c r="AP317" s="30"/>
      <c r="AQ317" s="30"/>
      <c r="AR317" s="30"/>
      <c r="AS317" s="30"/>
      <c r="AT317" s="30"/>
      <c r="AU317" s="30"/>
      <c r="AV317" s="30"/>
      <c r="AW317" s="30"/>
      <c r="AX317" s="30"/>
      <c r="AY317" s="30"/>
      <c r="AZ317" s="30"/>
      <c r="BA317" s="30"/>
      <c r="BB317" s="30"/>
      <c r="BC317" s="30"/>
      <c r="BD317" s="30"/>
      <c r="BE317" s="30"/>
      <c r="BF317" s="30"/>
      <c r="BG317" s="30"/>
      <c r="BH317" s="30"/>
      <c r="BI317" s="30"/>
      <c r="BJ317" s="30"/>
      <c r="BK317" s="30"/>
      <c r="BL317" s="30"/>
      <c r="BM317" s="30"/>
      <c r="BN317" s="30"/>
      <c r="BO317" s="30"/>
      <c r="BP317" s="30"/>
      <c r="BQ317" s="30"/>
      <c r="BR317" s="30"/>
      <c r="BS317" s="30"/>
      <c r="BT317" s="30"/>
      <c r="BU317" s="30"/>
      <c r="BV317" s="30"/>
      <c r="BW317" s="30"/>
      <c r="BX317" s="30"/>
      <c r="BY317" s="30"/>
      <c r="BZ317" s="30"/>
      <c r="CA317" s="30"/>
      <c r="CB317" s="30"/>
      <c r="CC317" s="30"/>
      <c r="CD317" s="30"/>
      <c r="CE317" s="30"/>
      <c r="CF317" s="30"/>
      <c r="CG317" s="30"/>
      <c r="CH317" s="30"/>
      <c r="CI317" s="30"/>
      <c r="CJ317" s="30"/>
      <c r="CK317" s="30"/>
      <c r="CL317" s="30"/>
      <c r="CM317" s="30"/>
      <c r="CN317" s="30"/>
      <c r="CO317" s="30"/>
      <c r="CP317" s="30"/>
      <c r="CQ317" s="30"/>
      <c r="CR317" s="30"/>
      <c r="CS317" s="30"/>
      <c r="CT317" s="30"/>
      <c r="CU317" s="30"/>
      <c r="CV317" s="30"/>
      <c r="CW317" s="30"/>
      <c r="CX317" s="30"/>
      <c r="CY317" s="30"/>
      <c r="CZ317" s="30"/>
      <c r="DA317" s="30"/>
      <c r="DB317" s="30"/>
      <c r="DC317" s="30"/>
      <c r="DD317" s="30"/>
      <c r="DE317" s="30"/>
      <c r="DF317" s="30"/>
      <c r="DG317" s="30"/>
      <c r="DH317" s="30"/>
      <c r="DI317" s="30"/>
      <c r="DJ317" s="30"/>
      <c r="DK317" s="30"/>
      <c r="DL317" s="30"/>
      <c r="DM317" s="30"/>
      <c r="DN317" s="30"/>
      <c r="DO317" s="30"/>
      <c r="DP317" s="30"/>
      <c r="DQ317" s="30"/>
    </row>
    <row r="318" spans="1:121">
      <c r="A318" s="30"/>
      <c r="B318" s="30"/>
      <c r="C318" s="30"/>
      <c r="D318" s="30"/>
      <c r="E318" s="30"/>
      <c r="F318" s="30"/>
      <c r="G318" s="30"/>
      <c r="H318" s="83"/>
      <c r="I318" s="30"/>
      <c r="J318" s="30"/>
      <c r="K318" s="30"/>
      <c r="L318" s="30"/>
      <c r="M318" s="30"/>
      <c r="N318" s="30"/>
      <c r="O318" s="30"/>
      <c r="P318" s="30"/>
      <c r="Q318" s="30"/>
      <c r="R318" s="30"/>
      <c r="S318" s="30"/>
      <c r="T318" s="24"/>
      <c r="U318" s="24"/>
      <c r="V318" s="39"/>
      <c r="W318" s="39"/>
      <c r="X318" s="54"/>
      <c r="Y318" s="39"/>
      <c r="Z318" s="24"/>
      <c r="AA318" s="39"/>
      <c r="AB318" s="20"/>
      <c r="AC318" s="20"/>
      <c r="AD318" s="20"/>
      <c r="AE318" s="68"/>
      <c r="AF318" s="30"/>
      <c r="AG318" s="68"/>
      <c r="AH318" s="30"/>
      <c r="AI318" s="30"/>
      <c r="AJ318" s="30"/>
      <c r="AK318" s="30"/>
      <c r="AL318" s="30"/>
      <c r="AM318" s="30"/>
      <c r="AN318" s="30"/>
      <c r="AO318" s="30"/>
      <c r="AP318" s="30"/>
      <c r="AQ318" s="30"/>
      <c r="AR318" s="30"/>
      <c r="AS318" s="30"/>
      <c r="AT318" s="30"/>
      <c r="AU318" s="30"/>
      <c r="AV318" s="30"/>
      <c r="AW318" s="30"/>
      <c r="AX318" s="30"/>
      <c r="AY318" s="30"/>
      <c r="AZ318" s="30"/>
      <c r="BA318" s="30"/>
      <c r="BB318" s="30"/>
      <c r="BC318" s="30"/>
      <c r="BD318" s="30"/>
      <c r="BE318" s="30"/>
      <c r="BF318" s="30"/>
      <c r="BG318" s="30"/>
      <c r="BH318" s="30"/>
      <c r="BI318" s="30"/>
      <c r="BJ318" s="30"/>
      <c r="BK318" s="30"/>
      <c r="BL318" s="30"/>
      <c r="BM318" s="30"/>
      <c r="BN318" s="30"/>
      <c r="BO318" s="30"/>
      <c r="BP318" s="30"/>
      <c r="BQ318" s="30"/>
      <c r="BR318" s="30"/>
      <c r="BS318" s="30"/>
      <c r="BT318" s="30"/>
      <c r="BU318" s="30"/>
      <c r="BV318" s="30"/>
      <c r="BW318" s="30"/>
      <c r="BX318" s="30"/>
      <c r="BY318" s="30"/>
      <c r="BZ318" s="30"/>
      <c r="CA318" s="30"/>
      <c r="CB318" s="30"/>
      <c r="CC318" s="30"/>
      <c r="CD318" s="30"/>
      <c r="CE318" s="30"/>
      <c r="CF318" s="30"/>
      <c r="CG318" s="30"/>
      <c r="CH318" s="30"/>
      <c r="CI318" s="30"/>
      <c r="CJ318" s="30"/>
      <c r="CK318" s="30"/>
      <c r="CL318" s="30"/>
      <c r="CM318" s="30"/>
      <c r="CN318" s="30"/>
      <c r="CO318" s="30"/>
      <c r="CP318" s="30"/>
      <c r="CQ318" s="30"/>
      <c r="CR318" s="30"/>
      <c r="CS318" s="30"/>
      <c r="CT318" s="30"/>
      <c r="CU318" s="30"/>
      <c r="CV318" s="30"/>
      <c r="CW318" s="30"/>
      <c r="CX318" s="30"/>
      <c r="CY318" s="30"/>
      <c r="CZ318" s="30"/>
      <c r="DA318" s="30"/>
      <c r="DB318" s="30"/>
      <c r="DC318" s="30"/>
      <c r="DD318" s="30"/>
      <c r="DE318" s="30"/>
      <c r="DF318" s="30"/>
      <c r="DG318" s="30"/>
      <c r="DH318" s="30"/>
      <c r="DI318" s="30"/>
      <c r="DJ318" s="30"/>
      <c r="DK318" s="30"/>
      <c r="DL318" s="30"/>
      <c r="DM318" s="30"/>
      <c r="DN318" s="30"/>
      <c r="DO318" s="30"/>
      <c r="DP318" s="30"/>
      <c r="DQ318" s="30"/>
    </row>
    <row r="319" spans="1:121">
      <c r="A319" s="30"/>
      <c r="B319" s="30"/>
      <c r="C319" s="30"/>
      <c r="D319" s="30"/>
      <c r="E319" s="30"/>
      <c r="F319" s="30"/>
      <c r="G319" s="30"/>
      <c r="H319" s="83"/>
      <c r="I319" s="30"/>
      <c r="J319" s="30"/>
      <c r="K319" s="30"/>
      <c r="L319" s="30"/>
      <c r="M319" s="30"/>
      <c r="N319" s="30"/>
      <c r="O319" s="30"/>
      <c r="P319" s="30"/>
      <c r="Q319" s="30"/>
      <c r="R319" s="30"/>
      <c r="S319" s="30"/>
      <c r="T319" s="24"/>
      <c r="U319" s="24"/>
      <c r="V319" s="39"/>
      <c r="W319" s="39"/>
      <c r="X319" s="54"/>
      <c r="Y319" s="39"/>
      <c r="Z319" s="24"/>
      <c r="AA319" s="39"/>
      <c r="AB319" s="20"/>
      <c r="AC319" s="20"/>
      <c r="AD319" s="20"/>
      <c r="AE319" s="68"/>
      <c r="AF319" s="30"/>
      <c r="AG319" s="68"/>
      <c r="AH319" s="30"/>
      <c r="AI319" s="30"/>
      <c r="AJ319" s="30"/>
      <c r="AK319" s="30"/>
      <c r="AL319" s="30"/>
      <c r="AM319" s="30"/>
      <c r="AN319" s="30"/>
      <c r="AO319" s="30"/>
      <c r="AP319" s="30"/>
      <c r="AQ319" s="30"/>
      <c r="AR319" s="30"/>
      <c r="AS319" s="30"/>
      <c r="AT319" s="30"/>
      <c r="AU319" s="30"/>
      <c r="AV319" s="30"/>
      <c r="AW319" s="30"/>
      <c r="AX319" s="30"/>
      <c r="AY319" s="30"/>
      <c r="AZ319" s="30"/>
      <c r="BA319" s="30"/>
      <c r="BB319" s="30"/>
      <c r="BC319" s="30"/>
      <c r="BD319" s="30"/>
      <c r="BE319" s="30"/>
      <c r="BF319" s="30"/>
      <c r="BG319" s="30"/>
      <c r="BH319" s="30"/>
      <c r="BI319" s="30"/>
      <c r="BJ319" s="30"/>
      <c r="BK319" s="30"/>
      <c r="BL319" s="30"/>
      <c r="BM319" s="30"/>
      <c r="BN319" s="30"/>
      <c r="BO319" s="30"/>
      <c r="BP319" s="30"/>
      <c r="BQ319" s="30"/>
      <c r="BR319" s="30"/>
      <c r="BS319" s="30"/>
      <c r="BT319" s="30"/>
      <c r="BU319" s="30"/>
      <c r="BV319" s="30"/>
      <c r="BW319" s="30"/>
      <c r="BX319" s="30"/>
      <c r="BY319" s="30"/>
      <c r="BZ319" s="30"/>
      <c r="CA319" s="30"/>
      <c r="CB319" s="30"/>
      <c r="CC319" s="30"/>
      <c r="CD319" s="30"/>
      <c r="CE319" s="30"/>
      <c r="CF319" s="30"/>
      <c r="CG319" s="30"/>
      <c r="CH319" s="30"/>
      <c r="CI319" s="30"/>
      <c r="CJ319" s="30"/>
      <c r="CK319" s="30"/>
      <c r="CL319" s="30"/>
      <c r="CM319" s="30"/>
      <c r="CN319" s="30"/>
      <c r="CO319" s="30"/>
      <c r="CP319" s="30"/>
      <c r="CQ319" s="30"/>
      <c r="CR319" s="30"/>
      <c r="CS319" s="30"/>
      <c r="CT319" s="30"/>
      <c r="CU319" s="30"/>
      <c r="CV319" s="30"/>
      <c r="CW319" s="30"/>
      <c r="CX319" s="30"/>
      <c r="CY319" s="30"/>
      <c r="CZ319" s="30"/>
      <c r="DA319" s="30"/>
      <c r="DB319" s="30"/>
      <c r="DC319" s="30"/>
      <c r="DD319" s="30"/>
      <c r="DE319" s="30"/>
      <c r="DF319" s="30"/>
      <c r="DG319" s="30"/>
      <c r="DH319" s="30"/>
      <c r="DI319" s="30"/>
      <c r="DJ319" s="30"/>
      <c r="DK319" s="30"/>
      <c r="DL319" s="30"/>
      <c r="DM319" s="30"/>
      <c r="DN319" s="30"/>
      <c r="DO319" s="30"/>
      <c r="DP319" s="30"/>
      <c r="DQ319" s="30"/>
    </row>
    <row r="320" spans="1:121">
      <c r="A320" s="30"/>
      <c r="B320" s="30"/>
      <c r="C320" s="30"/>
      <c r="D320" s="30"/>
      <c r="E320" s="30"/>
      <c r="F320" s="30"/>
      <c r="G320" s="30"/>
      <c r="H320" s="83"/>
      <c r="I320" s="30"/>
      <c r="J320" s="30"/>
      <c r="K320" s="30"/>
      <c r="L320" s="30"/>
      <c r="M320" s="30"/>
      <c r="N320" s="30"/>
      <c r="O320" s="30"/>
      <c r="P320" s="30"/>
      <c r="Q320" s="30"/>
      <c r="R320" s="30"/>
      <c r="S320" s="30"/>
      <c r="T320" s="24"/>
      <c r="U320" s="24"/>
      <c r="V320" s="39"/>
      <c r="W320" s="39"/>
      <c r="X320" s="54"/>
      <c r="Y320" s="39"/>
      <c r="Z320" s="24"/>
      <c r="AA320" s="39"/>
      <c r="AB320" s="20"/>
      <c r="AC320" s="20"/>
      <c r="AD320" s="20"/>
      <c r="AE320" s="68"/>
      <c r="AF320" s="30"/>
      <c r="AG320" s="68"/>
      <c r="AH320" s="30"/>
      <c r="AI320" s="30"/>
      <c r="AJ320" s="30"/>
      <c r="AK320" s="30"/>
      <c r="AL320" s="30"/>
      <c r="AM320" s="30"/>
      <c r="AN320" s="30"/>
      <c r="AO320" s="30"/>
      <c r="AP320" s="30"/>
      <c r="AQ320" s="30"/>
      <c r="AR320" s="30"/>
      <c r="AS320" s="30"/>
      <c r="AT320" s="30"/>
      <c r="AU320" s="30"/>
      <c r="AV320" s="30"/>
      <c r="AW320" s="30"/>
      <c r="AX320" s="30"/>
      <c r="AY320" s="30"/>
      <c r="AZ320" s="30"/>
      <c r="BA320" s="30"/>
      <c r="BB320" s="30"/>
      <c r="BC320" s="30"/>
      <c r="BD320" s="30"/>
      <c r="BE320" s="30"/>
      <c r="BF320" s="30"/>
      <c r="BG320" s="30"/>
      <c r="BH320" s="30"/>
      <c r="BI320" s="30"/>
      <c r="BJ320" s="30"/>
      <c r="BK320" s="30"/>
      <c r="BL320" s="30"/>
      <c r="BM320" s="30"/>
      <c r="BN320" s="30"/>
      <c r="BO320" s="30"/>
      <c r="BP320" s="30"/>
      <c r="BQ320" s="30"/>
      <c r="BR320" s="30"/>
      <c r="BS320" s="30"/>
      <c r="BT320" s="30"/>
      <c r="BU320" s="30"/>
      <c r="BV320" s="30"/>
      <c r="BW320" s="30"/>
      <c r="BX320" s="30"/>
      <c r="BY320" s="30"/>
      <c r="BZ320" s="30"/>
      <c r="CA320" s="30"/>
      <c r="CB320" s="30"/>
      <c r="CC320" s="30"/>
      <c r="CD320" s="30"/>
      <c r="CE320" s="30"/>
      <c r="CF320" s="30"/>
      <c r="CG320" s="30"/>
      <c r="CH320" s="30"/>
      <c r="CI320" s="30"/>
      <c r="CJ320" s="30"/>
      <c r="CK320" s="30"/>
      <c r="CL320" s="30"/>
      <c r="CM320" s="30"/>
      <c r="CN320" s="30"/>
      <c r="CO320" s="30"/>
      <c r="CP320" s="30"/>
      <c r="CQ320" s="30"/>
      <c r="CR320" s="30"/>
      <c r="CS320" s="30"/>
      <c r="CT320" s="30"/>
      <c r="CU320" s="30"/>
      <c r="CV320" s="30"/>
      <c r="CW320" s="30"/>
      <c r="CX320" s="30"/>
      <c r="CY320" s="30"/>
      <c r="CZ320" s="30"/>
      <c r="DA320" s="30"/>
      <c r="DB320" s="30"/>
      <c r="DC320" s="30"/>
      <c r="DD320" s="30"/>
      <c r="DE320" s="30"/>
      <c r="DF320" s="30"/>
      <c r="DG320" s="30"/>
      <c r="DH320" s="30"/>
      <c r="DI320" s="30"/>
      <c r="DJ320" s="30"/>
      <c r="DK320" s="30"/>
      <c r="DL320" s="30"/>
      <c r="DM320" s="30"/>
      <c r="DN320" s="30"/>
      <c r="DO320" s="30"/>
      <c r="DP320" s="30"/>
      <c r="DQ320" s="30"/>
    </row>
    <row r="321" spans="1:121">
      <c r="A321" s="30"/>
      <c r="B321" s="30"/>
      <c r="C321" s="30"/>
      <c r="D321" s="30"/>
      <c r="E321" s="30"/>
      <c r="F321" s="30"/>
      <c r="G321" s="30"/>
      <c r="H321" s="83"/>
      <c r="I321" s="30"/>
      <c r="J321" s="30"/>
      <c r="K321" s="30"/>
      <c r="L321" s="30"/>
      <c r="M321" s="30"/>
      <c r="N321" s="30"/>
      <c r="O321" s="30"/>
      <c r="P321" s="30"/>
      <c r="Q321" s="30"/>
      <c r="R321" s="30"/>
      <c r="S321" s="30"/>
      <c r="T321" s="24"/>
      <c r="U321" s="24"/>
      <c r="V321" s="39"/>
      <c r="W321" s="39"/>
      <c r="X321" s="54"/>
      <c r="Y321" s="39"/>
      <c r="Z321" s="24"/>
      <c r="AA321" s="39"/>
      <c r="AB321" s="20"/>
      <c r="AC321" s="20"/>
      <c r="AD321" s="20"/>
      <c r="AE321" s="68"/>
      <c r="AF321" s="30"/>
      <c r="AG321" s="68"/>
      <c r="AH321" s="30"/>
      <c r="AI321" s="30"/>
      <c r="AJ321" s="30"/>
      <c r="AK321" s="30"/>
      <c r="AL321" s="30"/>
      <c r="AM321" s="30"/>
      <c r="AN321" s="30"/>
      <c r="AO321" s="30"/>
      <c r="AP321" s="30"/>
      <c r="AQ321" s="30"/>
      <c r="AR321" s="30"/>
      <c r="AS321" s="30"/>
      <c r="AT321" s="30"/>
      <c r="AU321" s="30"/>
      <c r="AV321" s="30"/>
      <c r="AW321" s="30"/>
      <c r="AX321" s="30"/>
      <c r="AY321" s="30"/>
      <c r="AZ321" s="30"/>
      <c r="BA321" s="30"/>
      <c r="BB321" s="30"/>
      <c r="BC321" s="30"/>
      <c r="BD321" s="30"/>
      <c r="BE321" s="30"/>
      <c r="BF321" s="30"/>
      <c r="BG321" s="30"/>
      <c r="BH321" s="30"/>
      <c r="BI321" s="30"/>
      <c r="BJ321" s="30"/>
      <c r="BK321" s="30"/>
      <c r="BL321" s="30"/>
      <c r="BM321" s="30"/>
      <c r="BN321" s="30"/>
      <c r="BO321" s="30"/>
      <c r="BP321" s="30"/>
      <c r="BQ321" s="30"/>
      <c r="BR321" s="30"/>
      <c r="BS321" s="30"/>
      <c r="BT321" s="30"/>
      <c r="BU321" s="30"/>
      <c r="BV321" s="30"/>
      <c r="BW321" s="30"/>
      <c r="BX321" s="30"/>
      <c r="BY321" s="30"/>
      <c r="BZ321" s="30"/>
      <c r="CA321" s="30"/>
      <c r="CB321" s="30"/>
      <c r="CC321" s="30"/>
      <c r="CD321" s="30"/>
      <c r="CE321" s="30"/>
      <c r="CF321" s="30"/>
      <c r="CG321" s="30"/>
      <c r="CH321" s="30"/>
      <c r="CI321" s="30"/>
      <c r="CJ321" s="30"/>
      <c r="CK321" s="30"/>
      <c r="CL321" s="30"/>
      <c r="CM321" s="30"/>
      <c r="CN321" s="30"/>
      <c r="CO321" s="30"/>
      <c r="CP321" s="30"/>
      <c r="CQ321" s="30"/>
      <c r="CR321" s="30"/>
      <c r="CS321" s="30"/>
      <c r="CT321" s="30"/>
      <c r="CU321" s="30"/>
      <c r="CV321" s="30"/>
      <c r="CW321" s="30"/>
      <c r="CX321" s="30"/>
      <c r="CY321" s="30"/>
      <c r="CZ321" s="30"/>
      <c r="DA321" s="30"/>
      <c r="DB321" s="30"/>
      <c r="DC321" s="30"/>
      <c r="DD321" s="30"/>
      <c r="DE321" s="30"/>
      <c r="DF321" s="30"/>
      <c r="DG321" s="30"/>
      <c r="DH321" s="30"/>
      <c r="DI321" s="30"/>
      <c r="DJ321" s="30"/>
      <c r="DK321" s="30"/>
      <c r="DL321" s="30"/>
      <c r="DM321" s="30"/>
      <c r="DN321" s="30"/>
      <c r="DO321" s="30"/>
      <c r="DP321" s="30"/>
      <c r="DQ321" s="30"/>
    </row>
    <row r="322" spans="1:121">
      <c r="A322" s="30"/>
      <c r="B322" s="30"/>
      <c r="C322" s="30"/>
      <c r="D322" s="30"/>
      <c r="E322" s="30"/>
      <c r="F322" s="30"/>
      <c r="G322" s="30"/>
      <c r="H322" s="83"/>
      <c r="I322" s="30"/>
      <c r="J322" s="30"/>
      <c r="K322" s="30"/>
      <c r="L322" s="30"/>
      <c r="M322" s="30"/>
      <c r="N322" s="30"/>
      <c r="O322" s="30"/>
      <c r="P322" s="30"/>
      <c r="Q322" s="30"/>
      <c r="R322" s="30"/>
      <c r="S322" s="30"/>
      <c r="T322" s="24"/>
      <c r="U322" s="24"/>
      <c r="V322" s="39"/>
      <c r="W322" s="39"/>
      <c r="X322" s="54"/>
      <c r="Y322" s="39"/>
      <c r="Z322" s="24"/>
      <c r="AA322" s="39"/>
      <c r="AB322" s="20"/>
      <c r="AC322" s="20"/>
      <c r="AD322" s="20"/>
      <c r="AE322" s="68"/>
      <c r="AF322" s="30"/>
      <c r="AG322" s="68"/>
      <c r="AH322" s="30"/>
      <c r="AI322" s="30"/>
      <c r="AJ322" s="30"/>
      <c r="AK322" s="30"/>
      <c r="AL322" s="30"/>
      <c r="AM322" s="30"/>
      <c r="AN322" s="30"/>
      <c r="AO322" s="30"/>
      <c r="AP322" s="30"/>
      <c r="AQ322" s="30"/>
      <c r="AR322" s="30"/>
      <c r="AS322" s="30"/>
      <c r="AT322" s="30"/>
      <c r="AU322" s="30"/>
      <c r="AV322" s="30"/>
      <c r="AW322" s="30"/>
      <c r="AX322" s="30"/>
      <c r="AY322" s="30"/>
      <c r="AZ322" s="30"/>
      <c r="BA322" s="30"/>
      <c r="BB322" s="30"/>
      <c r="BC322" s="30"/>
      <c r="BD322" s="30"/>
      <c r="BE322" s="30"/>
      <c r="BF322" s="30"/>
      <c r="BG322" s="30"/>
      <c r="BH322" s="30"/>
      <c r="BI322" s="30"/>
      <c r="BJ322" s="30"/>
      <c r="BK322" s="30"/>
      <c r="BL322" s="30"/>
      <c r="BM322" s="30"/>
      <c r="BN322" s="30"/>
      <c r="BO322" s="30"/>
      <c r="BP322" s="30"/>
      <c r="BQ322" s="30"/>
      <c r="BR322" s="30"/>
      <c r="BS322" s="30"/>
      <c r="BT322" s="30"/>
      <c r="BU322" s="30"/>
      <c r="BV322" s="30"/>
      <c r="BW322" s="30"/>
      <c r="BX322" s="30"/>
      <c r="BY322" s="30"/>
      <c r="BZ322" s="30"/>
      <c r="CA322" s="30"/>
      <c r="CB322" s="30"/>
      <c r="CC322" s="30"/>
      <c r="CD322" s="30"/>
      <c r="CE322" s="30"/>
      <c r="CF322" s="30"/>
      <c r="CG322" s="30"/>
      <c r="CH322" s="30"/>
      <c r="CI322" s="30"/>
      <c r="CJ322" s="30"/>
      <c r="CK322" s="30"/>
      <c r="CL322" s="30"/>
      <c r="CM322" s="30"/>
      <c r="CN322" s="30"/>
      <c r="CO322" s="30"/>
      <c r="CP322" s="30"/>
      <c r="CQ322" s="30"/>
      <c r="CR322" s="30"/>
      <c r="CS322" s="30"/>
      <c r="CT322" s="30"/>
      <c r="CU322" s="30"/>
      <c r="CV322" s="30"/>
      <c r="CW322" s="30"/>
      <c r="CX322" s="30"/>
      <c r="CY322" s="30"/>
      <c r="CZ322" s="30"/>
      <c r="DA322" s="30"/>
      <c r="DB322" s="30"/>
      <c r="DC322" s="30"/>
      <c r="DD322" s="30"/>
      <c r="DE322" s="30"/>
      <c r="DF322" s="30"/>
      <c r="DG322" s="30"/>
      <c r="DH322" s="30"/>
      <c r="DI322" s="30"/>
      <c r="DJ322" s="30"/>
      <c r="DK322" s="30"/>
      <c r="DL322" s="30"/>
      <c r="DM322" s="30"/>
      <c r="DN322" s="30"/>
      <c r="DO322" s="30"/>
      <c r="DP322" s="30"/>
      <c r="DQ322" s="30"/>
    </row>
    <row r="323" spans="1:121">
      <c r="A323" s="30"/>
      <c r="B323" s="30"/>
      <c r="C323" s="30"/>
      <c r="D323" s="30"/>
      <c r="E323" s="30"/>
      <c r="F323" s="30"/>
      <c r="G323" s="30"/>
      <c r="H323" s="83"/>
      <c r="I323" s="30"/>
      <c r="J323" s="30"/>
      <c r="K323" s="30"/>
      <c r="L323" s="30"/>
      <c r="M323" s="30"/>
      <c r="N323" s="30"/>
      <c r="O323" s="30"/>
      <c r="P323" s="30"/>
      <c r="Q323" s="30"/>
      <c r="R323" s="30"/>
      <c r="S323" s="30"/>
      <c r="T323" s="24"/>
      <c r="U323" s="24"/>
      <c r="V323" s="39"/>
      <c r="W323" s="39"/>
      <c r="X323" s="54"/>
      <c r="Y323" s="39"/>
      <c r="Z323" s="24"/>
      <c r="AA323" s="39"/>
      <c r="AB323" s="20"/>
      <c r="AC323" s="20"/>
      <c r="AD323" s="20"/>
      <c r="AE323" s="68"/>
      <c r="AF323" s="30"/>
      <c r="AG323" s="68"/>
      <c r="AH323" s="30"/>
      <c r="AI323" s="30"/>
      <c r="AJ323" s="30"/>
      <c r="AK323" s="30"/>
      <c r="AL323" s="30"/>
      <c r="AM323" s="30"/>
      <c r="AN323" s="30"/>
      <c r="AO323" s="30"/>
      <c r="AP323" s="30"/>
      <c r="AQ323" s="30"/>
      <c r="AR323" s="30"/>
      <c r="AS323" s="30"/>
      <c r="AT323" s="30"/>
      <c r="AU323" s="30"/>
      <c r="AV323" s="30"/>
      <c r="AW323" s="30"/>
      <c r="AX323" s="30"/>
      <c r="AY323" s="30"/>
      <c r="AZ323" s="30"/>
      <c r="BA323" s="30"/>
      <c r="BB323" s="30"/>
      <c r="BC323" s="30"/>
      <c r="BD323" s="30"/>
      <c r="BE323" s="30"/>
      <c r="BF323" s="30"/>
      <c r="BG323" s="30"/>
      <c r="BH323" s="30"/>
      <c r="BI323" s="30"/>
      <c r="BJ323" s="30"/>
      <c r="BK323" s="30"/>
      <c r="BL323" s="30"/>
      <c r="BM323" s="30"/>
      <c r="BN323" s="30"/>
      <c r="BO323" s="30"/>
      <c r="BP323" s="30"/>
      <c r="BQ323" s="30"/>
      <c r="BR323" s="30"/>
      <c r="BS323" s="30"/>
      <c r="BT323" s="30"/>
      <c r="BU323" s="30"/>
      <c r="BV323" s="30"/>
      <c r="BW323" s="30"/>
      <c r="BX323" s="30"/>
      <c r="BY323" s="30"/>
      <c r="BZ323" s="30"/>
      <c r="CA323" s="30"/>
      <c r="CB323" s="30"/>
      <c r="CC323" s="30"/>
      <c r="CD323" s="30"/>
      <c r="CE323" s="30"/>
      <c r="CF323" s="30"/>
      <c r="CG323" s="30"/>
      <c r="CH323" s="30"/>
      <c r="CI323" s="30"/>
      <c r="CJ323" s="30"/>
      <c r="CK323" s="30"/>
      <c r="CL323" s="30"/>
      <c r="CM323" s="30"/>
      <c r="CN323" s="30"/>
      <c r="CO323" s="30"/>
      <c r="CP323" s="30"/>
      <c r="CQ323" s="30"/>
      <c r="CR323" s="30"/>
      <c r="CS323" s="30"/>
      <c r="CT323" s="30"/>
      <c r="CU323" s="30"/>
      <c r="CV323" s="30"/>
      <c r="CW323" s="30"/>
      <c r="CX323" s="30"/>
      <c r="CY323" s="30"/>
      <c r="CZ323" s="30"/>
      <c r="DA323" s="30"/>
      <c r="DB323" s="30"/>
      <c r="DC323" s="30"/>
      <c r="DD323" s="30"/>
      <c r="DE323" s="30"/>
      <c r="DF323" s="30"/>
      <c r="DG323" s="30"/>
      <c r="DH323" s="30"/>
      <c r="DI323" s="30"/>
      <c r="DJ323" s="30"/>
      <c r="DK323" s="30"/>
      <c r="DL323" s="30"/>
      <c r="DM323" s="30"/>
      <c r="DN323" s="30"/>
      <c r="DO323" s="30"/>
      <c r="DP323" s="30"/>
      <c r="DQ323" s="30"/>
    </row>
    <row r="324" spans="1:121">
      <c r="A324" s="30"/>
      <c r="B324" s="30"/>
      <c r="C324" s="30"/>
      <c r="D324" s="30"/>
      <c r="E324" s="30"/>
      <c r="F324" s="30"/>
      <c r="G324" s="30"/>
      <c r="H324" s="83"/>
      <c r="I324" s="30"/>
      <c r="J324" s="30"/>
      <c r="K324" s="30"/>
      <c r="L324" s="30"/>
      <c r="M324" s="30"/>
      <c r="N324" s="30"/>
      <c r="O324" s="30"/>
      <c r="P324" s="30"/>
      <c r="Q324" s="30"/>
      <c r="R324" s="30"/>
      <c r="S324" s="30"/>
      <c r="T324" s="24"/>
      <c r="U324" s="24"/>
      <c r="V324" s="39"/>
      <c r="W324" s="39"/>
      <c r="X324" s="54"/>
      <c r="Y324" s="39"/>
      <c r="Z324" s="24"/>
      <c r="AA324" s="39"/>
      <c r="AB324" s="20"/>
      <c r="AC324" s="20"/>
      <c r="AD324" s="20"/>
      <c r="AE324" s="68"/>
      <c r="AF324" s="30"/>
      <c r="AG324" s="68"/>
      <c r="AH324" s="30"/>
      <c r="AI324" s="30"/>
      <c r="AJ324" s="30"/>
      <c r="AK324" s="30"/>
      <c r="AL324" s="30"/>
      <c r="AM324" s="30"/>
      <c r="AN324" s="30"/>
      <c r="AO324" s="30"/>
      <c r="AP324" s="30"/>
      <c r="AQ324" s="30"/>
      <c r="AR324" s="30"/>
      <c r="AS324" s="30"/>
      <c r="AT324" s="30"/>
      <c r="AU324" s="30"/>
      <c r="AV324" s="30"/>
      <c r="AW324" s="30"/>
      <c r="AX324" s="30"/>
      <c r="AY324" s="30"/>
      <c r="AZ324" s="30"/>
      <c r="BA324" s="30"/>
      <c r="BB324" s="30"/>
      <c r="BC324" s="30"/>
      <c r="BD324" s="30"/>
      <c r="BE324" s="30"/>
      <c r="BF324" s="30"/>
      <c r="BG324" s="30"/>
      <c r="BH324" s="30"/>
      <c r="BI324" s="30"/>
      <c r="BJ324" s="30"/>
      <c r="BK324" s="30"/>
      <c r="BL324" s="30"/>
      <c r="BM324" s="30"/>
      <c r="BN324" s="30"/>
      <c r="BO324" s="30"/>
      <c r="BP324" s="30"/>
      <c r="BQ324" s="30"/>
      <c r="BR324" s="30"/>
      <c r="BS324" s="30"/>
      <c r="BT324" s="30"/>
      <c r="BU324" s="30"/>
      <c r="BV324" s="30"/>
      <c r="BW324" s="30"/>
      <c r="BX324" s="30"/>
      <c r="BY324" s="30"/>
      <c r="BZ324" s="30"/>
      <c r="CA324" s="30"/>
      <c r="CB324" s="30"/>
      <c r="CC324" s="30"/>
      <c r="CD324" s="30"/>
      <c r="CE324" s="30"/>
      <c r="CF324" s="30"/>
      <c r="CG324" s="30"/>
      <c r="CH324" s="30"/>
      <c r="CI324" s="30"/>
      <c r="CJ324" s="30"/>
      <c r="CK324" s="30"/>
      <c r="CL324" s="30"/>
      <c r="CM324" s="30"/>
      <c r="CN324" s="30"/>
      <c r="CO324" s="30"/>
      <c r="CP324" s="30"/>
      <c r="CQ324" s="30"/>
      <c r="CR324" s="30"/>
      <c r="CS324" s="30"/>
      <c r="CT324" s="30"/>
      <c r="CU324" s="30"/>
      <c r="CV324" s="30"/>
      <c r="CW324" s="30"/>
      <c r="CX324" s="30"/>
      <c r="CY324" s="30"/>
      <c r="CZ324" s="30"/>
      <c r="DA324" s="30"/>
      <c r="DB324" s="30"/>
      <c r="DC324" s="30"/>
      <c r="DD324" s="30"/>
      <c r="DE324" s="30"/>
      <c r="DF324" s="30"/>
      <c r="DG324" s="30"/>
      <c r="DH324" s="30"/>
      <c r="DI324" s="30"/>
      <c r="DJ324" s="30"/>
      <c r="DK324" s="30"/>
      <c r="DL324" s="30"/>
      <c r="DM324" s="30"/>
      <c r="DN324" s="30"/>
      <c r="DO324" s="30"/>
      <c r="DP324" s="30"/>
      <c r="DQ324" s="30"/>
    </row>
    <row r="325" spans="1:121">
      <c r="A325" s="39"/>
      <c r="B325" s="39"/>
      <c r="C325" s="39"/>
      <c r="D325" s="30"/>
      <c r="E325" s="30"/>
      <c r="F325" s="30"/>
      <c r="G325" s="30"/>
      <c r="H325" s="83"/>
      <c r="I325" s="30"/>
      <c r="J325" s="30"/>
      <c r="K325" s="30"/>
      <c r="L325" s="30"/>
      <c r="M325" s="30"/>
      <c r="N325" s="30"/>
      <c r="O325" s="30"/>
      <c r="P325" s="30"/>
      <c r="Q325" s="30"/>
      <c r="R325" s="30"/>
      <c r="S325" s="30"/>
      <c r="T325" s="24"/>
      <c r="U325" s="24"/>
      <c r="V325" s="39"/>
      <c r="W325" s="39"/>
      <c r="X325" s="54"/>
      <c r="Y325" s="39"/>
      <c r="Z325" s="24"/>
      <c r="AA325" s="39"/>
      <c r="AB325" s="20"/>
      <c r="AC325" s="20"/>
      <c r="AD325" s="20"/>
      <c r="AE325" s="68"/>
      <c r="AF325" s="30"/>
      <c r="AG325" s="68"/>
      <c r="AH325" s="30"/>
      <c r="AI325" s="30"/>
      <c r="AJ325" s="30"/>
      <c r="AK325" s="30"/>
      <c r="AL325" s="30"/>
      <c r="AM325" s="30"/>
      <c r="AN325" s="30"/>
      <c r="AO325" s="30"/>
      <c r="AP325" s="30"/>
      <c r="AQ325" s="30"/>
      <c r="AR325" s="30"/>
      <c r="AS325" s="30"/>
      <c r="AT325" s="30"/>
      <c r="AU325" s="30"/>
      <c r="AV325" s="30"/>
      <c r="AW325" s="30"/>
      <c r="AX325" s="30"/>
      <c r="AY325" s="30"/>
      <c r="AZ325" s="30"/>
      <c r="BA325" s="30"/>
      <c r="BB325" s="30"/>
      <c r="BC325" s="30"/>
      <c r="BD325" s="30"/>
      <c r="BE325" s="30"/>
      <c r="BF325" s="30"/>
      <c r="BG325" s="30"/>
      <c r="BH325" s="30"/>
      <c r="BI325" s="30"/>
      <c r="BJ325" s="30"/>
      <c r="BK325" s="30"/>
      <c r="BL325" s="30"/>
      <c r="BM325" s="30"/>
      <c r="BN325" s="30"/>
      <c r="BO325" s="30"/>
      <c r="BP325" s="30"/>
      <c r="BQ325" s="30"/>
      <c r="BR325" s="30"/>
      <c r="BS325" s="30"/>
      <c r="BT325" s="30"/>
      <c r="BU325" s="30"/>
      <c r="BV325" s="30"/>
      <c r="BW325" s="30"/>
      <c r="BX325" s="30"/>
      <c r="BY325" s="30"/>
      <c r="BZ325" s="30"/>
      <c r="CA325" s="30"/>
      <c r="CB325" s="30"/>
      <c r="CC325" s="30"/>
      <c r="CD325" s="30"/>
      <c r="CE325" s="30"/>
      <c r="CF325" s="30"/>
      <c r="CG325" s="30"/>
      <c r="CH325" s="30"/>
      <c r="CI325" s="30"/>
      <c r="CJ325" s="30"/>
      <c r="CK325" s="30"/>
      <c r="CL325" s="30"/>
      <c r="CM325" s="30"/>
      <c r="CN325" s="30"/>
      <c r="CO325" s="30"/>
      <c r="CP325" s="30"/>
      <c r="CQ325" s="30"/>
      <c r="CR325" s="30"/>
      <c r="CS325" s="30"/>
      <c r="CT325" s="30"/>
      <c r="CU325" s="30"/>
      <c r="CV325" s="30"/>
      <c r="CW325" s="30"/>
      <c r="CX325" s="30"/>
      <c r="CY325" s="30"/>
      <c r="CZ325" s="30"/>
      <c r="DA325" s="30"/>
      <c r="DB325" s="30"/>
      <c r="DC325" s="30"/>
      <c r="DD325" s="30"/>
      <c r="DE325" s="30"/>
      <c r="DF325" s="30"/>
      <c r="DG325" s="30"/>
      <c r="DH325" s="30"/>
      <c r="DI325" s="30"/>
      <c r="DJ325" s="30"/>
      <c r="DK325" s="30"/>
      <c r="DL325" s="30"/>
      <c r="DM325" s="30"/>
      <c r="DN325" s="30"/>
      <c r="DO325" s="30"/>
      <c r="DP325" s="30"/>
      <c r="DQ325" s="30"/>
    </row>
    <row r="326" spans="1:121">
      <c r="A326" s="39"/>
      <c r="B326" s="39"/>
      <c r="C326" s="39"/>
      <c r="D326" s="30"/>
      <c r="E326" s="30"/>
      <c r="F326" s="30"/>
      <c r="G326" s="30"/>
      <c r="H326" s="83"/>
      <c r="I326" s="30"/>
      <c r="J326" s="30"/>
      <c r="K326" s="30"/>
      <c r="L326" s="30"/>
      <c r="M326" s="30"/>
      <c r="N326" s="30"/>
      <c r="O326" s="30"/>
      <c r="P326" s="30"/>
      <c r="Q326" s="30"/>
      <c r="R326" s="30"/>
      <c r="S326" s="30"/>
      <c r="T326" s="24"/>
      <c r="U326" s="24"/>
      <c r="V326" s="39"/>
      <c r="W326" s="39"/>
      <c r="X326" s="54"/>
      <c r="Y326" s="39"/>
      <c r="Z326" s="24"/>
      <c r="AA326" s="39"/>
      <c r="AB326" s="20"/>
      <c r="AC326" s="20"/>
      <c r="AD326" s="20"/>
      <c r="AE326" s="68"/>
      <c r="AF326" s="30"/>
      <c r="AG326" s="68"/>
      <c r="AH326" s="30"/>
      <c r="AI326" s="30"/>
      <c r="AJ326" s="30"/>
      <c r="AK326" s="30"/>
      <c r="AL326" s="30"/>
      <c r="AM326" s="30"/>
      <c r="AN326" s="30"/>
      <c r="AO326" s="30"/>
      <c r="AP326" s="30"/>
      <c r="AQ326" s="30"/>
      <c r="AR326" s="30"/>
      <c r="AS326" s="30"/>
      <c r="AT326" s="30"/>
      <c r="AU326" s="30"/>
      <c r="AV326" s="30"/>
      <c r="AW326" s="30"/>
      <c r="AX326" s="30"/>
      <c r="AY326" s="30"/>
      <c r="AZ326" s="30"/>
      <c r="BA326" s="30"/>
      <c r="BB326" s="30"/>
      <c r="BC326" s="30"/>
      <c r="BD326" s="30"/>
      <c r="BE326" s="30"/>
      <c r="BF326" s="30"/>
      <c r="BG326" s="30"/>
      <c r="BH326" s="30"/>
      <c r="BI326" s="30"/>
      <c r="BJ326" s="30"/>
      <c r="BK326" s="30"/>
      <c r="BL326" s="30"/>
      <c r="BM326" s="30"/>
      <c r="BN326" s="30"/>
      <c r="BO326" s="30"/>
      <c r="BP326" s="30"/>
      <c r="BQ326" s="30"/>
      <c r="BR326" s="30"/>
      <c r="BS326" s="30"/>
      <c r="BT326" s="30"/>
      <c r="BU326" s="30"/>
      <c r="BV326" s="30"/>
      <c r="BW326" s="30"/>
      <c r="BX326" s="30"/>
      <c r="BY326" s="30"/>
      <c r="BZ326" s="30"/>
      <c r="CA326" s="30"/>
      <c r="CB326" s="30"/>
      <c r="CC326" s="30"/>
      <c r="CD326" s="30"/>
      <c r="CE326" s="30"/>
      <c r="CF326" s="30"/>
      <c r="CG326" s="30"/>
      <c r="CH326" s="30"/>
      <c r="CI326" s="30"/>
      <c r="CJ326" s="30"/>
      <c r="CK326" s="30"/>
      <c r="CL326" s="30"/>
      <c r="CM326" s="30"/>
      <c r="CN326" s="30"/>
      <c r="CO326" s="30"/>
      <c r="CP326" s="30"/>
      <c r="CQ326" s="30"/>
      <c r="CR326" s="30"/>
      <c r="CS326" s="30"/>
      <c r="CT326" s="30"/>
      <c r="CU326" s="30"/>
      <c r="CV326" s="30"/>
      <c r="CW326" s="30"/>
      <c r="CX326" s="30"/>
      <c r="CY326" s="30"/>
      <c r="CZ326" s="30"/>
      <c r="DA326" s="30"/>
      <c r="DB326" s="30"/>
      <c r="DC326" s="30"/>
      <c r="DD326" s="30"/>
      <c r="DE326" s="30"/>
      <c r="DF326" s="30"/>
      <c r="DG326" s="30"/>
      <c r="DH326" s="30"/>
      <c r="DI326" s="30"/>
      <c r="DJ326" s="30"/>
      <c r="DK326" s="30"/>
      <c r="DL326" s="30"/>
      <c r="DM326" s="30"/>
      <c r="DN326" s="30"/>
      <c r="DO326" s="30"/>
      <c r="DP326" s="30"/>
      <c r="DQ326" s="30"/>
    </row>
    <row r="327" spans="1:121">
      <c r="A327" s="39"/>
      <c r="B327" s="39"/>
      <c r="C327" s="39"/>
      <c r="D327" s="30"/>
      <c r="E327" s="30"/>
      <c r="F327" s="30"/>
      <c r="G327" s="30"/>
      <c r="H327" s="83"/>
      <c r="I327" s="30"/>
      <c r="J327" s="30"/>
      <c r="K327" s="30"/>
      <c r="L327" s="30"/>
      <c r="M327" s="30"/>
      <c r="N327" s="30"/>
      <c r="O327" s="30"/>
      <c r="P327" s="30"/>
      <c r="Q327" s="30"/>
      <c r="R327" s="30"/>
      <c r="S327" s="30"/>
      <c r="T327" s="24"/>
      <c r="U327" s="24"/>
      <c r="V327" s="39"/>
      <c r="W327" s="39"/>
      <c r="X327" s="54"/>
      <c r="Y327" s="39"/>
      <c r="Z327" s="24"/>
      <c r="AA327" s="39"/>
      <c r="AB327" s="20"/>
      <c r="AC327" s="20"/>
      <c r="AD327" s="20"/>
      <c r="AE327" s="68"/>
      <c r="AF327" s="30"/>
      <c r="AG327" s="68"/>
      <c r="AH327" s="30"/>
      <c r="AI327" s="30"/>
      <c r="AJ327" s="30"/>
      <c r="AK327" s="30"/>
      <c r="AL327" s="30"/>
      <c r="AM327" s="30"/>
      <c r="AN327" s="30"/>
      <c r="AO327" s="30"/>
      <c r="AP327" s="30"/>
      <c r="AQ327" s="30"/>
      <c r="AR327" s="30"/>
      <c r="AS327" s="30"/>
      <c r="AT327" s="30"/>
      <c r="AU327" s="30"/>
      <c r="AV327" s="30"/>
      <c r="AW327" s="30"/>
      <c r="AX327" s="30"/>
      <c r="AY327" s="30"/>
      <c r="AZ327" s="30"/>
      <c r="BA327" s="30"/>
      <c r="BB327" s="30"/>
      <c r="BC327" s="30"/>
      <c r="BD327" s="30"/>
      <c r="BE327" s="30"/>
      <c r="BF327" s="30"/>
      <c r="BG327" s="30"/>
      <c r="BH327" s="30"/>
      <c r="BI327" s="30"/>
      <c r="BJ327" s="30"/>
      <c r="BK327" s="30"/>
      <c r="BL327" s="30"/>
      <c r="BM327" s="30"/>
      <c r="BN327" s="30"/>
      <c r="BO327" s="30"/>
      <c r="BP327" s="30"/>
      <c r="BQ327" s="30"/>
      <c r="BR327" s="30"/>
      <c r="BS327" s="30"/>
      <c r="BT327" s="30"/>
      <c r="BU327" s="30"/>
      <c r="BV327" s="30"/>
      <c r="BW327" s="30"/>
      <c r="BX327" s="30"/>
      <c r="BY327" s="30"/>
      <c r="BZ327" s="30"/>
      <c r="CA327" s="30"/>
      <c r="CB327" s="30"/>
      <c r="CC327" s="30"/>
      <c r="CD327" s="30"/>
      <c r="CE327" s="30"/>
      <c r="CF327" s="30"/>
      <c r="CG327" s="30"/>
      <c r="CH327" s="30"/>
      <c r="CI327" s="30"/>
      <c r="CJ327" s="30"/>
      <c r="CK327" s="30"/>
      <c r="CL327" s="30"/>
      <c r="CM327" s="30"/>
      <c r="CN327" s="30"/>
      <c r="CO327" s="30"/>
      <c r="CP327" s="30"/>
      <c r="CQ327" s="30"/>
      <c r="CR327" s="30"/>
      <c r="CS327" s="30"/>
      <c r="CT327" s="30"/>
      <c r="CU327" s="30"/>
      <c r="CV327" s="30"/>
      <c r="CW327" s="30"/>
      <c r="CX327" s="30"/>
      <c r="CY327" s="30"/>
      <c r="CZ327" s="30"/>
      <c r="DA327" s="30"/>
      <c r="DB327" s="30"/>
      <c r="DC327" s="30"/>
      <c r="DD327" s="30"/>
      <c r="DE327" s="30"/>
      <c r="DF327" s="30"/>
      <c r="DG327" s="30"/>
      <c r="DH327" s="30"/>
      <c r="DI327" s="30"/>
      <c r="DJ327" s="30"/>
      <c r="DK327" s="30"/>
      <c r="DL327" s="30"/>
      <c r="DM327" s="30"/>
      <c r="DN327" s="30"/>
      <c r="DO327" s="30"/>
      <c r="DP327" s="30"/>
      <c r="DQ327" s="30"/>
    </row>
    <row r="328" spans="1:121">
      <c r="A328" s="39"/>
      <c r="B328" s="39"/>
      <c r="C328" s="39"/>
      <c r="D328" s="30"/>
      <c r="E328" s="30"/>
      <c r="F328" s="30"/>
      <c r="G328" s="30"/>
      <c r="H328" s="83"/>
      <c r="I328" s="30"/>
      <c r="J328" s="30"/>
      <c r="K328" s="30"/>
      <c r="L328" s="30"/>
      <c r="M328" s="30"/>
      <c r="N328" s="30"/>
      <c r="O328" s="30"/>
      <c r="P328" s="30"/>
      <c r="Q328" s="30"/>
      <c r="R328" s="30"/>
      <c r="S328" s="30"/>
      <c r="T328" s="24"/>
      <c r="U328" s="24"/>
      <c r="V328" s="39"/>
      <c r="W328" s="39"/>
      <c r="X328" s="54"/>
      <c r="Y328" s="39"/>
      <c r="Z328" s="24"/>
      <c r="AA328" s="39"/>
      <c r="AB328" s="20"/>
      <c r="AC328" s="20"/>
      <c r="AD328" s="20"/>
      <c r="AE328" s="68"/>
      <c r="AF328" s="30"/>
      <c r="AG328" s="68"/>
      <c r="AH328" s="30"/>
      <c r="AI328" s="30"/>
      <c r="AJ328" s="30"/>
      <c r="AK328" s="30"/>
      <c r="AL328" s="30"/>
      <c r="AM328" s="30"/>
      <c r="AN328" s="30"/>
      <c r="AO328" s="30"/>
      <c r="AP328" s="30"/>
      <c r="AQ328" s="30"/>
      <c r="AR328" s="30"/>
      <c r="AS328" s="30"/>
      <c r="AT328" s="30"/>
      <c r="AU328" s="30"/>
      <c r="AV328" s="30"/>
      <c r="AW328" s="30"/>
      <c r="AX328" s="30"/>
      <c r="AY328" s="30"/>
      <c r="AZ328" s="30"/>
      <c r="BA328" s="30"/>
      <c r="BB328" s="30"/>
      <c r="BC328" s="30"/>
      <c r="BD328" s="30"/>
      <c r="BE328" s="30"/>
      <c r="BF328" s="30"/>
      <c r="BG328" s="30"/>
      <c r="BH328" s="30"/>
      <c r="BI328" s="30"/>
      <c r="BJ328" s="30"/>
      <c r="BK328" s="30"/>
      <c r="BL328" s="30"/>
      <c r="BM328" s="30"/>
      <c r="BN328" s="30"/>
      <c r="BO328" s="30"/>
      <c r="BP328" s="30"/>
      <c r="BQ328" s="30"/>
      <c r="BR328" s="30"/>
      <c r="BS328" s="30"/>
      <c r="BT328" s="30"/>
      <c r="BU328" s="30"/>
      <c r="BV328" s="30"/>
      <c r="BW328" s="30"/>
      <c r="BX328" s="30"/>
      <c r="BY328" s="30"/>
      <c r="BZ328" s="30"/>
      <c r="CA328" s="30"/>
      <c r="CB328" s="30"/>
      <c r="CC328" s="30"/>
      <c r="CD328" s="30"/>
      <c r="CE328" s="30"/>
      <c r="CF328" s="30"/>
      <c r="CG328" s="30"/>
      <c r="CH328" s="30"/>
      <c r="CI328" s="30"/>
      <c r="CJ328" s="30"/>
      <c r="CK328" s="30"/>
      <c r="CL328" s="30"/>
      <c r="CM328" s="30"/>
      <c r="CN328" s="30"/>
      <c r="CO328" s="30"/>
      <c r="CP328" s="30"/>
      <c r="CQ328" s="30"/>
      <c r="CR328" s="30"/>
      <c r="CS328" s="30"/>
      <c r="CT328" s="30"/>
      <c r="CU328" s="30"/>
      <c r="CV328" s="30"/>
      <c r="CW328" s="30"/>
      <c r="CX328" s="30"/>
      <c r="CY328" s="30"/>
      <c r="CZ328" s="30"/>
      <c r="DA328" s="30"/>
      <c r="DB328" s="30"/>
      <c r="DC328" s="30"/>
      <c r="DD328" s="30"/>
      <c r="DE328" s="30"/>
      <c r="DF328" s="30"/>
      <c r="DG328" s="30"/>
      <c r="DH328" s="30"/>
      <c r="DI328" s="30"/>
      <c r="DJ328" s="30"/>
      <c r="DK328" s="30"/>
      <c r="DL328" s="30"/>
      <c r="DM328" s="30"/>
      <c r="DN328" s="30"/>
      <c r="DO328" s="30"/>
      <c r="DP328" s="30"/>
      <c r="DQ328" s="30"/>
    </row>
    <row r="329" spans="1:121">
      <c r="A329" s="39"/>
      <c r="B329" s="39"/>
      <c r="C329" s="39"/>
      <c r="D329" s="30"/>
      <c r="E329" s="30"/>
      <c r="F329" s="30"/>
      <c r="G329" s="30"/>
      <c r="H329" s="83"/>
      <c r="I329" s="30"/>
      <c r="J329" s="30"/>
      <c r="K329" s="30"/>
      <c r="L329" s="30"/>
      <c r="M329" s="30"/>
      <c r="N329" s="30"/>
      <c r="O329" s="30"/>
      <c r="P329" s="30"/>
      <c r="Q329" s="30"/>
      <c r="R329" s="30"/>
      <c r="S329" s="30"/>
      <c r="T329" s="24"/>
      <c r="U329" s="24"/>
      <c r="V329" s="39"/>
      <c r="W329" s="39"/>
      <c r="X329" s="54"/>
      <c r="Y329" s="39"/>
      <c r="Z329" s="24"/>
      <c r="AA329" s="39"/>
      <c r="AB329" s="20"/>
      <c r="AC329" s="20"/>
      <c r="AD329" s="20"/>
      <c r="AE329" s="68"/>
      <c r="AF329" s="30"/>
      <c r="AG329" s="68"/>
      <c r="AH329" s="30"/>
      <c r="AI329" s="30"/>
      <c r="AJ329" s="30"/>
      <c r="AK329" s="30"/>
      <c r="AL329" s="30"/>
      <c r="AM329" s="30"/>
      <c r="AN329" s="30"/>
      <c r="AO329" s="30"/>
      <c r="AP329" s="30"/>
      <c r="AQ329" s="30"/>
      <c r="AR329" s="30"/>
      <c r="AS329" s="30"/>
      <c r="AT329" s="30"/>
      <c r="AU329" s="30"/>
      <c r="AV329" s="30"/>
      <c r="AW329" s="30"/>
      <c r="AX329" s="30"/>
      <c r="AY329" s="30"/>
      <c r="AZ329" s="30"/>
      <c r="BA329" s="30"/>
      <c r="BB329" s="30"/>
      <c r="BC329" s="30"/>
      <c r="BD329" s="30"/>
      <c r="BE329" s="30"/>
      <c r="BF329" s="30"/>
      <c r="BG329" s="30"/>
      <c r="BH329" s="30"/>
      <c r="BI329" s="30"/>
      <c r="BJ329" s="30"/>
      <c r="BK329" s="30"/>
      <c r="BL329" s="30"/>
      <c r="BM329" s="30"/>
      <c r="BN329" s="30"/>
      <c r="BO329" s="30"/>
      <c r="BP329" s="30"/>
      <c r="BQ329" s="30"/>
      <c r="BR329" s="30"/>
      <c r="BS329" s="30"/>
      <c r="BT329" s="30"/>
      <c r="BU329" s="30"/>
      <c r="BV329" s="30"/>
      <c r="BW329" s="30"/>
      <c r="BX329" s="30"/>
      <c r="BY329" s="30"/>
      <c r="BZ329" s="30"/>
      <c r="CA329" s="30"/>
      <c r="CB329" s="30"/>
      <c r="CC329" s="30"/>
      <c r="CD329" s="30"/>
      <c r="CE329" s="30"/>
      <c r="CF329" s="30"/>
      <c r="CG329" s="30"/>
      <c r="CH329" s="30"/>
      <c r="CI329" s="30"/>
      <c r="CJ329" s="30"/>
      <c r="CK329" s="30"/>
      <c r="CL329" s="30"/>
      <c r="CM329" s="30"/>
      <c r="CN329" s="30"/>
      <c r="CO329" s="30"/>
      <c r="CP329" s="30"/>
      <c r="CQ329" s="30"/>
      <c r="CR329" s="30"/>
      <c r="CS329" s="30"/>
      <c r="CT329" s="30"/>
      <c r="CU329" s="30"/>
      <c r="CV329" s="30"/>
      <c r="CW329" s="30"/>
      <c r="CX329" s="30"/>
      <c r="CY329" s="30"/>
      <c r="CZ329" s="30"/>
      <c r="DA329" s="30"/>
      <c r="DB329" s="30"/>
      <c r="DC329" s="30"/>
      <c r="DD329" s="30"/>
      <c r="DE329" s="30"/>
      <c r="DF329" s="30"/>
      <c r="DG329" s="30"/>
      <c r="DH329" s="30"/>
      <c r="DI329" s="30"/>
      <c r="DJ329" s="30"/>
      <c r="DK329" s="30"/>
      <c r="DL329" s="30"/>
      <c r="DM329" s="30"/>
      <c r="DN329" s="30"/>
      <c r="DO329" s="30"/>
      <c r="DP329" s="30"/>
      <c r="DQ329" s="30"/>
    </row>
    <row r="330" spans="1:121">
      <c r="A330" s="39"/>
      <c r="B330" s="39"/>
      <c r="C330" s="39"/>
      <c r="D330" s="30"/>
      <c r="E330" s="30"/>
      <c r="F330" s="30"/>
      <c r="G330" s="30"/>
      <c r="H330" s="83"/>
      <c r="I330" s="30"/>
      <c r="J330" s="30"/>
      <c r="K330" s="30"/>
      <c r="L330" s="30"/>
      <c r="M330" s="30"/>
      <c r="N330" s="30"/>
      <c r="O330" s="30"/>
      <c r="P330" s="30"/>
      <c r="Q330" s="30"/>
      <c r="R330" s="30"/>
      <c r="S330" s="30"/>
      <c r="T330" s="24"/>
      <c r="U330" s="24"/>
      <c r="V330" s="39"/>
      <c r="W330" s="39"/>
      <c r="X330" s="54"/>
      <c r="Y330" s="39"/>
      <c r="Z330" s="24"/>
      <c r="AA330" s="39"/>
      <c r="AB330" s="20"/>
      <c r="AC330" s="20"/>
      <c r="AD330" s="20"/>
      <c r="AE330" s="68"/>
      <c r="AF330" s="30"/>
      <c r="AG330" s="68"/>
      <c r="AH330" s="30"/>
      <c r="AI330" s="30"/>
      <c r="AJ330" s="30"/>
      <c r="AK330" s="30"/>
      <c r="AL330" s="30"/>
      <c r="AM330" s="30"/>
      <c r="AN330" s="30"/>
      <c r="AO330" s="30"/>
      <c r="AP330" s="30"/>
      <c r="AQ330" s="30"/>
      <c r="AR330" s="30"/>
      <c r="AS330" s="30"/>
      <c r="AT330" s="30"/>
      <c r="AU330" s="30"/>
      <c r="AV330" s="30"/>
      <c r="AW330" s="30"/>
      <c r="AX330" s="30"/>
      <c r="AY330" s="30"/>
      <c r="AZ330" s="30"/>
      <c r="BA330" s="30"/>
      <c r="BB330" s="30"/>
      <c r="BC330" s="30"/>
      <c r="BD330" s="30"/>
      <c r="BE330" s="30"/>
      <c r="BF330" s="30"/>
      <c r="BG330" s="30"/>
      <c r="BH330" s="30"/>
      <c r="BI330" s="30"/>
      <c r="BJ330" s="30"/>
      <c r="BK330" s="30"/>
      <c r="BL330" s="30"/>
      <c r="BM330" s="30"/>
      <c r="BN330" s="30"/>
      <c r="BO330" s="30"/>
      <c r="BP330" s="30"/>
      <c r="BQ330" s="30"/>
      <c r="BR330" s="30"/>
      <c r="BS330" s="30"/>
      <c r="BT330" s="30"/>
      <c r="BU330" s="30"/>
      <c r="BV330" s="30"/>
      <c r="BW330" s="30"/>
      <c r="BX330" s="30"/>
      <c r="BY330" s="30"/>
      <c r="BZ330" s="30"/>
      <c r="CA330" s="30"/>
      <c r="CB330" s="30"/>
      <c r="CC330" s="30"/>
      <c r="CD330" s="30"/>
      <c r="CE330" s="30"/>
      <c r="CF330" s="30"/>
      <c r="CG330" s="30"/>
      <c r="CH330" s="30"/>
      <c r="CI330" s="30"/>
      <c r="CJ330" s="30"/>
      <c r="CK330" s="30"/>
      <c r="CL330" s="30"/>
      <c r="CM330" s="30"/>
      <c r="CN330" s="30"/>
      <c r="CO330" s="30"/>
      <c r="CP330" s="30"/>
      <c r="CQ330" s="30"/>
      <c r="CR330" s="30"/>
      <c r="CS330" s="30"/>
      <c r="CT330" s="30"/>
      <c r="CU330" s="30"/>
      <c r="CV330" s="30"/>
      <c r="CW330" s="30"/>
      <c r="CX330" s="30"/>
      <c r="CY330" s="30"/>
      <c r="CZ330" s="30"/>
      <c r="DA330" s="30"/>
      <c r="DB330" s="30"/>
      <c r="DC330" s="30"/>
      <c r="DD330" s="30"/>
      <c r="DE330" s="30"/>
      <c r="DF330" s="30"/>
      <c r="DG330" s="30"/>
      <c r="DH330" s="30"/>
      <c r="DI330" s="30"/>
      <c r="DJ330" s="30"/>
      <c r="DK330" s="30"/>
      <c r="DL330" s="30"/>
      <c r="DM330" s="30"/>
      <c r="DN330" s="30"/>
      <c r="DO330" s="30"/>
      <c r="DP330" s="30"/>
      <c r="DQ330" s="30"/>
    </row>
    <row r="331" spans="1:121">
      <c r="A331" s="39"/>
      <c r="B331" s="39"/>
      <c r="C331" s="39"/>
      <c r="D331" s="30"/>
      <c r="E331" s="30"/>
      <c r="F331" s="30"/>
      <c r="G331" s="30"/>
      <c r="H331" s="83"/>
      <c r="I331" s="30"/>
      <c r="J331" s="30"/>
      <c r="K331" s="30"/>
      <c r="L331" s="30"/>
      <c r="M331" s="30"/>
      <c r="N331" s="30"/>
      <c r="O331" s="30"/>
      <c r="P331" s="30"/>
      <c r="Q331" s="30"/>
      <c r="R331" s="30"/>
      <c r="S331" s="30"/>
      <c r="T331" s="24"/>
      <c r="U331" s="24"/>
      <c r="V331" s="39"/>
      <c r="W331" s="39"/>
      <c r="X331" s="54"/>
      <c r="Y331" s="39"/>
      <c r="Z331" s="24"/>
      <c r="AA331" s="39"/>
      <c r="AB331" s="20"/>
      <c r="AC331" s="20"/>
      <c r="AD331" s="20"/>
      <c r="AE331" s="68"/>
      <c r="AF331" s="30"/>
      <c r="AG331" s="68"/>
      <c r="AH331" s="30"/>
      <c r="AI331" s="30"/>
      <c r="AJ331" s="30"/>
      <c r="AK331" s="30"/>
      <c r="AL331" s="30"/>
      <c r="AM331" s="30"/>
      <c r="AN331" s="30"/>
      <c r="AO331" s="30"/>
      <c r="AP331" s="30"/>
      <c r="AQ331" s="30"/>
      <c r="AR331" s="30"/>
      <c r="AS331" s="30"/>
      <c r="AT331" s="30"/>
      <c r="AU331" s="30"/>
      <c r="AV331" s="30"/>
      <c r="AW331" s="30"/>
      <c r="AX331" s="30"/>
      <c r="AY331" s="30"/>
      <c r="AZ331" s="30"/>
      <c r="BA331" s="30"/>
      <c r="BB331" s="30"/>
      <c r="BC331" s="30"/>
      <c r="BD331" s="30"/>
      <c r="BE331" s="30"/>
      <c r="BF331" s="30"/>
      <c r="BG331" s="30"/>
      <c r="BH331" s="30"/>
      <c r="BI331" s="30"/>
      <c r="BJ331" s="30"/>
      <c r="BK331" s="30"/>
      <c r="BL331" s="30"/>
      <c r="BM331" s="30"/>
      <c r="BN331" s="30"/>
      <c r="BO331" s="30"/>
      <c r="BP331" s="30"/>
      <c r="BQ331" s="30"/>
      <c r="BR331" s="30"/>
      <c r="BS331" s="30"/>
      <c r="BT331" s="30"/>
      <c r="BU331" s="30"/>
      <c r="BV331" s="30"/>
      <c r="BW331" s="30"/>
      <c r="BX331" s="30"/>
      <c r="BY331" s="30"/>
      <c r="BZ331" s="30"/>
      <c r="CA331" s="30"/>
      <c r="CB331" s="30"/>
      <c r="CC331" s="30"/>
      <c r="CD331" s="30"/>
      <c r="CE331" s="30"/>
      <c r="CF331" s="30"/>
      <c r="CG331" s="30"/>
      <c r="CH331" s="30"/>
      <c r="CI331" s="30"/>
      <c r="CJ331" s="30"/>
      <c r="CK331" s="30"/>
      <c r="CL331" s="30"/>
      <c r="CM331" s="30"/>
      <c r="CN331" s="30"/>
      <c r="CO331" s="30"/>
      <c r="CP331" s="30"/>
      <c r="CQ331" s="30"/>
      <c r="CR331" s="30"/>
      <c r="CS331" s="30"/>
      <c r="CT331" s="30"/>
      <c r="CU331" s="30"/>
      <c r="CV331" s="30"/>
      <c r="CW331" s="30"/>
      <c r="CX331" s="30"/>
      <c r="CY331" s="30"/>
      <c r="CZ331" s="30"/>
      <c r="DA331" s="30"/>
      <c r="DB331" s="30"/>
      <c r="DC331" s="30"/>
      <c r="DD331" s="30"/>
      <c r="DE331" s="30"/>
      <c r="DF331" s="30"/>
      <c r="DG331" s="30"/>
      <c r="DH331" s="30"/>
      <c r="DI331" s="30"/>
      <c r="DJ331" s="30"/>
      <c r="DK331" s="30"/>
      <c r="DL331" s="30"/>
      <c r="DM331" s="30"/>
      <c r="DN331" s="30"/>
      <c r="DO331" s="30"/>
      <c r="DP331" s="30"/>
      <c r="DQ331" s="30"/>
    </row>
    <row r="332" spans="1:121">
      <c r="A332" s="39"/>
      <c r="B332" s="39"/>
      <c r="C332" s="39"/>
      <c r="D332" s="30"/>
      <c r="E332" s="30"/>
      <c r="F332" s="30"/>
      <c r="G332" s="30"/>
      <c r="H332" s="83"/>
      <c r="I332" s="30"/>
      <c r="J332" s="30"/>
      <c r="K332" s="30"/>
      <c r="L332" s="30"/>
      <c r="M332" s="30"/>
      <c r="N332" s="30"/>
      <c r="O332" s="30"/>
      <c r="P332" s="30"/>
      <c r="Q332" s="30"/>
      <c r="R332" s="30"/>
      <c r="S332" s="30"/>
      <c r="T332" s="24"/>
      <c r="U332" s="24"/>
      <c r="V332" s="39"/>
      <c r="W332" s="39"/>
      <c r="X332" s="54"/>
      <c r="Y332" s="39"/>
      <c r="Z332" s="24"/>
      <c r="AA332" s="39"/>
      <c r="AB332" s="20"/>
      <c r="AC332" s="20"/>
      <c r="AD332" s="20"/>
      <c r="AE332" s="68"/>
      <c r="AF332" s="30"/>
      <c r="AG332" s="68"/>
      <c r="AH332" s="30"/>
      <c r="AI332" s="30"/>
      <c r="AJ332" s="30"/>
      <c r="AK332" s="30"/>
      <c r="AL332" s="30"/>
      <c r="AM332" s="30"/>
      <c r="AN332" s="30"/>
      <c r="AO332" s="30"/>
      <c r="AP332" s="30"/>
      <c r="AQ332" s="30"/>
      <c r="AR332" s="30"/>
      <c r="AS332" s="30"/>
      <c r="AT332" s="30"/>
      <c r="AU332" s="30"/>
      <c r="AV332" s="30"/>
      <c r="AW332" s="30"/>
      <c r="AX332" s="30"/>
      <c r="AY332" s="30"/>
      <c r="AZ332" s="30"/>
      <c r="BA332" s="30"/>
      <c r="BB332" s="30"/>
      <c r="BC332" s="30"/>
      <c r="BD332" s="30"/>
      <c r="BE332" s="30"/>
      <c r="BF332" s="30"/>
      <c r="BG332" s="30"/>
      <c r="BH332" s="30"/>
      <c r="BI332" s="30"/>
      <c r="BJ332" s="30"/>
      <c r="BK332" s="30"/>
      <c r="BL332" s="30"/>
      <c r="BM332" s="30"/>
      <c r="BN332" s="30"/>
      <c r="BO332" s="30"/>
      <c r="BP332" s="30"/>
      <c r="BQ332" s="30"/>
      <c r="BR332" s="30"/>
      <c r="BS332" s="30"/>
      <c r="BT332" s="30"/>
      <c r="BU332" s="30"/>
      <c r="BV332" s="30"/>
      <c r="BW332" s="30"/>
      <c r="BX332" s="30"/>
      <c r="BY332" s="30"/>
      <c r="BZ332" s="30"/>
      <c r="CA332" s="30"/>
      <c r="CB332" s="30"/>
      <c r="CC332" s="30"/>
      <c r="CD332" s="30"/>
      <c r="CE332" s="30"/>
      <c r="CF332" s="30"/>
      <c r="CG332" s="30"/>
      <c r="CH332" s="30"/>
      <c r="CI332" s="30"/>
      <c r="CJ332" s="30"/>
      <c r="CK332" s="30"/>
      <c r="CL332" s="30"/>
      <c r="CM332" s="30"/>
      <c r="CN332" s="30"/>
      <c r="CO332" s="30"/>
      <c r="CP332" s="30"/>
      <c r="CQ332" s="30"/>
      <c r="CR332" s="30"/>
      <c r="CS332" s="30"/>
      <c r="CT332" s="30"/>
      <c r="CU332" s="30"/>
      <c r="CV332" s="30"/>
      <c r="CW332" s="30"/>
      <c r="CX332" s="30"/>
      <c r="CY332" s="30"/>
      <c r="CZ332" s="30"/>
      <c r="DA332" s="30"/>
      <c r="DB332" s="30"/>
      <c r="DC332" s="30"/>
      <c r="DD332" s="30"/>
      <c r="DE332" s="30"/>
      <c r="DF332" s="30"/>
      <c r="DG332" s="30"/>
      <c r="DH332" s="30"/>
      <c r="DI332" s="30"/>
      <c r="DJ332" s="30"/>
      <c r="DK332" s="30"/>
      <c r="DL332" s="30"/>
      <c r="DM332" s="30"/>
      <c r="DN332" s="30"/>
      <c r="DO332" s="30"/>
      <c r="DP332" s="30"/>
      <c r="DQ332" s="30"/>
    </row>
    <row r="333" spans="1:121">
      <c r="A333" s="39"/>
      <c r="B333" s="39"/>
      <c r="C333" s="39"/>
      <c r="D333" s="30"/>
      <c r="E333" s="30"/>
      <c r="F333" s="30"/>
      <c r="G333" s="30"/>
      <c r="H333" s="83"/>
      <c r="I333" s="30"/>
      <c r="J333" s="30"/>
      <c r="K333" s="30"/>
      <c r="L333" s="30"/>
      <c r="M333" s="30"/>
      <c r="N333" s="30"/>
      <c r="O333" s="30"/>
      <c r="P333" s="30"/>
      <c r="Q333" s="30"/>
      <c r="R333" s="30"/>
      <c r="S333" s="30"/>
      <c r="T333" s="24"/>
      <c r="U333" s="24"/>
      <c r="V333" s="39"/>
      <c r="W333" s="39"/>
      <c r="X333" s="54"/>
      <c r="Y333" s="39"/>
      <c r="Z333" s="24"/>
      <c r="AA333" s="39"/>
      <c r="AB333" s="20"/>
      <c r="AC333" s="20"/>
      <c r="AD333" s="20"/>
      <c r="AE333" s="68"/>
      <c r="AF333" s="30"/>
      <c r="AG333" s="68"/>
      <c r="AH333" s="30"/>
      <c r="AI333" s="30"/>
      <c r="AJ333" s="30"/>
      <c r="AK333" s="30"/>
      <c r="AL333" s="30"/>
      <c r="AM333" s="30"/>
      <c r="AN333" s="30"/>
      <c r="AO333" s="30"/>
      <c r="AP333" s="30"/>
      <c r="AQ333" s="30"/>
      <c r="AR333" s="30"/>
      <c r="AS333" s="30"/>
      <c r="AT333" s="30"/>
      <c r="AU333" s="30"/>
      <c r="AV333" s="30"/>
      <c r="AW333" s="30"/>
      <c r="AX333" s="30"/>
      <c r="AY333" s="30"/>
      <c r="AZ333" s="30"/>
      <c r="BA333" s="30"/>
      <c r="BB333" s="30"/>
      <c r="BC333" s="30"/>
      <c r="BD333" s="30"/>
      <c r="BE333" s="30"/>
      <c r="BF333" s="30"/>
      <c r="BG333" s="30"/>
      <c r="BH333" s="30"/>
      <c r="BI333" s="30"/>
      <c r="BJ333" s="30"/>
      <c r="BK333" s="30"/>
      <c r="BL333" s="30"/>
      <c r="BM333" s="30"/>
      <c r="BN333" s="30"/>
      <c r="BO333" s="30"/>
      <c r="BP333" s="30"/>
      <c r="BQ333" s="30"/>
      <c r="BR333" s="30"/>
      <c r="BS333" s="30"/>
      <c r="BT333" s="30"/>
      <c r="BU333" s="30"/>
      <c r="BV333" s="30"/>
      <c r="BW333" s="30"/>
      <c r="BX333" s="30"/>
      <c r="BY333" s="30"/>
      <c r="BZ333" s="30"/>
      <c r="CA333" s="30"/>
      <c r="CB333" s="30"/>
      <c r="CC333" s="30"/>
      <c r="CD333" s="30"/>
      <c r="CE333" s="30"/>
      <c r="CF333" s="30"/>
      <c r="CG333" s="30"/>
      <c r="CH333" s="30"/>
      <c r="CI333" s="30"/>
      <c r="CJ333" s="30"/>
      <c r="CK333" s="30"/>
      <c r="CL333" s="30"/>
      <c r="CM333" s="30"/>
      <c r="CN333" s="30"/>
      <c r="CO333" s="30"/>
      <c r="CP333" s="30"/>
      <c r="CQ333" s="30"/>
      <c r="CR333" s="30"/>
      <c r="CS333" s="30"/>
      <c r="CT333" s="30"/>
      <c r="CU333" s="30"/>
      <c r="CV333" s="30"/>
      <c r="CW333" s="30"/>
      <c r="CX333" s="30"/>
      <c r="CY333" s="30"/>
      <c r="CZ333" s="30"/>
      <c r="DA333" s="30"/>
      <c r="DB333" s="30"/>
      <c r="DC333" s="30"/>
      <c r="DD333" s="30"/>
      <c r="DE333" s="30"/>
      <c r="DF333" s="30"/>
      <c r="DG333" s="30"/>
      <c r="DH333" s="30"/>
      <c r="DI333" s="30"/>
      <c r="DJ333" s="30"/>
      <c r="DK333" s="30"/>
      <c r="DL333" s="30"/>
      <c r="DM333" s="30"/>
      <c r="DN333" s="30"/>
      <c r="DO333" s="30"/>
      <c r="DP333" s="30"/>
      <c r="DQ333" s="30"/>
    </row>
    <row r="334" spans="1:121">
      <c r="A334" s="39"/>
      <c r="B334" s="39"/>
      <c r="C334" s="39"/>
      <c r="D334" s="30"/>
      <c r="E334" s="30"/>
      <c r="F334" s="30"/>
      <c r="G334" s="30"/>
      <c r="H334" s="83"/>
      <c r="I334" s="30"/>
      <c r="J334" s="30"/>
      <c r="K334" s="30"/>
      <c r="L334" s="30"/>
      <c r="M334" s="30"/>
      <c r="N334" s="30"/>
      <c r="O334" s="30"/>
      <c r="P334" s="30"/>
      <c r="Q334" s="30"/>
      <c r="R334" s="30"/>
      <c r="S334" s="30"/>
      <c r="T334" s="24"/>
      <c r="U334" s="24"/>
      <c r="V334" s="39"/>
      <c r="W334" s="39"/>
      <c r="X334" s="54"/>
      <c r="Y334" s="39"/>
      <c r="Z334" s="24"/>
      <c r="AA334" s="39"/>
      <c r="AB334" s="20"/>
      <c r="AC334" s="20"/>
      <c r="AD334" s="20"/>
      <c r="AE334" s="68"/>
      <c r="AF334" s="30"/>
      <c r="AG334" s="68"/>
      <c r="AH334" s="30"/>
      <c r="AI334" s="30"/>
      <c r="AJ334" s="30"/>
      <c r="AK334" s="30"/>
      <c r="AL334" s="30"/>
      <c r="AM334" s="30"/>
      <c r="AN334" s="30"/>
      <c r="AO334" s="30"/>
      <c r="AP334" s="30"/>
      <c r="AQ334" s="30"/>
      <c r="AR334" s="30"/>
      <c r="AS334" s="30"/>
      <c r="AT334" s="30"/>
      <c r="AU334" s="30"/>
      <c r="AV334" s="30"/>
      <c r="AW334" s="30"/>
      <c r="AX334" s="30"/>
      <c r="AY334" s="30"/>
      <c r="AZ334" s="30"/>
      <c r="BA334" s="30"/>
      <c r="BB334" s="30"/>
      <c r="BC334" s="30"/>
      <c r="BD334" s="30"/>
      <c r="BE334" s="30"/>
      <c r="BF334" s="30"/>
      <c r="BG334" s="30"/>
      <c r="BH334" s="30"/>
      <c r="BI334" s="30"/>
      <c r="BJ334" s="30"/>
      <c r="BK334" s="30"/>
      <c r="BL334" s="30"/>
      <c r="BM334" s="30"/>
      <c r="BN334" s="30"/>
      <c r="BO334" s="30"/>
      <c r="BP334" s="30"/>
      <c r="BQ334" s="30"/>
      <c r="BR334" s="30"/>
      <c r="BS334" s="30"/>
      <c r="BT334" s="30"/>
      <c r="BU334" s="30"/>
      <c r="BV334" s="30"/>
      <c r="BW334" s="30"/>
      <c r="BX334" s="30"/>
      <c r="BY334" s="30"/>
      <c r="BZ334" s="30"/>
      <c r="CA334" s="30"/>
      <c r="CB334" s="30"/>
      <c r="CC334" s="30"/>
      <c r="CD334" s="30"/>
      <c r="CE334" s="30"/>
      <c r="CF334" s="30"/>
      <c r="CG334" s="30"/>
      <c r="CH334" s="30"/>
      <c r="CI334" s="30"/>
      <c r="CJ334" s="30"/>
      <c r="CK334" s="30"/>
      <c r="CL334" s="30"/>
      <c r="CM334" s="30"/>
      <c r="CN334" s="30"/>
      <c r="CO334" s="30"/>
      <c r="CP334" s="30"/>
      <c r="CQ334" s="30"/>
      <c r="CR334" s="30"/>
      <c r="CS334" s="30"/>
      <c r="CT334" s="30"/>
      <c r="CU334" s="30"/>
      <c r="CV334" s="30"/>
      <c r="CW334" s="30"/>
      <c r="CX334" s="30"/>
      <c r="CY334" s="30"/>
      <c r="CZ334" s="30"/>
      <c r="DA334" s="30"/>
      <c r="DB334" s="30"/>
      <c r="DC334" s="30"/>
      <c r="DD334" s="30"/>
      <c r="DE334" s="30"/>
      <c r="DF334" s="30"/>
      <c r="DG334" s="30"/>
      <c r="DH334" s="30"/>
      <c r="DI334" s="30"/>
      <c r="DJ334" s="30"/>
      <c r="DK334" s="30"/>
      <c r="DL334" s="30"/>
      <c r="DM334" s="30"/>
      <c r="DN334" s="30"/>
      <c r="DO334" s="30"/>
      <c r="DP334" s="30"/>
      <c r="DQ334" s="30"/>
    </row>
    <row r="335" spans="1:121">
      <c r="A335" s="39"/>
      <c r="B335" s="39"/>
      <c r="C335" s="39"/>
      <c r="D335" s="30"/>
      <c r="E335" s="30"/>
      <c r="F335" s="30"/>
      <c r="G335" s="30"/>
      <c r="H335" s="83"/>
      <c r="I335" s="30"/>
      <c r="J335" s="30"/>
      <c r="K335" s="30"/>
      <c r="L335" s="30"/>
      <c r="M335" s="30"/>
      <c r="N335" s="30"/>
      <c r="O335" s="30"/>
      <c r="P335" s="30"/>
      <c r="Q335" s="30"/>
      <c r="R335" s="30"/>
      <c r="S335" s="30"/>
      <c r="T335" s="24"/>
      <c r="U335" s="24"/>
      <c r="V335" s="39"/>
      <c r="W335" s="39"/>
      <c r="X335" s="54"/>
      <c r="Y335" s="39"/>
      <c r="Z335" s="24"/>
      <c r="AA335" s="39"/>
      <c r="AB335" s="20"/>
      <c r="AC335" s="20"/>
      <c r="AD335" s="20"/>
      <c r="AE335" s="68"/>
      <c r="AF335" s="30"/>
      <c r="AG335" s="68"/>
      <c r="AH335" s="30"/>
      <c r="AI335" s="30"/>
      <c r="AJ335" s="30"/>
      <c r="AK335" s="30"/>
      <c r="AL335" s="30"/>
      <c r="AM335" s="30"/>
      <c r="AN335" s="30"/>
      <c r="AO335" s="30"/>
      <c r="AP335" s="30"/>
      <c r="AQ335" s="30"/>
      <c r="AR335" s="30"/>
      <c r="AS335" s="30"/>
      <c r="AT335" s="30"/>
      <c r="AU335" s="30"/>
      <c r="AV335" s="30"/>
      <c r="AW335" s="30"/>
      <c r="AX335" s="30"/>
      <c r="AY335" s="30"/>
      <c r="AZ335" s="30"/>
      <c r="BA335" s="30"/>
      <c r="BB335" s="30"/>
      <c r="BC335" s="30"/>
      <c r="BD335" s="30"/>
      <c r="BE335" s="30"/>
      <c r="BF335" s="30"/>
      <c r="BG335" s="30"/>
      <c r="BH335" s="30"/>
      <c r="BI335" s="30"/>
      <c r="BJ335" s="30"/>
      <c r="BK335" s="30"/>
      <c r="BL335" s="30"/>
      <c r="BM335" s="30"/>
      <c r="BN335" s="30"/>
      <c r="BO335" s="30"/>
      <c r="BP335" s="30"/>
      <c r="BQ335" s="30"/>
      <c r="BR335" s="30"/>
      <c r="BS335" s="30"/>
      <c r="BT335" s="30"/>
      <c r="BU335" s="30"/>
      <c r="BV335" s="30"/>
      <c r="BW335" s="30"/>
      <c r="BX335" s="30"/>
      <c r="BY335" s="30"/>
      <c r="BZ335" s="30"/>
      <c r="CA335" s="30"/>
      <c r="CB335" s="30"/>
      <c r="CC335" s="30"/>
      <c r="CD335" s="30"/>
      <c r="CE335" s="30"/>
      <c r="CF335" s="30"/>
      <c r="CG335" s="30"/>
      <c r="CH335" s="30"/>
      <c r="CI335" s="30"/>
      <c r="CJ335" s="30"/>
      <c r="CK335" s="30"/>
      <c r="CL335" s="30"/>
      <c r="CM335" s="30"/>
      <c r="CN335" s="30"/>
      <c r="CO335" s="30"/>
      <c r="CP335" s="30"/>
      <c r="CQ335" s="30"/>
      <c r="CR335" s="30"/>
      <c r="CS335" s="30"/>
      <c r="CT335" s="30"/>
      <c r="CU335" s="30"/>
      <c r="CV335" s="30"/>
      <c r="CW335" s="30"/>
      <c r="CX335" s="30"/>
      <c r="CY335" s="30"/>
      <c r="CZ335" s="30"/>
      <c r="DA335" s="30"/>
      <c r="DB335" s="30"/>
      <c r="DC335" s="30"/>
      <c r="DD335" s="30"/>
      <c r="DE335" s="30"/>
      <c r="DF335" s="30"/>
      <c r="DG335" s="30"/>
      <c r="DH335" s="30"/>
      <c r="DI335" s="30"/>
      <c r="DJ335" s="30"/>
      <c r="DK335" s="30"/>
      <c r="DL335" s="30"/>
      <c r="DM335" s="30"/>
      <c r="DN335" s="30"/>
      <c r="DO335" s="30"/>
      <c r="DP335" s="30"/>
      <c r="DQ335" s="30"/>
    </row>
    <row r="336" spans="1:121">
      <c r="A336" s="39"/>
      <c r="B336" s="39"/>
      <c r="C336" s="39"/>
      <c r="D336" s="30"/>
      <c r="E336" s="30"/>
      <c r="F336" s="30"/>
      <c r="G336" s="30"/>
      <c r="H336" s="83"/>
      <c r="I336" s="30"/>
      <c r="J336" s="30"/>
      <c r="K336" s="30"/>
      <c r="L336" s="30"/>
      <c r="M336" s="30"/>
      <c r="N336" s="30"/>
      <c r="O336" s="30"/>
      <c r="P336" s="30"/>
      <c r="Q336" s="30"/>
      <c r="R336" s="30"/>
      <c r="S336" s="30"/>
      <c r="T336" s="24"/>
      <c r="U336" s="24"/>
      <c r="V336" s="39"/>
      <c r="W336" s="39"/>
      <c r="X336" s="54"/>
      <c r="Y336" s="39"/>
      <c r="Z336" s="24"/>
      <c r="AA336" s="39"/>
      <c r="AB336" s="20"/>
      <c r="AC336" s="20"/>
      <c r="AD336" s="20"/>
      <c r="AE336" s="68"/>
      <c r="AF336" s="30"/>
      <c r="AG336" s="68"/>
      <c r="AH336" s="30"/>
      <c r="AI336" s="30"/>
      <c r="AJ336" s="30"/>
      <c r="AK336" s="30"/>
      <c r="AL336" s="30"/>
      <c r="AM336" s="30"/>
      <c r="AN336" s="30"/>
      <c r="AO336" s="30"/>
      <c r="AP336" s="30"/>
      <c r="AQ336" s="30"/>
      <c r="AR336" s="30"/>
      <c r="AS336" s="30"/>
      <c r="AT336" s="30"/>
      <c r="AU336" s="30"/>
      <c r="AV336" s="30"/>
      <c r="AW336" s="30"/>
      <c r="AX336" s="30"/>
      <c r="AY336" s="30"/>
      <c r="AZ336" s="30"/>
      <c r="BA336" s="30"/>
      <c r="BB336" s="30"/>
      <c r="BC336" s="30"/>
      <c r="BD336" s="30"/>
      <c r="BE336" s="30"/>
      <c r="BF336" s="30"/>
      <c r="BG336" s="30"/>
      <c r="BH336" s="30"/>
      <c r="BI336" s="30"/>
      <c r="BJ336" s="30"/>
      <c r="BK336" s="30"/>
      <c r="BL336" s="30"/>
      <c r="BM336" s="30"/>
      <c r="BN336" s="30"/>
      <c r="BO336" s="30"/>
      <c r="BP336" s="30"/>
      <c r="BQ336" s="30"/>
      <c r="BR336" s="30"/>
      <c r="BS336" s="30"/>
      <c r="BT336" s="30"/>
      <c r="BU336" s="30"/>
      <c r="BV336" s="30"/>
      <c r="BW336" s="30"/>
      <c r="BX336" s="30"/>
      <c r="BY336" s="30"/>
      <c r="BZ336" s="30"/>
      <c r="CA336" s="30"/>
      <c r="CB336" s="30"/>
      <c r="CC336" s="30"/>
      <c r="CD336" s="30"/>
      <c r="CE336" s="30"/>
      <c r="CF336" s="30"/>
      <c r="CG336" s="30"/>
      <c r="CH336" s="30"/>
      <c r="CI336" s="30"/>
      <c r="CJ336" s="30"/>
      <c r="CK336" s="30"/>
      <c r="CL336" s="30"/>
      <c r="CM336" s="30"/>
      <c r="CN336" s="30"/>
      <c r="CO336" s="30"/>
      <c r="CP336" s="30"/>
      <c r="CQ336" s="30"/>
      <c r="CR336" s="30"/>
      <c r="CS336" s="30"/>
      <c r="CT336" s="30"/>
      <c r="CU336" s="30"/>
      <c r="CV336" s="30"/>
      <c r="CW336" s="30"/>
      <c r="CX336" s="30"/>
      <c r="CY336" s="30"/>
      <c r="CZ336" s="30"/>
      <c r="DA336" s="30"/>
      <c r="DB336" s="30"/>
      <c r="DC336" s="30"/>
      <c r="DD336" s="30"/>
      <c r="DE336" s="30"/>
      <c r="DF336" s="30"/>
      <c r="DG336" s="30"/>
      <c r="DH336" s="30"/>
      <c r="DI336" s="30"/>
      <c r="DJ336" s="30"/>
      <c r="DK336" s="30"/>
      <c r="DL336" s="30"/>
      <c r="DM336" s="30"/>
      <c r="DN336" s="30"/>
      <c r="DO336" s="30"/>
      <c r="DP336" s="30"/>
      <c r="DQ336" s="30"/>
    </row>
    <row r="337" spans="1:121">
      <c r="A337" s="39"/>
      <c r="B337" s="39"/>
      <c r="C337" s="39"/>
      <c r="D337" s="30"/>
      <c r="E337" s="30"/>
      <c r="F337" s="30"/>
      <c r="G337" s="30"/>
      <c r="H337" s="83"/>
      <c r="I337" s="30"/>
      <c r="J337" s="30"/>
      <c r="K337" s="30"/>
      <c r="L337" s="30"/>
      <c r="M337" s="30"/>
      <c r="N337" s="30"/>
      <c r="O337" s="30"/>
      <c r="P337" s="30"/>
      <c r="Q337" s="30"/>
      <c r="R337" s="30"/>
      <c r="S337" s="30"/>
      <c r="T337" s="24"/>
      <c r="U337" s="24"/>
      <c r="V337" s="39"/>
      <c r="W337" s="39"/>
      <c r="X337" s="54"/>
      <c r="Y337" s="39"/>
      <c r="Z337" s="24"/>
      <c r="AA337" s="39"/>
      <c r="AB337" s="20"/>
      <c r="AC337" s="20"/>
      <c r="AD337" s="20"/>
      <c r="AE337" s="68"/>
      <c r="AF337" s="30"/>
      <c r="AG337" s="68"/>
      <c r="AH337" s="30"/>
      <c r="AI337" s="30"/>
      <c r="AJ337" s="30"/>
      <c r="AK337" s="30"/>
      <c r="AL337" s="30"/>
      <c r="AM337" s="30"/>
      <c r="AN337" s="30"/>
      <c r="AO337" s="30"/>
      <c r="AP337" s="30"/>
      <c r="AQ337" s="30"/>
      <c r="AR337" s="30"/>
      <c r="AS337" s="30"/>
      <c r="AT337" s="30"/>
      <c r="AU337" s="30"/>
      <c r="AV337" s="30"/>
      <c r="AW337" s="30"/>
      <c r="AX337" s="30"/>
      <c r="AY337" s="30"/>
      <c r="AZ337" s="30"/>
      <c r="BA337" s="30"/>
      <c r="BB337" s="30"/>
      <c r="BC337" s="30"/>
      <c r="BD337" s="30"/>
      <c r="BE337" s="30"/>
      <c r="BF337" s="30"/>
      <c r="BG337" s="30"/>
      <c r="BH337" s="30"/>
      <c r="BI337" s="30"/>
      <c r="BJ337" s="30"/>
      <c r="BK337" s="30"/>
      <c r="BL337" s="30"/>
      <c r="BM337" s="30"/>
      <c r="BN337" s="30"/>
      <c r="BO337" s="30"/>
      <c r="BP337" s="30"/>
      <c r="BQ337" s="30"/>
      <c r="BR337" s="30"/>
      <c r="BS337" s="30"/>
      <c r="BT337" s="30"/>
      <c r="BU337" s="30"/>
      <c r="BV337" s="30"/>
      <c r="BW337" s="30"/>
      <c r="BX337" s="30"/>
      <c r="BY337" s="30"/>
      <c r="BZ337" s="30"/>
      <c r="CA337" s="30"/>
      <c r="CB337" s="30"/>
      <c r="CC337" s="30"/>
      <c r="CD337" s="30"/>
      <c r="CE337" s="30"/>
      <c r="CF337" s="30"/>
      <c r="CG337" s="30"/>
      <c r="CH337" s="30"/>
      <c r="CI337" s="30"/>
      <c r="CJ337" s="30"/>
      <c r="CK337" s="30"/>
      <c r="CL337" s="30"/>
      <c r="CM337" s="30"/>
      <c r="CN337" s="30"/>
      <c r="CO337" s="30"/>
      <c r="CP337" s="30"/>
      <c r="CQ337" s="30"/>
      <c r="CR337" s="30"/>
      <c r="CS337" s="30"/>
      <c r="CT337" s="30"/>
      <c r="CU337" s="30"/>
      <c r="CV337" s="30"/>
      <c r="CW337" s="30"/>
      <c r="CX337" s="30"/>
      <c r="CY337" s="30"/>
      <c r="CZ337" s="30"/>
      <c r="DA337" s="30"/>
      <c r="DB337" s="30"/>
      <c r="DC337" s="30"/>
      <c r="DD337" s="30"/>
      <c r="DE337" s="30"/>
      <c r="DF337" s="30"/>
      <c r="DG337" s="30"/>
      <c r="DH337" s="30"/>
      <c r="DI337" s="30"/>
      <c r="DJ337" s="30"/>
      <c r="DK337" s="30"/>
      <c r="DL337" s="30"/>
      <c r="DM337" s="30"/>
      <c r="DN337" s="30"/>
      <c r="DO337" s="30"/>
      <c r="DP337" s="30"/>
      <c r="DQ337" s="30"/>
    </row>
    <row r="338" spans="1:121">
      <c r="A338" s="39"/>
      <c r="B338" s="39"/>
      <c r="C338" s="39"/>
      <c r="D338" s="30"/>
      <c r="E338" s="30"/>
      <c r="F338" s="30"/>
      <c r="G338" s="30"/>
      <c r="H338" s="83"/>
      <c r="I338" s="30"/>
      <c r="J338" s="30"/>
      <c r="K338" s="30"/>
      <c r="L338" s="30"/>
      <c r="M338" s="30"/>
      <c r="N338" s="30"/>
      <c r="O338" s="30"/>
      <c r="P338" s="30"/>
      <c r="Q338" s="30"/>
      <c r="R338" s="30"/>
      <c r="S338" s="30"/>
      <c r="T338" s="24"/>
      <c r="U338" s="24"/>
      <c r="V338" s="39"/>
      <c r="W338" s="39"/>
      <c r="X338" s="54"/>
      <c r="Y338" s="39"/>
      <c r="Z338" s="24"/>
      <c r="AA338" s="39"/>
      <c r="AB338" s="20"/>
      <c r="AC338" s="20"/>
      <c r="AD338" s="20"/>
      <c r="AE338" s="68"/>
      <c r="AF338" s="30"/>
      <c r="AG338" s="68"/>
      <c r="AH338" s="30"/>
      <c r="AI338" s="30"/>
      <c r="AJ338" s="30"/>
      <c r="AK338" s="30"/>
      <c r="AL338" s="30"/>
      <c r="AM338" s="30"/>
      <c r="AN338" s="30"/>
      <c r="AO338" s="30"/>
      <c r="AP338" s="30"/>
      <c r="AQ338" s="30"/>
      <c r="AR338" s="30"/>
      <c r="AS338" s="30"/>
      <c r="AT338" s="30"/>
      <c r="AU338" s="30"/>
      <c r="AV338" s="30"/>
      <c r="AW338" s="30"/>
      <c r="AX338" s="30"/>
      <c r="AY338" s="30"/>
      <c r="AZ338" s="30"/>
      <c r="BA338" s="30"/>
      <c r="BB338" s="30"/>
      <c r="BC338" s="30"/>
      <c r="BD338" s="30"/>
      <c r="BE338" s="30"/>
      <c r="BF338" s="30"/>
      <c r="BG338" s="30"/>
      <c r="BH338" s="30"/>
      <c r="BI338" s="30"/>
      <c r="BJ338" s="30"/>
      <c r="BK338" s="30"/>
      <c r="BL338" s="30"/>
      <c r="BM338" s="30"/>
      <c r="BN338" s="30"/>
      <c r="BO338" s="30"/>
      <c r="BP338" s="30"/>
      <c r="BQ338" s="30"/>
      <c r="BR338" s="30"/>
      <c r="BS338" s="30"/>
      <c r="BT338" s="30"/>
      <c r="BU338" s="30"/>
      <c r="BV338" s="30"/>
      <c r="BW338" s="30"/>
      <c r="BX338" s="30"/>
      <c r="BY338" s="30"/>
      <c r="BZ338" s="30"/>
      <c r="CA338" s="30"/>
      <c r="CB338" s="30"/>
      <c r="CC338" s="30"/>
      <c r="CD338" s="30"/>
      <c r="CE338" s="30"/>
      <c r="CF338" s="30"/>
      <c r="CG338" s="30"/>
      <c r="CH338" s="30"/>
      <c r="CI338" s="30"/>
      <c r="CJ338" s="30"/>
      <c r="CK338" s="30"/>
      <c r="CL338" s="30"/>
      <c r="CM338" s="30"/>
      <c r="CN338" s="30"/>
      <c r="CO338" s="30"/>
      <c r="CP338" s="30"/>
      <c r="CQ338" s="30"/>
      <c r="CR338" s="30"/>
      <c r="CS338" s="30"/>
      <c r="CT338" s="30"/>
      <c r="CU338" s="30"/>
      <c r="CV338" s="30"/>
      <c r="CW338" s="30"/>
      <c r="CX338" s="30"/>
      <c r="CY338" s="30"/>
      <c r="CZ338" s="30"/>
      <c r="DA338" s="30"/>
      <c r="DB338" s="30"/>
      <c r="DC338" s="30"/>
      <c r="DD338" s="30"/>
      <c r="DE338" s="30"/>
      <c r="DF338" s="30"/>
      <c r="DG338" s="30"/>
      <c r="DH338" s="30"/>
      <c r="DI338" s="30"/>
      <c r="DJ338" s="30"/>
      <c r="DK338" s="30"/>
      <c r="DL338" s="30"/>
      <c r="DM338" s="30"/>
      <c r="DN338" s="30"/>
      <c r="DO338" s="30"/>
      <c r="DP338" s="30"/>
      <c r="DQ338" s="30"/>
    </row>
    <row r="339" spans="1:121">
      <c r="A339" s="39"/>
      <c r="B339" s="39"/>
      <c r="C339" s="39"/>
      <c r="D339" s="30"/>
      <c r="E339" s="30"/>
      <c r="F339" s="30"/>
      <c r="G339" s="30"/>
      <c r="H339" s="83"/>
      <c r="I339" s="30"/>
      <c r="J339" s="30"/>
      <c r="K339" s="30"/>
      <c r="L339" s="30"/>
      <c r="M339" s="30"/>
      <c r="N339" s="30"/>
      <c r="O339" s="30"/>
      <c r="P339" s="30"/>
      <c r="Q339" s="30"/>
      <c r="R339" s="30"/>
      <c r="S339" s="30"/>
      <c r="T339" s="24"/>
      <c r="U339" s="24"/>
      <c r="V339" s="39"/>
      <c r="W339" s="39"/>
      <c r="X339" s="54"/>
      <c r="Y339" s="39"/>
      <c r="Z339" s="24"/>
      <c r="AA339" s="39"/>
      <c r="AB339" s="20"/>
      <c r="AC339" s="20"/>
      <c r="AD339" s="20"/>
      <c r="AE339" s="68"/>
      <c r="AF339" s="30"/>
      <c r="AG339" s="68"/>
      <c r="AH339" s="30"/>
      <c r="AI339" s="30"/>
      <c r="AJ339" s="30"/>
      <c r="AK339" s="30"/>
      <c r="AL339" s="30"/>
      <c r="AM339" s="30"/>
      <c r="AN339" s="30"/>
      <c r="AO339" s="30"/>
      <c r="AP339" s="30"/>
      <c r="AQ339" s="30"/>
      <c r="AR339" s="30"/>
      <c r="AS339" s="30"/>
      <c r="AT339" s="30"/>
      <c r="AU339" s="30"/>
      <c r="AV339" s="30"/>
      <c r="AW339" s="30"/>
      <c r="AX339" s="30"/>
      <c r="AY339" s="30"/>
      <c r="AZ339" s="30"/>
      <c r="BA339" s="30"/>
      <c r="BB339" s="30"/>
      <c r="BC339" s="30"/>
      <c r="BD339" s="30"/>
      <c r="BE339" s="30"/>
      <c r="BF339" s="30"/>
      <c r="BG339" s="30"/>
      <c r="BH339" s="30"/>
      <c r="BI339" s="30"/>
      <c r="BJ339" s="30"/>
      <c r="BK339" s="30"/>
      <c r="BL339" s="30"/>
      <c r="BM339" s="30"/>
      <c r="BN339" s="30"/>
      <c r="BO339" s="30"/>
      <c r="BP339" s="30"/>
      <c r="BQ339" s="30"/>
      <c r="BR339" s="30"/>
      <c r="BS339" s="30"/>
      <c r="BT339" s="30"/>
      <c r="BU339" s="30"/>
      <c r="BV339" s="30"/>
      <c r="BW339" s="30"/>
      <c r="BX339" s="30"/>
      <c r="BY339" s="30"/>
      <c r="BZ339" s="30"/>
      <c r="CA339" s="30"/>
      <c r="CB339" s="30"/>
      <c r="CC339" s="30"/>
      <c r="CD339" s="30"/>
      <c r="CE339" s="30"/>
      <c r="CF339" s="30"/>
      <c r="CG339" s="30"/>
      <c r="CH339" s="30"/>
      <c r="CI339" s="30"/>
      <c r="CJ339" s="30"/>
      <c r="CK339" s="30"/>
      <c r="CL339" s="30"/>
      <c r="CM339" s="30"/>
      <c r="CN339" s="30"/>
      <c r="CO339" s="30"/>
      <c r="CP339" s="30"/>
      <c r="CQ339" s="30"/>
      <c r="CR339" s="30"/>
      <c r="CS339" s="30"/>
      <c r="CT339" s="30"/>
      <c r="CU339" s="30"/>
      <c r="CV339" s="30"/>
      <c r="CW339" s="30"/>
      <c r="CX339" s="30"/>
      <c r="CY339" s="30"/>
      <c r="CZ339" s="30"/>
      <c r="DA339" s="30"/>
      <c r="DB339" s="30"/>
      <c r="DC339" s="30"/>
      <c r="DD339" s="30"/>
      <c r="DE339" s="30"/>
      <c r="DF339" s="30"/>
      <c r="DG339" s="30"/>
      <c r="DH339" s="30"/>
      <c r="DI339" s="30"/>
      <c r="DJ339" s="30"/>
      <c r="DK339" s="30"/>
      <c r="DL339" s="30"/>
      <c r="DM339" s="30"/>
      <c r="DN339" s="30"/>
      <c r="DO339" s="30"/>
      <c r="DP339" s="30"/>
      <c r="DQ339" s="30"/>
    </row>
    <row r="340" spans="1:121">
      <c r="A340" s="39"/>
      <c r="B340" s="39"/>
      <c r="C340" s="39"/>
      <c r="D340" s="30"/>
      <c r="E340" s="30"/>
      <c r="F340" s="30"/>
      <c r="G340" s="30"/>
      <c r="H340" s="83"/>
      <c r="I340" s="30"/>
      <c r="J340" s="30"/>
      <c r="K340" s="30"/>
      <c r="L340" s="30"/>
      <c r="M340" s="30"/>
      <c r="N340" s="30"/>
      <c r="O340" s="30"/>
      <c r="P340" s="30"/>
      <c r="Q340" s="30"/>
      <c r="R340" s="30"/>
      <c r="S340" s="30"/>
      <c r="T340" s="24"/>
      <c r="U340" s="24"/>
      <c r="V340" s="39"/>
      <c r="W340" s="39"/>
      <c r="X340" s="54"/>
      <c r="Y340" s="39"/>
      <c r="Z340" s="24"/>
      <c r="AA340" s="39"/>
      <c r="AB340" s="20"/>
      <c r="AC340" s="20"/>
      <c r="AD340" s="20"/>
      <c r="AE340" s="68"/>
      <c r="AF340" s="30"/>
      <c r="AG340" s="68"/>
      <c r="AH340" s="30"/>
      <c r="AI340" s="30"/>
      <c r="AJ340" s="30"/>
      <c r="AK340" s="30"/>
      <c r="AL340" s="30"/>
      <c r="AM340" s="30"/>
      <c r="AN340" s="30"/>
      <c r="AO340" s="30"/>
      <c r="AP340" s="30"/>
      <c r="AQ340" s="30"/>
      <c r="AR340" s="30"/>
      <c r="AS340" s="30"/>
      <c r="AT340" s="30"/>
      <c r="AU340" s="30"/>
      <c r="AV340" s="30"/>
      <c r="AW340" s="30"/>
      <c r="AX340" s="30"/>
      <c r="AY340" s="30"/>
      <c r="AZ340" s="30"/>
      <c r="BA340" s="30"/>
      <c r="BB340" s="30"/>
      <c r="BC340" s="30"/>
      <c r="BD340" s="30"/>
      <c r="BE340" s="30"/>
      <c r="BF340" s="30"/>
      <c r="BG340" s="30"/>
      <c r="BH340" s="30"/>
      <c r="BI340" s="30"/>
      <c r="BJ340" s="30"/>
      <c r="BK340" s="30"/>
      <c r="BL340" s="30"/>
      <c r="BM340" s="30"/>
      <c r="BN340" s="30"/>
      <c r="BO340" s="30"/>
      <c r="BP340" s="30"/>
      <c r="BQ340" s="30"/>
      <c r="BR340" s="30"/>
      <c r="BS340" s="30"/>
      <c r="BT340" s="30"/>
      <c r="BU340" s="30"/>
      <c r="BV340" s="30"/>
      <c r="BW340" s="30"/>
      <c r="BX340" s="30"/>
      <c r="BY340" s="30"/>
      <c r="BZ340" s="30"/>
      <c r="CA340" s="30"/>
      <c r="CB340" s="30"/>
      <c r="CC340" s="30"/>
      <c r="CD340" s="30"/>
      <c r="CE340" s="30"/>
      <c r="CF340" s="30"/>
      <c r="CG340" s="30"/>
      <c r="CH340" s="30"/>
      <c r="CI340" s="30"/>
      <c r="CJ340" s="30"/>
      <c r="CK340" s="30"/>
      <c r="CL340" s="30"/>
      <c r="CM340" s="30"/>
      <c r="CN340" s="30"/>
      <c r="CO340" s="30"/>
      <c r="CP340" s="30"/>
      <c r="CQ340" s="30"/>
      <c r="CR340" s="30"/>
      <c r="CS340" s="30"/>
      <c r="CT340" s="30"/>
      <c r="CU340" s="30"/>
      <c r="CV340" s="30"/>
      <c r="CW340" s="30"/>
      <c r="CX340" s="30"/>
      <c r="CY340" s="30"/>
      <c r="CZ340" s="30"/>
      <c r="DA340" s="30"/>
      <c r="DB340" s="30"/>
      <c r="DC340" s="30"/>
      <c r="DD340" s="30"/>
      <c r="DE340" s="30"/>
      <c r="DF340" s="30"/>
      <c r="DG340" s="30"/>
      <c r="DH340" s="30"/>
      <c r="DI340" s="30"/>
      <c r="DJ340" s="30"/>
      <c r="DK340" s="30"/>
      <c r="DL340" s="30"/>
      <c r="DM340" s="30"/>
      <c r="DN340" s="30"/>
      <c r="DO340" s="30"/>
      <c r="DP340" s="30"/>
      <c r="DQ340" s="30"/>
    </row>
    <row r="341" spans="1:121">
      <c r="A341" s="39"/>
      <c r="B341" s="39"/>
      <c r="C341" s="39"/>
      <c r="D341" s="30"/>
      <c r="E341" s="30"/>
      <c r="F341" s="30"/>
      <c r="G341" s="30"/>
      <c r="H341" s="83"/>
      <c r="I341" s="30"/>
      <c r="J341" s="30"/>
      <c r="K341" s="30"/>
      <c r="L341" s="30"/>
      <c r="M341" s="30"/>
      <c r="N341" s="30"/>
      <c r="O341" s="30"/>
      <c r="P341" s="30"/>
      <c r="Q341" s="30"/>
      <c r="R341" s="30"/>
      <c r="S341" s="30"/>
      <c r="T341" s="24"/>
      <c r="U341" s="24"/>
      <c r="V341" s="39"/>
      <c r="W341" s="39"/>
      <c r="X341" s="54"/>
      <c r="Y341" s="39"/>
      <c r="Z341" s="24"/>
      <c r="AA341" s="39"/>
      <c r="AB341" s="20"/>
      <c r="AC341" s="20"/>
      <c r="AD341" s="20"/>
      <c r="AE341" s="68"/>
      <c r="AF341" s="30"/>
      <c r="AG341" s="68"/>
      <c r="AH341" s="30"/>
      <c r="AI341" s="30"/>
      <c r="AJ341" s="30"/>
      <c r="AK341" s="30"/>
      <c r="AL341" s="30"/>
      <c r="AM341" s="30"/>
      <c r="AN341" s="30"/>
      <c r="AO341" s="30"/>
      <c r="AP341" s="30"/>
      <c r="AQ341" s="30"/>
      <c r="AR341" s="30"/>
      <c r="AS341" s="30"/>
      <c r="AT341" s="30"/>
      <c r="AU341" s="30"/>
      <c r="AV341" s="30"/>
      <c r="AW341" s="30"/>
      <c r="AX341" s="30"/>
      <c r="AY341" s="30"/>
      <c r="AZ341" s="30"/>
      <c r="BA341" s="30"/>
      <c r="BB341" s="30"/>
      <c r="BC341" s="30"/>
      <c r="BD341" s="30"/>
      <c r="BE341" s="30"/>
      <c r="BF341" s="30"/>
      <c r="BG341" s="30"/>
      <c r="BH341" s="30"/>
      <c r="BI341" s="30"/>
      <c r="BJ341" s="30"/>
      <c r="BK341" s="30"/>
      <c r="BL341" s="30"/>
      <c r="BM341" s="30"/>
      <c r="BN341" s="30"/>
      <c r="BO341" s="30"/>
      <c r="BP341" s="30"/>
      <c r="BQ341" s="30"/>
      <c r="BR341" s="30"/>
      <c r="BS341" s="30"/>
      <c r="BT341" s="30"/>
      <c r="BU341" s="30"/>
      <c r="BV341" s="30"/>
      <c r="BW341" s="30"/>
      <c r="BX341" s="30"/>
      <c r="BY341" s="30"/>
      <c r="BZ341" s="30"/>
      <c r="CA341" s="30"/>
      <c r="CB341" s="30"/>
      <c r="CC341" s="30"/>
      <c r="CD341" s="30"/>
      <c r="CE341" s="30"/>
      <c r="CF341" s="30"/>
      <c r="CG341" s="30"/>
      <c r="CH341" s="30"/>
      <c r="CI341" s="30"/>
      <c r="CJ341" s="30"/>
      <c r="CK341" s="30"/>
      <c r="CL341" s="30"/>
      <c r="CM341" s="30"/>
      <c r="CN341" s="30"/>
      <c r="CO341" s="30"/>
      <c r="CP341" s="30"/>
      <c r="CQ341" s="30"/>
      <c r="CR341" s="30"/>
      <c r="CS341" s="30"/>
      <c r="CT341" s="30"/>
      <c r="CU341" s="30"/>
      <c r="CV341" s="30"/>
      <c r="CW341" s="30"/>
      <c r="CX341" s="30"/>
      <c r="CY341" s="30"/>
      <c r="CZ341" s="30"/>
      <c r="DA341" s="30"/>
      <c r="DB341" s="30"/>
      <c r="DC341" s="30"/>
      <c r="DD341" s="30"/>
      <c r="DE341" s="30"/>
      <c r="DF341" s="30"/>
      <c r="DG341" s="30"/>
      <c r="DH341" s="30"/>
      <c r="DI341" s="30"/>
      <c r="DJ341" s="30"/>
      <c r="DK341" s="30"/>
      <c r="DL341" s="30"/>
      <c r="DM341" s="30"/>
      <c r="DN341" s="30"/>
      <c r="DO341" s="30"/>
      <c r="DP341" s="30"/>
      <c r="DQ341" s="30"/>
    </row>
    <row r="342" spans="1:121">
      <c r="A342" s="39"/>
      <c r="B342" s="39"/>
      <c r="C342" s="39"/>
      <c r="D342" s="30"/>
      <c r="E342" s="30"/>
      <c r="F342" s="30"/>
      <c r="G342" s="30"/>
      <c r="H342" s="83"/>
      <c r="I342" s="30"/>
      <c r="J342" s="30"/>
      <c r="K342" s="30"/>
      <c r="L342" s="30"/>
      <c r="M342" s="30"/>
      <c r="N342" s="30"/>
      <c r="O342" s="30"/>
      <c r="P342" s="30"/>
      <c r="Q342" s="30"/>
      <c r="R342" s="30"/>
      <c r="S342" s="30"/>
      <c r="T342" s="24"/>
      <c r="U342" s="24"/>
      <c r="V342" s="39"/>
      <c r="W342" s="39"/>
      <c r="X342" s="54"/>
      <c r="Y342" s="39"/>
      <c r="Z342" s="24"/>
      <c r="AA342" s="39"/>
      <c r="AB342" s="20"/>
      <c r="AC342" s="20"/>
      <c r="AD342" s="20"/>
      <c r="AE342" s="68"/>
      <c r="AF342" s="30"/>
      <c r="AG342" s="68"/>
      <c r="AH342" s="30"/>
      <c r="AI342" s="30"/>
      <c r="AJ342" s="30"/>
      <c r="AK342" s="30"/>
      <c r="AL342" s="30"/>
      <c r="AM342" s="30"/>
      <c r="AN342" s="30"/>
      <c r="AO342" s="30"/>
      <c r="AP342" s="30"/>
      <c r="AQ342" s="30"/>
      <c r="AR342" s="30"/>
      <c r="AS342" s="30"/>
      <c r="AT342" s="30"/>
      <c r="AU342" s="30"/>
      <c r="AV342" s="30"/>
      <c r="AW342" s="30"/>
      <c r="AX342" s="30"/>
      <c r="AY342" s="30"/>
      <c r="AZ342" s="30"/>
      <c r="BA342" s="30"/>
      <c r="BB342" s="30"/>
      <c r="BC342" s="30"/>
      <c r="BD342" s="30"/>
      <c r="BE342" s="30"/>
      <c r="BF342" s="30"/>
      <c r="BG342" s="30"/>
      <c r="BH342" s="30"/>
      <c r="BI342" s="30"/>
      <c r="BJ342" s="30"/>
      <c r="BK342" s="30"/>
      <c r="BL342" s="30"/>
      <c r="BM342" s="30"/>
      <c r="BN342" s="30"/>
      <c r="BO342" s="30"/>
      <c r="BP342" s="30"/>
      <c r="BQ342" s="30"/>
      <c r="BR342" s="30"/>
      <c r="BS342" s="30"/>
      <c r="BT342" s="30"/>
      <c r="BU342" s="30"/>
      <c r="BV342" s="30"/>
      <c r="BW342" s="30"/>
      <c r="BX342" s="30"/>
      <c r="BY342" s="30"/>
      <c r="BZ342" s="30"/>
      <c r="CA342" s="30"/>
      <c r="CB342" s="30"/>
      <c r="CC342" s="30"/>
      <c r="CD342" s="30"/>
      <c r="CE342" s="30"/>
      <c r="CF342" s="30"/>
      <c r="CG342" s="30"/>
      <c r="CH342" s="30"/>
      <c r="CI342" s="30"/>
      <c r="CJ342" s="30"/>
      <c r="CK342" s="30"/>
      <c r="CL342" s="30"/>
      <c r="CM342" s="30"/>
      <c r="CN342" s="30"/>
      <c r="CO342" s="30"/>
      <c r="CP342" s="30"/>
      <c r="CQ342" s="30"/>
      <c r="CR342" s="30"/>
      <c r="CS342" s="30"/>
      <c r="CT342" s="30"/>
      <c r="CU342" s="30"/>
      <c r="CV342" s="30"/>
      <c r="CW342" s="30"/>
      <c r="CX342" s="30"/>
      <c r="CY342" s="30"/>
      <c r="CZ342" s="30"/>
      <c r="DA342" s="30"/>
      <c r="DB342" s="30"/>
      <c r="DC342" s="30"/>
      <c r="DD342" s="30"/>
      <c r="DE342" s="30"/>
      <c r="DF342" s="30"/>
      <c r="DG342" s="30"/>
      <c r="DH342" s="30"/>
      <c r="DI342" s="30"/>
      <c r="DJ342" s="30"/>
      <c r="DK342" s="30"/>
      <c r="DL342" s="30"/>
      <c r="DM342" s="30"/>
      <c r="DN342" s="30"/>
      <c r="DO342" s="30"/>
      <c r="DP342" s="30"/>
      <c r="DQ342" s="30"/>
    </row>
    <row r="343" spans="1:121">
      <c r="A343" s="39"/>
      <c r="B343" s="39"/>
      <c r="C343" s="39"/>
      <c r="D343" s="30"/>
      <c r="E343" s="30"/>
      <c r="F343" s="30"/>
      <c r="G343" s="30"/>
      <c r="H343" s="83"/>
      <c r="I343" s="30"/>
      <c r="J343" s="30"/>
      <c r="K343" s="30"/>
      <c r="L343" s="30"/>
      <c r="M343" s="30"/>
      <c r="N343" s="30"/>
      <c r="O343" s="30"/>
      <c r="P343" s="30"/>
      <c r="Q343" s="30"/>
      <c r="R343" s="30"/>
      <c r="S343" s="30"/>
      <c r="T343" s="24"/>
      <c r="U343" s="24"/>
      <c r="V343" s="39"/>
      <c r="W343" s="39"/>
      <c r="X343" s="54"/>
      <c r="Y343" s="39"/>
      <c r="Z343" s="24"/>
      <c r="AA343" s="39"/>
      <c r="AB343" s="20"/>
      <c r="AC343" s="20"/>
      <c r="AD343" s="20"/>
      <c r="AE343" s="68"/>
      <c r="AF343" s="30"/>
      <c r="AG343" s="68"/>
      <c r="AH343" s="30"/>
      <c r="AI343" s="30"/>
      <c r="AJ343" s="30"/>
      <c r="AK343" s="30"/>
      <c r="AL343" s="30"/>
      <c r="AM343" s="30"/>
      <c r="AN343" s="30"/>
      <c r="AO343" s="30"/>
      <c r="AP343" s="30"/>
      <c r="AQ343" s="30"/>
      <c r="AR343" s="30"/>
      <c r="AS343" s="30"/>
      <c r="AT343" s="30"/>
      <c r="AU343" s="30"/>
      <c r="AV343" s="30"/>
      <c r="AW343" s="30"/>
      <c r="AX343" s="30"/>
      <c r="AY343" s="30"/>
      <c r="AZ343" s="30"/>
      <c r="BA343" s="30"/>
      <c r="BB343" s="30"/>
      <c r="BC343" s="30"/>
      <c r="BD343" s="30"/>
      <c r="BE343" s="30"/>
      <c r="BF343" s="30"/>
      <c r="BG343" s="30"/>
      <c r="BH343" s="30"/>
      <c r="BI343" s="30"/>
      <c r="BJ343" s="30"/>
      <c r="BK343" s="30"/>
      <c r="BL343" s="30"/>
      <c r="BM343" s="30"/>
      <c r="BN343" s="30"/>
      <c r="BO343" s="30"/>
      <c r="BP343" s="30"/>
      <c r="BQ343" s="30"/>
      <c r="BR343" s="30"/>
      <c r="BS343" s="30"/>
      <c r="BT343" s="30"/>
      <c r="BU343" s="30"/>
      <c r="BV343" s="30"/>
      <c r="BW343" s="30"/>
      <c r="BX343" s="30"/>
      <c r="BY343" s="30"/>
      <c r="BZ343" s="30"/>
      <c r="CA343" s="30"/>
      <c r="CB343" s="30"/>
      <c r="CC343" s="30"/>
      <c r="CD343" s="30"/>
      <c r="CE343" s="30"/>
      <c r="CF343" s="30"/>
      <c r="CG343" s="30"/>
      <c r="CH343" s="30"/>
      <c r="CI343" s="30"/>
      <c r="CJ343" s="30"/>
      <c r="CK343" s="30"/>
      <c r="CL343" s="30"/>
      <c r="CM343" s="30"/>
      <c r="CN343" s="30"/>
      <c r="CO343" s="30"/>
      <c r="CP343" s="30"/>
      <c r="CQ343" s="30"/>
      <c r="CR343" s="30"/>
      <c r="CS343" s="30"/>
      <c r="CT343" s="30"/>
      <c r="CU343" s="30"/>
      <c r="CV343" s="30"/>
      <c r="CW343" s="30"/>
      <c r="CX343" s="30"/>
      <c r="CY343" s="30"/>
      <c r="CZ343" s="30"/>
      <c r="DA343" s="30"/>
      <c r="DB343" s="30"/>
      <c r="DC343" s="30"/>
      <c r="DD343" s="30"/>
      <c r="DE343" s="30"/>
      <c r="DF343" s="30"/>
      <c r="DG343" s="30"/>
      <c r="DH343" s="30"/>
      <c r="DI343" s="30"/>
      <c r="DJ343" s="30"/>
      <c r="DK343" s="30"/>
      <c r="DL343" s="30"/>
      <c r="DM343" s="30"/>
      <c r="DN343" s="30"/>
      <c r="DO343" s="30"/>
      <c r="DP343" s="30"/>
      <c r="DQ343" s="30"/>
    </row>
    <row r="344" spans="1:121">
      <c r="A344" s="39"/>
      <c r="B344" s="39"/>
      <c r="C344" s="39"/>
      <c r="D344" s="30"/>
      <c r="E344" s="30"/>
      <c r="F344" s="30"/>
      <c r="G344" s="30"/>
      <c r="H344" s="83"/>
      <c r="I344" s="30"/>
      <c r="J344" s="30"/>
      <c r="K344" s="30"/>
      <c r="L344" s="30"/>
      <c r="M344" s="30"/>
      <c r="N344" s="30"/>
      <c r="O344" s="30"/>
      <c r="P344" s="30"/>
      <c r="Q344" s="30"/>
      <c r="R344" s="30"/>
      <c r="S344" s="30"/>
      <c r="T344" s="24"/>
      <c r="U344" s="24"/>
      <c r="V344" s="39"/>
      <c r="W344" s="39"/>
      <c r="X344" s="54"/>
      <c r="Y344" s="39"/>
      <c r="Z344" s="24"/>
      <c r="AA344" s="39"/>
      <c r="AB344" s="20"/>
      <c r="AC344" s="20"/>
      <c r="AD344" s="20"/>
      <c r="AE344" s="68"/>
      <c r="AF344" s="30"/>
      <c r="AG344" s="68"/>
      <c r="AH344" s="30"/>
      <c r="AI344" s="30"/>
      <c r="AJ344" s="30"/>
      <c r="AK344" s="30"/>
      <c r="AL344" s="30"/>
      <c r="AM344" s="30"/>
      <c r="AN344" s="30"/>
      <c r="AO344" s="30"/>
      <c r="AP344" s="30"/>
      <c r="AQ344" s="30"/>
      <c r="AR344" s="30"/>
      <c r="AS344" s="30"/>
      <c r="AT344" s="30"/>
      <c r="AU344" s="30"/>
      <c r="AV344" s="30"/>
      <c r="AW344" s="30"/>
      <c r="AX344" s="30"/>
      <c r="AY344" s="30"/>
      <c r="AZ344" s="30"/>
      <c r="BA344" s="30"/>
      <c r="BB344" s="30"/>
      <c r="BC344" s="30"/>
      <c r="BD344" s="30"/>
      <c r="BE344" s="30"/>
      <c r="BF344" s="30"/>
      <c r="BG344" s="30"/>
      <c r="BH344" s="30"/>
      <c r="BI344" s="30"/>
      <c r="BJ344" s="30"/>
      <c r="BK344" s="30"/>
      <c r="BL344" s="30"/>
      <c r="BM344" s="30"/>
      <c r="BN344" s="30"/>
      <c r="BO344" s="30"/>
      <c r="BP344" s="30"/>
      <c r="BQ344" s="30"/>
      <c r="BR344" s="30"/>
      <c r="BS344" s="30"/>
      <c r="BT344" s="30"/>
      <c r="BU344" s="30"/>
      <c r="BV344" s="30"/>
      <c r="BW344" s="30"/>
      <c r="BX344" s="30"/>
      <c r="BY344" s="30"/>
      <c r="BZ344" s="30"/>
      <c r="CA344" s="30"/>
      <c r="CB344" s="30"/>
      <c r="CC344" s="30"/>
      <c r="CD344" s="30"/>
      <c r="CE344" s="30"/>
      <c r="CF344" s="30"/>
      <c r="CG344" s="30"/>
      <c r="CH344" s="30"/>
      <c r="CI344" s="30"/>
      <c r="CJ344" s="30"/>
      <c r="CK344" s="30"/>
      <c r="CL344" s="30"/>
      <c r="CM344" s="30"/>
      <c r="CN344" s="30"/>
      <c r="CO344" s="30"/>
      <c r="CP344" s="30"/>
      <c r="CQ344" s="30"/>
      <c r="CR344" s="30"/>
      <c r="CS344" s="30"/>
      <c r="CT344" s="30"/>
      <c r="CU344" s="30"/>
      <c r="CV344" s="30"/>
      <c r="CW344" s="30"/>
      <c r="CX344" s="30"/>
      <c r="CY344" s="30"/>
      <c r="CZ344" s="30"/>
      <c r="DA344" s="30"/>
      <c r="DB344" s="30"/>
      <c r="DC344" s="30"/>
      <c r="DD344" s="30"/>
      <c r="DE344" s="30"/>
      <c r="DF344" s="30"/>
      <c r="DG344" s="30"/>
      <c r="DH344" s="30"/>
      <c r="DI344" s="30"/>
      <c r="DJ344" s="30"/>
      <c r="DK344" s="30"/>
      <c r="DL344" s="30"/>
      <c r="DM344" s="30"/>
      <c r="DN344" s="30"/>
      <c r="DO344" s="30"/>
      <c r="DP344" s="30"/>
      <c r="DQ344" s="30"/>
    </row>
    <row r="345" spans="1:121">
      <c r="A345" s="39"/>
      <c r="B345" s="39"/>
      <c r="C345" s="39"/>
      <c r="D345" s="30"/>
      <c r="E345" s="30"/>
      <c r="F345" s="30"/>
      <c r="G345" s="30"/>
      <c r="H345" s="83"/>
      <c r="I345" s="30"/>
      <c r="J345" s="30"/>
      <c r="K345" s="30"/>
      <c r="L345" s="30"/>
      <c r="M345" s="30"/>
      <c r="N345" s="30"/>
      <c r="O345" s="30"/>
      <c r="P345" s="30"/>
      <c r="Q345" s="30"/>
      <c r="R345" s="30"/>
      <c r="S345" s="30"/>
      <c r="T345" s="24"/>
      <c r="U345" s="24"/>
      <c r="V345" s="39"/>
      <c r="W345" s="39"/>
      <c r="X345" s="54"/>
      <c r="Y345" s="39"/>
      <c r="Z345" s="24"/>
      <c r="AA345" s="39"/>
      <c r="AB345" s="20"/>
      <c r="AC345" s="20"/>
      <c r="AD345" s="20"/>
      <c r="AE345" s="68"/>
      <c r="AF345" s="30"/>
      <c r="AG345" s="68"/>
      <c r="AH345" s="30"/>
      <c r="AI345" s="30"/>
      <c r="AJ345" s="30"/>
      <c r="AK345" s="30"/>
      <c r="AL345" s="30"/>
      <c r="AM345" s="30"/>
      <c r="AN345" s="30"/>
      <c r="AO345" s="30"/>
      <c r="AP345" s="30"/>
      <c r="AQ345" s="30"/>
      <c r="AR345" s="30"/>
      <c r="AS345" s="30"/>
      <c r="AT345" s="30"/>
      <c r="AU345" s="30"/>
      <c r="AV345" s="30"/>
      <c r="AW345" s="30"/>
      <c r="AX345" s="30"/>
      <c r="AY345" s="30"/>
      <c r="AZ345" s="30"/>
      <c r="BA345" s="30"/>
      <c r="BB345" s="30"/>
      <c r="BC345" s="30"/>
      <c r="BD345" s="30"/>
      <c r="BE345" s="30"/>
      <c r="BF345" s="30"/>
      <c r="BG345" s="30"/>
      <c r="BH345" s="30"/>
      <c r="BI345" s="30"/>
      <c r="BJ345" s="30"/>
      <c r="BK345" s="30"/>
      <c r="BL345" s="30"/>
      <c r="BM345" s="30"/>
      <c r="BN345" s="30"/>
      <c r="BO345" s="30"/>
      <c r="BP345" s="30"/>
      <c r="BQ345" s="30"/>
      <c r="BR345" s="30"/>
      <c r="BS345" s="30"/>
      <c r="BT345" s="30"/>
      <c r="BU345" s="30"/>
      <c r="BV345" s="30"/>
      <c r="BW345" s="30"/>
      <c r="BX345" s="30"/>
      <c r="BY345" s="30"/>
      <c r="BZ345" s="30"/>
      <c r="CA345" s="30"/>
      <c r="CB345" s="30"/>
      <c r="CC345" s="30"/>
      <c r="CD345" s="30"/>
      <c r="CE345" s="30"/>
      <c r="CF345" s="30"/>
      <c r="CG345" s="30"/>
      <c r="CH345" s="30"/>
      <c r="CI345" s="30"/>
      <c r="CJ345" s="30"/>
      <c r="CK345" s="30"/>
      <c r="CL345" s="30"/>
      <c r="CM345" s="30"/>
      <c r="CN345" s="30"/>
      <c r="CO345" s="30"/>
      <c r="CP345" s="30"/>
      <c r="CQ345" s="30"/>
      <c r="CR345" s="30"/>
      <c r="CS345" s="30"/>
      <c r="CT345" s="30"/>
      <c r="CU345" s="30"/>
      <c r="CV345" s="30"/>
      <c r="CW345" s="30"/>
      <c r="CX345" s="30"/>
      <c r="CY345" s="30"/>
      <c r="CZ345" s="30"/>
      <c r="DA345" s="30"/>
      <c r="DB345" s="30"/>
      <c r="DC345" s="30"/>
      <c r="DD345" s="30"/>
      <c r="DE345" s="30"/>
      <c r="DF345" s="30"/>
      <c r="DG345" s="30"/>
      <c r="DH345" s="30"/>
      <c r="DI345" s="30"/>
      <c r="DJ345" s="30"/>
      <c r="DK345" s="30"/>
      <c r="DL345" s="30"/>
      <c r="DM345" s="30"/>
      <c r="DN345" s="30"/>
      <c r="DO345" s="30"/>
      <c r="DP345" s="30"/>
      <c r="DQ345" s="30"/>
    </row>
    <row r="346" spans="1:121">
      <c r="A346" s="39"/>
      <c r="B346" s="39"/>
      <c r="C346" s="39"/>
      <c r="D346" s="30"/>
      <c r="E346" s="30"/>
      <c r="F346" s="30"/>
      <c r="G346" s="30"/>
      <c r="H346" s="83"/>
      <c r="I346" s="30"/>
      <c r="J346" s="30"/>
      <c r="K346" s="30"/>
      <c r="L346" s="30"/>
      <c r="M346" s="30"/>
      <c r="N346" s="30"/>
      <c r="O346" s="30"/>
      <c r="P346" s="30"/>
      <c r="Q346" s="30"/>
      <c r="R346" s="30"/>
      <c r="S346" s="30"/>
      <c r="T346" s="24"/>
      <c r="U346" s="24"/>
      <c r="V346" s="39"/>
      <c r="W346" s="39"/>
      <c r="X346" s="54"/>
      <c r="Y346" s="39"/>
      <c r="Z346" s="24"/>
      <c r="AA346" s="39"/>
      <c r="AB346" s="20"/>
      <c r="AC346" s="20"/>
      <c r="AD346" s="20"/>
      <c r="AE346" s="68"/>
      <c r="AF346" s="30"/>
      <c r="AG346" s="68"/>
      <c r="AH346" s="30"/>
      <c r="AI346" s="30"/>
      <c r="AJ346" s="30"/>
      <c r="AK346" s="30"/>
      <c r="AL346" s="30"/>
      <c r="AM346" s="30"/>
      <c r="AN346" s="30"/>
      <c r="AO346" s="30"/>
      <c r="AP346" s="30"/>
      <c r="AQ346" s="30"/>
      <c r="AR346" s="30"/>
      <c r="AS346" s="30"/>
      <c r="AT346" s="30"/>
      <c r="AU346" s="30"/>
      <c r="AV346" s="30"/>
      <c r="AW346" s="30"/>
      <c r="AX346" s="30"/>
      <c r="AY346" s="30"/>
      <c r="AZ346" s="30"/>
      <c r="BA346" s="30"/>
      <c r="BB346" s="30"/>
      <c r="BC346" s="30"/>
      <c r="BD346" s="30"/>
      <c r="BE346" s="30"/>
      <c r="BF346" s="30"/>
      <c r="BG346" s="30"/>
      <c r="BH346" s="30"/>
      <c r="BI346" s="30"/>
      <c r="BJ346" s="30"/>
      <c r="BK346" s="30"/>
      <c r="BL346" s="30"/>
      <c r="BM346" s="30"/>
      <c r="BN346" s="30"/>
      <c r="BO346" s="30"/>
      <c r="BP346" s="30"/>
      <c r="BQ346" s="30"/>
      <c r="BR346" s="30"/>
      <c r="BS346" s="30"/>
      <c r="BT346" s="30"/>
      <c r="BU346" s="30"/>
      <c r="BV346" s="30"/>
      <c r="BW346" s="30"/>
      <c r="BX346" s="30"/>
      <c r="BY346" s="30"/>
      <c r="BZ346" s="30"/>
      <c r="CA346" s="30"/>
      <c r="CB346" s="30"/>
      <c r="CC346" s="30"/>
      <c r="CD346" s="30"/>
      <c r="CE346" s="30"/>
      <c r="CF346" s="30"/>
      <c r="CG346" s="30"/>
      <c r="CH346" s="30"/>
      <c r="CI346" s="30"/>
      <c r="CJ346" s="30"/>
      <c r="CK346" s="30"/>
      <c r="CL346" s="30"/>
      <c r="CM346" s="30"/>
      <c r="CN346" s="30"/>
      <c r="CO346" s="30"/>
      <c r="CP346" s="30"/>
      <c r="CQ346" s="30"/>
      <c r="CR346" s="30"/>
      <c r="CS346" s="30"/>
      <c r="CT346" s="30"/>
      <c r="CU346" s="30"/>
      <c r="CV346" s="30"/>
      <c r="CW346" s="30"/>
      <c r="CX346" s="30"/>
      <c r="CY346" s="30"/>
      <c r="CZ346" s="30"/>
      <c r="DA346" s="30"/>
      <c r="DB346" s="30"/>
      <c r="DC346" s="30"/>
      <c r="DD346" s="30"/>
      <c r="DE346" s="30"/>
      <c r="DF346" s="30"/>
      <c r="DG346" s="30"/>
      <c r="DH346" s="30"/>
      <c r="DI346" s="30"/>
      <c r="DJ346" s="30"/>
      <c r="DK346" s="30"/>
      <c r="DL346" s="30"/>
      <c r="DM346" s="30"/>
      <c r="DN346" s="30"/>
      <c r="DO346" s="30"/>
      <c r="DP346" s="30"/>
      <c r="DQ346" s="30"/>
    </row>
    <row r="347" spans="1:121">
      <c r="A347" s="39"/>
      <c r="B347" s="39"/>
      <c r="C347" s="39"/>
      <c r="D347" s="30"/>
      <c r="E347" s="30"/>
      <c r="F347" s="30"/>
      <c r="G347" s="30"/>
      <c r="H347" s="83"/>
      <c r="I347" s="30"/>
      <c r="J347" s="30"/>
      <c r="K347" s="30"/>
      <c r="L347" s="30"/>
      <c r="M347" s="30"/>
      <c r="N347" s="30"/>
      <c r="O347" s="30"/>
      <c r="P347" s="30"/>
      <c r="Q347" s="30"/>
      <c r="R347" s="30"/>
      <c r="S347" s="30"/>
      <c r="T347" s="24"/>
      <c r="U347" s="24"/>
      <c r="V347" s="39"/>
      <c r="W347" s="39"/>
      <c r="X347" s="54"/>
      <c r="Y347" s="39"/>
      <c r="Z347" s="24"/>
      <c r="AA347" s="39"/>
      <c r="AB347" s="20"/>
      <c r="AC347" s="20"/>
      <c r="AD347" s="20"/>
      <c r="AE347" s="68"/>
      <c r="AF347" s="30"/>
      <c r="AG347" s="68"/>
      <c r="AH347" s="30"/>
      <c r="AI347" s="30"/>
      <c r="AJ347" s="30"/>
      <c r="AK347" s="30"/>
      <c r="AL347" s="30"/>
      <c r="AM347" s="30"/>
      <c r="AN347" s="30"/>
      <c r="AO347" s="30"/>
      <c r="AP347" s="30"/>
      <c r="AQ347" s="30"/>
      <c r="AR347" s="30"/>
      <c r="AS347" s="30"/>
      <c r="AT347" s="30"/>
      <c r="AU347" s="30"/>
      <c r="AV347" s="30"/>
      <c r="AW347" s="30"/>
      <c r="AX347" s="30"/>
      <c r="AY347" s="30"/>
      <c r="AZ347" s="30"/>
      <c r="BA347" s="30"/>
      <c r="BB347" s="30"/>
      <c r="BC347" s="30"/>
      <c r="BD347" s="30"/>
      <c r="BE347" s="30"/>
      <c r="BF347" s="30"/>
      <c r="BG347" s="30"/>
      <c r="BH347" s="30"/>
      <c r="BI347" s="30"/>
      <c r="BJ347" s="30"/>
      <c r="BK347" s="30"/>
      <c r="BL347" s="30"/>
      <c r="BM347" s="30"/>
      <c r="BN347" s="30"/>
      <c r="BO347" s="30"/>
      <c r="BP347" s="30"/>
      <c r="BQ347" s="30"/>
      <c r="BR347" s="30"/>
      <c r="BS347" s="30"/>
      <c r="BT347" s="30"/>
      <c r="BU347" s="30"/>
      <c r="BV347" s="30"/>
      <c r="BW347" s="30"/>
      <c r="BX347" s="30"/>
      <c r="BY347" s="30"/>
      <c r="BZ347" s="30"/>
      <c r="CA347" s="30"/>
      <c r="CB347" s="30"/>
      <c r="CC347" s="30"/>
      <c r="CD347" s="30"/>
      <c r="CE347" s="30"/>
      <c r="CF347" s="30"/>
      <c r="CG347" s="30"/>
      <c r="CH347" s="30"/>
      <c r="CI347" s="30"/>
      <c r="CJ347" s="30"/>
      <c r="CK347" s="30"/>
      <c r="CL347" s="30"/>
      <c r="CM347" s="30"/>
      <c r="CN347" s="30"/>
      <c r="CO347" s="30"/>
      <c r="CP347" s="30"/>
      <c r="CQ347" s="30"/>
      <c r="CR347" s="30"/>
      <c r="CS347" s="30"/>
      <c r="CT347" s="30"/>
      <c r="CU347" s="30"/>
      <c r="CV347" s="30"/>
      <c r="CW347" s="30"/>
      <c r="CX347" s="30"/>
      <c r="CY347" s="30"/>
      <c r="CZ347" s="30"/>
      <c r="DA347" s="30"/>
      <c r="DB347" s="30"/>
      <c r="DC347" s="30"/>
      <c r="DD347" s="30"/>
      <c r="DE347" s="30"/>
      <c r="DF347" s="30"/>
      <c r="DG347" s="30"/>
      <c r="DH347" s="30"/>
      <c r="DI347" s="30"/>
      <c r="DJ347" s="30"/>
      <c r="DK347" s="30"/>
      <c r="DL347" s="30"/>
      <c r="DM347" s="30"/>
      <c r="DN347" s="30"/>
      <c r="DO347" s="30"/>
      <c r="DP347" s="30"/>
      <c r="DQ347" s="30"/>
    </row>
    <row r="348" spans="1:121">
      <c r="A348" s="39"/>
      <c r="B348" s="39"/>
      <c r="C348" s="39"/>
      <c r="D348" s="30"/>
      <c r="E348" s="30"/>
      <c r="F348" s="30"/>
      <c r="G348" s="30"/>
      <c r="H348" s="83"/>
      <c r="I348" s="30"/>
      <c r="J348" s="30"/>
      <c r="K348" s="30"/>
      <c r="L348" s="30"/>
      <c r="M348" s="30"/>
      <c r="N348" s="30"/>
      <c r="O348" s="30"/>
      <c r="P348" s="30"/>
      <c r="Q348" s="30"/>
      <c r="R348" s="30"/>
      <c r="S348" s="30"/>
      <c r="T348" s="24"/>
      <c r="U348" s="24"/>
      <c r="V348" s="39"/>
      <c r="W348" s="39"/>
      <c r="X348" s="54"/>
      <c r="Y348" s="39"/>
      <c r="Z348" s="24"/>
      <c r="AA348" s="39"/>
      <c r="AB348" s="20"/>
      <c r="AC348" s="20"/>
      <c r="AD348" s="20"/>
      <c r="AE348" s="68"/>
      <c r="AF348" s="30"/>
      <c r="AG348" s="68"/>
      <c r="AH348" s="30"/>
      <c r="AI348" s="30"/>
      <c r="AJ348" s="30"/>
      <c r="AK348" s="30"/>
      <c r="AL348" s="30"/>
      <c r="AM348" s="30"/>
      <c r="AN348" s="30"/>
      <c r="AO348" s="30"/>
      <c r="AP348" s="30"/>
      <c r="AQ348" s="30"/>
      <c r="AR348" s="30"/>
      <c r="AS348" s="30"/>
      <c r="AT348" s="30"/>
      <c r="AU348" s="30"/>
      <c r="AV348" s="30"/>
      <c r="AW348" s="30"/>
      <c r="AX348" s="30"/>
      <c r="AY348" s="30"/>
      <c r="AZ348" s="30"/>
      <c r="BA348" s="30"/>
      <c r="BB348" s="30"/>
      <c r="BC348" s="30"/>
      <c r="BD348" s="30"/>
      <c r="BE348" s="30"/>
      <c r="BF348" s="30"/>
      <c r="BG348" s="30"/>
      <c r="BH348" s="30"/>
      <c r="BI348" s="30"/>
      <c r="BJ348" s="30"/>
      <c r="BK348" s="30"/>
      <c r="BL348" s="30"/>
      <c r="BM348" s="30"/>
      <c r="BN348" s="30"/>
      <c r="BO348" s="30"/>
      <c r="BP348" s="30"/>
      <c r="BQ348" s="30"/>
      <c r="BR348" s="30"/>
      <c r="BS348" s="30"/>
      <c r="BT348" s="30"/>
      <c r="BU348" s="30"/>
      <c r="BV348" s="30"/>
      <c r="BW348" s="30"/>
      <c r="BX348" s="30"/>
      <c r="BY348" s="30"/>
      <c r="BZ348" s="30"/>
      <c r="CA348" s="30"/>
      <c r="CB348" s="30"/>
      <c r="CC348" s="30"/>
      <c r="CD348" s="30"/>
      <c r="CE348" s="30"/>
      <c r="CF348" s="30"/>
      <c r="CG348" s="30"/>
      <c r="CH348" s="30"/>
      <c r="CI348" s="30"/>
      <c r="CJ348" s="30"/>
      <c r="CK348" s="30"/>
      <c r="CL348" s="30"/>
      <c r="CM348" s="30"/>
      <c r="CN348" s="30"/>
      <c r="CO348" s="30"/>
      <c r="CP348" s="30"/>
      <c r="CQ348" s="30"/>
      <c r="CR348" s="30"/>
      <c r="CS348" s="30"/>
      <c r="CT348" s="30"/>
      <c r="CU348" s="30"/>
      <c r="CV348" s="30"/>
      <c r="CW348" s="30"/>
      <c r="CX348" s="30"/>
      <c r="CY348" s="30"/>
      <c r="CZ348" s="30"/>
      <c r="DA348" s="30"/>
      <c r="DB348" s="30"/>
      <c r="DC348" s="30"/>
      <c r="DD348" s="30"/>
      <c r="DE348" s="30"/>
      <c r="DF348" s="30"/>
      <c r="DG348" s="30"/>
      <c r="DH348" s="30"/>
      <c r="DI348" s="30"/>
      <c r="DJ348" s="30"/>
      <c r="DK348" s="30"/>
      <c r="DL348" s="30"/>
      <c r="DM348" s="30"/>
      <c r="DN348" s="30"/>
      <c r="DO348" s="30"/>
      <c r="DP348" s="30"/>
      <c r="DQ348" s="30"/>
    </row>
    <row r="349" spans="1:121">
      <c r="A349" s="39"/>
      <c r="B349" s="39"/>
      <c r="C349" s="39"/>
      <c r="D349" s="30"/>
      <c r="E349" s="30"/>
      <c r="F349" s="30"/>
      <c r="G349" s="30"/>
      <c r="H349" s="83"/>
      <c r="I349" s="30"/>
      <c r="J349" s="30"/>
      <c r="K349" s="30"/>
      <c r="L349" s="30"/>
      <c r="M349" s="30"/>
      <c r="N349" s="30"/>
      <c r="O349" s="30"/>
      <c r="P349" s="30"/>
      <c r="Q349" s="30"/>
      <c r="R349" s="30"/>
      <c r="S349" s="30"/>
      <c r="T349" s="24"/>
      <c r="U349" s="24"/>
      <c r="V349" s="39"/>
      <c r="W349" s="39"/>
      <c r="X349" s="54"/>
      <c r="Y349" s="39"/>
      <c r="Z349" s="24"/>
      <c r="AA349" s="39"/>
      <c r="AB349" s="20"/>
      <c r="AC349" s="20"/>
      <c r="AD349" s="20"/>
      <c r="AE349" s="68"/>
      <c r="AF349" s="30"/>
      <c r="AG349" s="68"/>
      <c r="AH349" s="30"/>
      <c r="AI349" s="30"/>
      <c r="AJ349" s="30"/>
      <c r="AK349" s="30"/>
      <c r="AL349" s="30"/>
      <c r="AM349" s="30"/>
      <c r="AN349" s="30"/>
      <c r="AO349" s="30"/>
      <c r="AP349" s="30"/>
      <c r="AQ349" s="30"/>
      <c r="AR349" s="30"/>
      <c r="AS349" s="30"/>
      <c r="AT349" s="30"/>
      <c r="AU349" s="30"/>
      <c r="AV349" s="30"/>
      <c r="AW349" s="30"/>
      <c r="AX349" s="30"/>
      <c r="AY349" s="30"/>
      <c r="AZ349" s="30"/>
      <c r="BA349" s="30"/>
      <c r="BB349" s="30"/>
      <c r="BC349" s="30"/>
      <c r="BD349" s="30"/>
      <c r="BE349" s="30"/>
      <c r="BF349" s="30"/>
      <c r="BG349" s="30"/>
      <c r="BH349" s="30"/>
      <c r="BI349" s="30"/>
      <c r="BJ349" s="30"/>
      <c r="BK349" s="30"/>
      <c r="BL349" s="30"/>
      <c r="BM349" s="30"/>
      <c r="BN349" s="30"/>
      <c r="BO349" s="30"/>
      <c r="BP349" s="30"/>
      <c r="BQ349" s="30"/>
      <c r="BR349" s="30"/>
      <c r="BS349" s="30"/>
      <c r="BT349" s="30"/>
      <c r="BU349" s="30"/>
      <c r="BV349" s="30"/>
      <c r="BW349" s="30"/>
      <c r="BX349" s="30"/>
      <c r="BY349" s="30"/>
      <c r="BZ349" s="30"/>
      <c r="CA349" s="30"/>
      <c r="CB349" s="30"/>
      <c r="CC349" s="30"/>
      <c r="CD349" s="30"/>
      <c r="CE349" s="30"/>
      <c r="CF349" s="30"/>
      <c r="CG349" s="30"/>
      <c r="CH349" s="30"/>
      <c r="CI349" s="30"/>
      <c r="CJ349" s="30"/>
      <c r="CK349" s="30"/>
      <c r="CL349" s="30"/>
      <c r="CM349" s="30"/>
      <c r="CN349" s="30"/>
      <c r="CO349" s="30"/>
      <c r="CP349" s="30"/>
      <c r="CQ349" s="30"/>
      <c r="CR349" s="30"/>
      <c r="CS349" s="30"/>
      <c r="CT349" s="30"/>
      <c r="CU349" s="30"/>
      <c r="CV349" s="30"/>
      <c r="CW349" s="30"/>
      <c r="CX349" s="30"/>
      <c r="CY349" s="30"/>
      <c r="CZ349" s="30"/>
      <c r="DA349" s="30"/>
      <c r="DB349" s="30"/>
      <c r="DC349" s="30"/>
      <c r="DD349" s="30"/>
      <c r="DE349" s="30"/>
      <c r="DF349" s="30"/>
      <c r="DG349" s="30"/>
      <c r="DH349" s="30"/>
      <c r="DI349" s="30"/>
      <c r="DJ349" s="30"/>
      <c r="DK349" s="30"/>
      <c r="DL349" s="30"/>
      <c r="DM349" s="30"/>
      <c r="DN349" s="30"/>
      <c r="DO349" s="30"/>
      <c r="DP349" s="30"/>
      <c r="DQ349" s="30"/>
    </row>
    <row r="350" spans="1:121">
      <c r="A350" s="39"/>
      <c r="B350" s="39"/>
      <c r="C350" s="39"/>
      <c r="D350" s="78"/>
      <c r="E350" s="78"/>
      <c r="F350" s="78"/>
      <c r="G350" s="78"/>
      <c r="I350" s="78"/>
      <c r="J350" s="78"/>
      <c r="K350" s="78"/>
      <c r="L350" s="78"/>
      <c r="M350" s="78"/>
      <c r="N350" s="78"/>
      <c r="O350" s="78"/>
      <c r="P350" s="78"/>
      <c r="Q350" s="78"/>
      <c r="R350" s="78"/>
      <c r="S350" s="78"/>
      <c r="T350" s="24"/>
      <c r="U350" s="24"/>
      <c r="V350" s="39"/>
      <c r="W350" s="39"/>
      <c r="X350" s="54"/>
      <c r="Y350" s="39"/>
      <c r="Z350" s="24"/>
      <c r="AA350" s="39"/>
      <c r="AB350" s="20"/>
      <c r="AC350" s="20"/>
      <c r="AD350" s="20"/>
      <c r="AE350" s="68"/>
      <c r="AF350" s="30"/>
      <c r="AG350" s="68"/>
    </row>
    <row r="351" spans="1:121">
      <c r="A351" s="39"/>
      <c r="B351" s="39"/>
      <c r="C351" s="39"/>
      <c r="D351" s="78"/>
      <c r="E351" s="78"/>
      <c r="F351" s="78"/>
      <c r="G351" s="78"/>
      <c r="I351" s="78"/>
      <c r="J351" s="78"/>
      <c r="K351" s="78"/>
      <c r="L351" s="78"/>
      <c r="M351" s="78"/>
      <c r="N351" s="78"/>
      <c r="O351" s="78"/>
      <c r="P351" s="78"/>
      <c r="Q351" s="78"/>
      <c r="R351" s="78"/>
      <c r="S351" s="78"/>
      <c r="T351" s="24"/>
      <c r="U351" s="24"/>
      <c r="V351" s="39"/>
      <c r="W351" s="39"/>
      <c r="X351" s="54"/>
      <c r="Y351" s="39"/>
      <c r="Z351" s="24"/>
      <c r="AA351" s="39"/>
      <c r="AB351" s="20"/>
      <c r="AC351" s="20"/>
      <c r="AD351" s="20"/>
      <c r="AE351" s="68"/>
      <c r="AF351" s="30"/>
      <c r="AG351" s="68"/>
    </row>
    <row r="352" spans="1:121">
      <c r="A352" s="39"/>
      <c r="B352" s="39"/>
      <c r="C352" s="39"/>
      <c r="D352" s="78"/>
      <c r="E352" s="78"/>
      <c r="F352" s="78"/>
      <c r="G352" s="78"/>
      <c r="I352" s="78"/>
      <c r="J352" s="78"/>
      <c r="K352" s="78"/>
      <c r="L352" s="78"/>
      <c r="M352" s="78"/>
      <c r="N352" s="78"/>
      <c r="O352" s="78"/>
      <c r="P352" s="78"/>
      <c r="Q352" s="78"/>
      <c r="R352" s="78"/>
      <c r="S352" s="78"/>
      <c r="T352" s="24"/>
      <c r="U352" s="24"/>
      <c r="V352" s="39"/>
      <c r="W352" s="39"/>
      <c r="X352" s="54"/>
      <c r="Y352" s="39"/>
      <c r="Z352" s="24"/>
      <c r="AA352" s="39"/>
      <c r="AB352" s="20"/>
      <c r="AC352" s="20"/>
      <c r="AD352" s="20"/>
      <c r="AE352" s="68"/>
      <c r="AF352" s="30"/>
      <c r="AG352" s="68"/>
    </row>
    <row r="353" spans="1:58">
      <c r="A353" s="39"/>
      <c r="B353" s="39"/>
      <c r="C353" s="39"/>
      <c r="D353" s="78"/>
      <c r="E353" s="78"/>
      <c r="F353" s="78"/>
      <c r="G353" s="78"/>
      <c r="I353" s="78"/>
      <c r="J353" s="78"/>
      <c r="K353" s="78"/>
      <c r="L353" s="78"/>
      <c r="M353" s="78"/>
      <c r="N353" s="78"/>
      <c r="O353" s="78"/>
      <c r="P353" s="78"/>
      <c r="Q353" s="78"/>
      <c r="R353" s="78"/>
      <c r="S353" s="78"/>
      <c r="T353" s="24"/>
      <c r="U353" s="24"/>
      <c r="V353" s="39"/>
      <c r="W353" s="39"/>
      <c r="X353" s="54"/>
      <c r="Y353" s="39"/>
      <c r="Z353" s="24"/>
      <c r="AA353" s="39"/>
      <c r="AB353" s="20"/>
      <c r="AC353" s="20"/>
      <c r="AD353" s="20"/>
      <c r="AE353" s="68"/>
      <c r="AF353" s="30"/>
      <c r="AG353" s="68"/>
    </row>
    <row r="354" spans="1:58">
      <c r="A354" s="39"/>
      <c r="B354" s="39"/>
      <c r="C354" s="39"/>
      <c r="D354" s="78"/>
      <c r="E354" s="78"/>
      <c r="F354" s="78"/>
      <c r="G354" s="78"/>
      <c r="I354" s="78"/>
      <c r="J354" s="78"/>
      <c r="K354" s="78"/>
      <c r="L354" s="78"/>
      <c r="M354" s="78"/>
      <c r="N354" s="78"/>
      <c r="O354" s="78"/>
      <c r="P354" s="78"/>
      <c r="Q354" s="78"/>
      <c r="R354" s="78"/>
      <c r="S354" s="78"/>
      <c r="T354" s="24"/>
      <c r="U354" s="24"/>
      <c r="V354" s="39"/>
      <c r="W354" s="39"/>
      <c r="X354" s="54"/>
      <c r="Y354" s="39"/>
      <c r="Z354" s="24"/>
      <c r="AA354" s="39"/>
      <c r="AB354" s="20"/>
      <c r="AC354" s="20"/>
      <c r="AD354" s="20"/>
      <c r="AE354" s="68"/>
      <c r="AF354" s="30"/>
      <c r="AG354" s="68"/>
    </row>
    <row r="355" spans="1:58">
      <c r="A355" s="39"/>
      <c r="B355" s="39"/>
      <c r="C355" s="39"/>
      <c r="D355" s="78"/>
      <c r="E355" s="78"/>
      <c r="F355" s="78"/>
      <c r="G355" s="78"/>
      <c r="I355" s="78"/>
      <c r="J355" s="78"/>
      <c r="K355" s="78"/>
      <c r="L355" s="78"/>
      <c r="M355" s="78"/>
      <c r="N355" s="78"/>
      <c r="O355" s="78"/>
      <c r="P355" s="78"/>
      <c r="Q355" s="78"/>
      <c r="R355" s="78"/>
      <c r="S355" s="78"/>
      <c r="T355" s="24"/>
      <c r="U355" s="24"/>
      <c r="V355" s="39"/>
      <c r="W355" s="39"/>
      <c r="X355" s="54"/>
      <c r="Y355" s="39"/>
      <c r="Z355" s="24"/>
      <c r="AA355" s="39"/>
      <c r="AB355" s="20"/>
      <c r="AC355" s="20"/>
      <c r="AD355" s="20"/>
      <c r="AE355" s="68"/>
      <c r="AF355" s="30"/>
      <c r="AG355" s="68"/>
    </row>
    <row r="356" spans="1:58">
      <c r="A356" s="39"/>
      <c r="B356" s="39"/>
      <c r="C356" s="39"/>
      <c r="D356" s="78"/>
      <c r="E356" s="78"/>
      <c r="F356" s="78"/>
      <c r="G356" s="78"/>
      <c r="I356" s="78"/>
      <c r="J356" s="78"/>
      <c r="K356" s="78"/>
      <c r="L356" s="78"/>
      <c r="M356" s="78"/>
      <c r="N356" s="78"/>
      <c r="O356" s="78"/>
      <c r="P356" s="78"/>
      <c r="Q356" s="78"/>
      <c r="R356" s="78"/>
      <c r="S356" s="78"/>
      <c r="T356" s="24"/>
      <c r="U356" s="24"/>
      <c r="V356" s="39"/>
      <c r="W356" s="39"/>
      <c r="X356" s="54"/>
      <c r="Y356" s="39"/>
      <c r="Z356" s="24"/>
      <c r="AA356" s="39"/>
      <c r="AB356" s="20"/>
      <c r="AC356" s="20"/>
      <c r="AD356" s="20"/>
      <c r="AE356" s="68"/>
      <c r="AF356" s="30"/>
      <c r="AG356" s="68"/>
    </row>
    <row r="357" spans="1:58">
      <c r="A357" s="39"/>
      <c r="B357" s="39"/>
      <c r="C357" s="39"/>
      <c r="D357" s="78"/>
      <c r="E357" s="78"/>
      <c r="F357" s="78"/>
      <c r="G357" s="78"/>
      <c r="I357" s="78"/>
      <c r="J357" s="78"/>
      <c r="K357" s="78"/>
      <c r="L357" s="78"/>
      <c r="M357" s="78"/>
      <c r="N357" s="78"/>
      <c r="O357" s="78"/>
      <c r="P357" s="78"/>
      <c r="Q357" s="78"/>
      <c r="R357" s="78"/>
      <c r="S357" s="78"/>
      <c r="T357" s="24"/>
      <c r="U357" s="24"/>
      <c r="V357" s="39"/>
      <c r="W357" s="39"/>
      <c r="X357" s="54"/>
      <c r="Y357" s="39"/>
      <c r="Z357" s="24"/>
      <c r="AA357" s="39"/>
      <c r="AB357" s="20"/>
      <c r="AC357" s="20"/>
      <c r="AD357" s="20"/>
      <c r="AE357" s="68"/>
      <c r="AF357" s="30"/>
      <c r="AG357" s="68"/>
    </row>
    <row r="358" spans="1:58">
      <c r="A358" s="39"/>
      <c r="B358" s="39"/>
      <c r="C358" s="39"/>
      <c r="D358" s="78"/>
      <c r="E358" s="78"/>
      <c r="F358" s="78"/>
      <c r="G358" s="78"/>
      <c r="I358" s="78"/>
      <c r="J358" s="78"/>
      <c r="K358" s="78"/>
      <c r="L358" s="78"/>
      <c r="M358" s="78"/>
      <c r="N358" s="78"/>
      <c r="O358" s="78"/>
      <c r="P358" s="78"/>
      <c r="Q358" s="78"/>
      <c r="R358" s="78"/>
      <c r="S358" s="78"/>
      <c r="T358" s="24"/>
      <c r="U358" s="24"/>
      <c r="V358" s="39"/>
      <c r="W358" s="39"/>
      <c r="X358" s="54"/>
      <c r="Y358" s="39"/>
      <c r="Z358" s="24"/>
      <c r="AA358" s="39"/>
      <c r="AB358" s="20"/>
      <c r="AC358" s="20"/>
      <c r="AD358" s="20"/>
      <c r="AE358" s="68"/>
      <c r="AF358" s="30"/>
      <c r="AG358" s="68"/>
    </row>
    <row r="359" spans="1:58">
      <c r="A359" s="39"/>
      <c r="B359" s="39"/>
      <c r="C359" s="39"/>
      <c r="D359" s="78"/>
      <c r="E359" s="78"/>
      <c r="F359" s="78"/>
      <c r="G359" s="78"/>
      <c r="I359" s="78"/>
      <c r="J359" s="78"/>
      <c r="K359" s="78"/>
      <c r="L359" s="78"/>
      <c r="M359" s="78"/>
      <c r="N359" s="78"/>
      <c r="O359" s="78"/>
      <c r="P359" s="78"/>
      <c r="Q359" s="78"/>
      <c r="R359" s="78"/>
      <c r="S359" s="78"/>
      <c r="T359" s="24"/>
      <c r="U359" s="24"/>
      <c r="V359" s="39"/>
      <c r="W359" s="39"/>
      <c r="X359" s="54"/>
      <c r="Y359" s="39"/>
      <c r="Z359" s="24"/>
      <c r="AA359" s="39"/>
      <c r="AB359" s="20"/>
      <c r="AC359" s="20"/>
      <c r="AD359" s="20"/>
      <c r="AE359" s="68"/>
      <c r="AF359" s="30"/>
      <c r="AG359" s="68"/>
    </row>
    <row r="360" spans="1:58">
      <c r="A360" s="39"/>
      <c r="B360" s="39"/>
      <c r="C360" s="39"/>
      <c r="D360" s="78"/>
      <c r="E360" s="78"/>
      <c r="F360" s="78"/>
      <c r="G360" s="78"/>
      <c r="I360" s="78"/>
      <c r="J360" s="78"/>
      <c r="K360" s="78"/>
      <c r="L360" s="78"/>
      <c r="M360" s="78"/>
      <c r="N360" s="78"/>
      <c r="O360" s="78"/>
      <c r="P360" s="78"/>
      <c r="Q360" s="78"/>
      <c r="R360" s="78"/>
      <c r="S360" s="78"/>
      <c r="T360" s="24"/>
      <c r="U360" s="24"/>
      <c r="V360" s="39"/>
      <c r="W360" s="39"/>
      <c r="X360" s="54"/>
      <c r="Y360" s="39"/>
      <c r="Z360" s="24"/>
      <c r="AA360" s="39"/>
      <c r="AB360" s="20"/>
      <c r="AC360" s="20"/>
      <c r="AD360" s="20"/>
      <c r="AE360" s="68"/>
      <c r="AF360" s="30"/>
      <c r="AG360" s="68"/>
    </row>
    <row r="361" spans="1:58">
      <c r="A361" s="39"/>
      <c r="B361" s="39"/>
      <c r="C361" s="39"/>
      <c r="D361" s="78"/>
      <c r="E361" s="78"/>
      <c r="F361" s="78"/>
      <c r="G361" s="78"/>
      <c r="I361" s="78"/>
      <c r="J361" s="78"/>
      <c r="K361" s="78"/>
      <c r="L361" s="78"/>
      <c r="M361" s="78"/>
      <c r="N361" s="78"/>
      <c r="O361" s="78"/>
      <c r="P361" s="78"/>
      <c r="Q361" s="78"/>
      <c r="R361" s="78"/>
      <c r="S361" s="78"/>
      <c r="T361" s="24"/>
      <c r="U361" s="24"/>
      <c r="V361" s="39"/>
      <c r="W361" s="39"/>
      <c r="X361" s="54"/>
      <c r="Y361" s="39"/>
      <c r="Z361" s="24"/>
      <c r="AA361" s="39"/>
      <c r="AB361" s="20"/>
      <c r="AC361" s="20"/>
      <c r="AD361" s="20"/>
      <c r="AE361" s="68"/>
      <c r="AF361" s="30"/>
      <c r="AG361" s="68"/>
    </row>
    <row r="362" spans="1:58">
      <c r="A362" s="39"/>
      <c r="B362" s="39"/>
      <c r="C362" s="39"/>
      <c r="D362" s="78"/>
      <c r="E362" s="78"/>
      <c r="F362" s="78"/>
      <c r="G362" s="78"/>
      <c r="I362" s="78"/>
      <c r="J362" s="78"/>
      <c r="K362" s="78"/>
      <c r="L362" s="78"/>
      <c r="M362" s="78"/>
      <c r="N362" s="78"/>
      <c r="O362" s="78"/>
      <c r="P362" s="78"/>
      <c r="Q362" s="78"/>
      <c r="R362" s="78"/>
      <c r="S362" s="78"/>
      <c r="T362" s="24"/>
      <c r="U362" s="24"/>
      <c r="V362" s="39"/>
      <c r="W362" s="39"/>
      <c r="X362" s="54"/>
      <c r="Y362" s="39"/>
      <c r="Z362" s="24"/>
      <c r="AA362" s="39"/>
      <c r="AB362" s="20"/>
      <c r="AC362" s="20"/>
      <c r="AD362" s="20"/>
      <c r="AE362" s="68"/>
      <c r="AF362" s="30"/>
      <c r="AG362" s="68"/>
    </row>
    <row r="363" spans="1:58">
      <c r="A363" s="39"/>
      <c r="B363" s="39"/>
      <c r="C363" s="39"/>
      <c r="D363" s="78"/>
      <c r="E363" s="78"/>
      <c r="F363" s="78"/>
      <c r="G363" s="78"/>
      <c r="I363" s="78"/>
      <c r="J363" s="78"/>
      <c r="K363" s="78"/>
      <c r="L363" s="78"/>
      <c r="M363" s="78"/>
      <c r="N363" s="78"/>
      <c r="O363" s="78"/>
      <c r="P363" s="78"/>
      <c r="Q363" s="78"/>
      <c r="R363" s="78"/>
      <c r="S363" s="78"/>
      <c r="T363" s="24"/>
      <c r="U363" s="24"/>
      <c r="V363" s="39"/>
      <c r="W363" s="39"/>
      <c r="X363" s="54"/>
      <c r="Y363" s="39"/>
      <c r="Z363" s="24"/>
      <c r="AA363" s="39"/>
      <c r="AB363" s="20"/>
      <c r="AC363" s="20"/>
      <c r="AD363" s="20"/>
      <c r="AE363" s="68"/>
      <c r="AF363" s="30"/>
      <c r="AG363" s="68"/>
    </row>
    <row r="364" spans="1:58">
      <c r="A364" s="39"/>
      <c r="B364" s="39"/>
      <c r="C364" s="39"/>
      <c r="D364" s="78"/>
      <c r="E364" s="78"/>
      <c r="F364" s="78"/>
      <c r="G364" s="78"/>
      <c r="I364" s="78"/>
      <c r="J364" s="78"/>
      <c r="K364" s="78"/>
      <c r="L364" s="78"/>
      <c r="M364" s="78"/>
      <c r="N364" s="78"/>
      <c r="O364" s="78"/>
      <c r="P364" s="78"/>
      <c r="Q364" s="78"/>
      <c r="R364" s="78"/>
      <c r="S364" s="78"/>
      <c r="T364" s="24"/>
      <c r="U364" s="24"/>
      <c r="V364" s="39"/>
      <c r="W364" s="39"/>
      <c r="X364" s="54"/>
      <c r="Y364" s="39"/>
      <c r="Z364" s="24"/>
      <c r="AA364" s="39"/>
      <c r="AB364" s="20"/>
      <c r="AC364" s="20"/>
      <c r="AD364" s="20"/>
      <c r="AE364" s="68"/>
      <c r="AF364" s="30"/>
      <c r="AG364" s="68"/>
    </row>
    <row r="365" spans="1:58">
      <c r="A365" s="39"/>
      <c r="B365" s="39"/>
      <c r="C365" s="39"/>
      <c r="D365" s="78"/>
      <c r="E365" s="78"/>
      <c r="F365" s="78"/>
      <c r="G365" s="78"/>
      <c r="I365" s="78"/>
      <c r="J365" s="78"/>
      <c r="K365" s="78"/>
      <c r="L365" s="78"/>
      <c r="M365" s="78"/>
      <c r="N365" s="78"/>
      <c r="O365" s="78"/>
      <c r="P365" s="78"/>
      <c r="Q365" s="78"/>
      <c r="R365" s="78"/>
      <c r="S365" s="78"/>
      <c r="T365" s="24"/>
      <c r="U365" s="24"/>
      <c r="V365" s="39"/>
      <c r="W365" s="39"/>
      <c r="X365" s="54"/>
      <c r="Y365" s="39"/>
      <c r="Z365" s="24"/>
      <c r="AA365" s="39"/>
      <c r="AB365" s="20"/>
      <c r="AC365" s="20"/>
      <c r="AD365" s="20"/>
      <c r="AE365" s="68"/>
      <c r="AF365" s="30"/>
      <c r="AG365" s="68"/>
    </row>
    <row r="366" spans="1:58">
      <c r="A366" s="39"/>
      <c r="B366" s="39"/>
      <c r="C366" s="39"/>
      <c r="D366" s="78"/>
      <c r="E366" s="78"/>
      <c r="F366" s="78"/>
      <c r="G366" s="78"/>
      <c r="I366" s="78"/>
      <c r="J366" s="78"/>
      <c r="K366" s="78"/>
      <c r="L366" s="78"/>
      <c r="M366" s="78"/>
      <c r="N366" s="78"/>
      <c r="O366" s="78"/>
      <c r="P366" s="78"/>
      <c r="Q366" s="78"/>
      <c r="R366" s="78"/>
      <c r="S366" s="78"/>
      <c r="T366" s="78"/>
      <c r="U366" s="78"/>
      <c r="V366" s="78"/>
      <c r="W366" s="78"/>
      <c r="X366" s="78"/>
    </row>
    <row r="367" spans="1:58">
      <c r="A367" s="39"/>
      <c r="B367" s="39"/>
      <c r="C367" s="39"/>
      <c r="D367" s="78"/>
      <c r="E367" s="78"/>
      <c r="F367" s="78"/>
      <c r="G367" s="78"/>
      <c r="I367" s="78"/>
      <c r="J367" s="78"/>
      <c r="K367" s="78"/>
      <c r="L367" s="78"/>
      <c r="M367" s="78"/>
      <c r="N367" s="78"/>
      <c r="O367" s="78"/>
      <c r="P367" s="78"/>
      <c r="Q367" s="78"/>
      <c r="R367" s="78"/>
      <c r="S367" s="78"/>
      <c r="T367" s="78"/>
      <c r="U367" s="78"/>
      <c r="V367" s="78"/>
      <c r="W367" s="78"/>
      <c r="X367" s="78"/>
    </row>
    <row r="368" spans="1:58">
      <c r="A368" s="39"/>
      <c r="B368" s="39"/>
      <c r="C368" s="39"/>
      <c r="D368" s="78"/>
      <c r="E368" s="78"/>
      <c r="F368" s="78"/>
      <c r="G368" s="78"/>
      <c r="I368" s="78"/>
      <c r="J368" s="78"/>
      <c r="K368" s="78"/>
      <c r="L368" s="78"/>
      <c r="M368" s="78"/>
      <c r="N368" s="78"/>
      <c r="O368" s="69"/>
      <c r="P368" s="69"/>
      <c r="Q368" s="69"/>
      <c r="R368" s="69"/>
      <c r="S368" s="70"/>
      <c r="T368" s="71"/>
      <c r="U368" s="69"/>
      <c r="V368" s="72"/>
      <c r="W368" s="20"/>
      <c r="X368" s="69"/>
      <c r="Y368" s="69"/>
      <c r="Z368" s="69"/>
      <c r="AA368" s="69"/>
      <c r="AB368" s="70"/>
      <c r="AC368" s="71"/>
      <c r="AD368" s="69"/>
      <c r="AE368" s="72"/>
      <c r="AF368" s="20"/>
      <c r="AG368" s="69"/>
      <c r="AH368" s="69"/>
      <c r="AI368" s="69"/>
      <c r="AJ368" s="69"/>
      <c r="AK368" s="70"/>
      <c r="AL368" s="71"/>
      <c r="AM368" s="69"/>
      <c r="AN368" s="72"/>
      <c r="AO368" s="20"/>
      <c r="AP368" s="69"/>
      <c r="AQ368" s="69"/>
      <c r="AR368" s="69"/>
      <c r="AS368" s="69"/>
      <c r="AT368" s="70"/>
      <c r="AU368" s="71"/>
      <c r="AV368" s="69"/>
      <c r="AW368" s="72"/>
      <c r="AX368" s="20"/>
      <c r="AY368" s="69"/>
      <c r="AZ368" s="69"/>
      <c r="BA368" s="69"/>
      <c r="BB368" s="69"/>
      <c r="BC368" s="70"/>
      <c r="BD368" s="71"/>
      <c r="BE368" s="69"/>
      <c r="BF368" s="72"/>
    </row>
    <row r="369" spans="1:64">
      <c r="A369" s="39"/>
      <c r="B369" s="39"/>
      <c r="C369" s="39"/>
      <c r="D369" s="78"/>
      <c r="E369" s="78"/>
      <c r="F369" s="78"/>
      <c r="G369" s="78"/>
      <c r="I369" s="78"/>
      <c r="J369" s="78"/>
      <c r="K369" s="78"/>
      <c r="L369" s="78"/>
      <c r="M369" s="78"/>
      <c r="N369" s="78"/>
      <c r="O369" s="69"/>
      <c r="P369" s="69"/>
      <c r="Q369" s="69"/>
      <c r="R369" s="69"/>
      <c r="S369" s="70"/>
      <c r="T369" s="71"/>
      <c r="U369" s="69"/>
      <c r="V369" s="72"/>
      <c r="W369" s="20"/>
      <c r="X369" s="69"/>
      <c r="Y369" s="69"/>
      <c r="Z369" s="69"/>
      <c r="AA369" s="69"/>
      <c r="AB369" s="70"/>
      <c r="AC369" s="71"/>
      <c r="AD369" s="69"/>
      <c r="AE369" s="72"/>
      <c r="AF369" s="20"/>
      <c r="AG369" s="69"/>
      <c r="AH369" s="69"/>
      <c r="AI369" s="69"/>
      <c r="AJ369" s="69"/>
      <c r="AK369" s="70"/>
      <c r="AL369" s="71"/>
      <c r="AM369" s="69"/>
      <c r="AN369" s="72"/>
      <c r="AO369" s="20"/>
      <c r="AP369" s="69"/>
      <c r="AQ369" s="69"/>
      <c r="AR369" s="69"/>
      <c r="AS369" s="69"/>
      <c r="AT369" s="70"/>
      <c r="AU369" s="71"/>
      <c r="AV369" s="69"/>
      <c r="AW369" s="72"/>
      <c r="AX369" s="20"/>
      <c r="AY369" s="69"/>
      <c r="AZ369" s="69"/>
      <c r="BA369" s="69"/>
      <c r="BB369" s="69"/>
      <c r="BC369" s="70"/>
      <c r="BD369" s="71"/>
      <c r="BE369" s="69"/>
      <c r="BF369" s="72"/>
      <c r="BJ369" s="63"/>
      <c r="BK369" s="63"/>
      <c r="BL369" s="63"/>
    </row>
    <row r="370" spans="1:64">
      <c r="A370" s="39"/>
      <c r="B370" s="39"/>
      <c r="C370" s="39"/>
      <c r="D370" s="78"/>
      <c r="E370" s="78"/>
      <c r="F370" s="78"/>
      <c r="G370" s="78"/>
      <c r="I370" s="78"/>
      <c r="J370" s="78"/>
      <c r="K370" s="78"/>
      <c r="L370" s="78"/>
      <c r="M370" s="78"/>
      <c r="N370" s="78"/>
      <c r="O370" s="24"/>
      <c r="P370" s="24"/>
      <c r="Q370" s="39"/>
      <c r="R370" s="39"/>
      <c r="S370" s="54"/>
      <c r="T370" s="39"/>
      <c r="U370" s="24"/>
      <c r="V370" s="39"/>
      <c r="W370" s="20"/>
      <c r="X370" s="24"/>
      <c r="Y370" s="24"/>
      <c r="Z370" s="39"/>
      <c r="AA370" s="39"/>
      <c r="AB370" s="54"/>
      <c r="AC370" s="39"/>
      <c r="AD370" s="24"/>
      <c r="AE370" s="39"/>
      <c r="AF370" s="20"/>
      <c r="AG370" s="24"/>
      <c r="AH370" s="24"/>
      <c r="AI370" s="39"/>
      <c r="AJ370" s="39"/>
      <c r="AK370" s="54"/>
      <c r="AL370" s="39"/>
      <c r="AM370" s="24"/>
      <c r="AN370" s="39"/>
      <c r="AO370" s="20"/>
      <c r="AP370" s="24"/>
      <c r="AQ370" s="24"/>
      <c r="AR370" s="39"/>
      <c r="AS370" s="39"/>
      <c r="AT370" s="54"/>
      <c r="AU370" s="39"/>
      <c r="AV370" s="24"/>
      <c r="AW370" s="39"/>
      <c r="AX370" s="20"/>
      <c r="AY370" s="24"/>
      <c r="AZ370" s="24"/>
      <c r="BA370" s="39"/>
      <c r="BB370" s="39"/>
      <c r="BC370" s="54"/>
      <c r="BD370" s="39"/>
      <c r="BE370" s="24"/>
      <c r="BF370" s="39"/>
      <c r="BJ370" s="62"/>
      <c r="BL370" s="62"/>
    </row>
    <row r="371" spans="1:64">
      <c r="A371" s="39"/>
      <c r="B371" s="39"/>
      <c r="C371" s="39"/>
      <c r="D371" s="78"/>
      <c r="E371" s="78"/>
      <c r="F371" s="78"/>
      <c r="G371" s="78"/>
      <c r="I371" s="78"/>
      <c r="J371" s="78"/>
      <c r="K371" s="78"/>
      <c r="L371" s="78"/>
      <c r="M371" s="78"/>
      <c r="N371" s="78"/>
      <c r="O371" s="24"/>
      <c r="P371" s="24"/>
      <c r="Q371" s="39"/>
      <c r="R371" s="39"/>
      <c r="S371" s="54"/>
      <c r="T371" s="39"/>
      <c r="U371" s="24"/>
      <c r="V371" s="39"/>
      <c r="W371" s="20"/>
      <c r="X371" s="24"/>
      <c r="Y371" s="24"/>
      <c r="Z371" s="39"/>
      <c r="AA371" s="39"/>
      <c r="AB371" s="54"/>
      <c r="AC371" s="39"/>
      <c r="AD371" s="24"/>
      <c r="AE371" s="39"/>
      <c r="AF371" s="20"/>
      <c r="AG371" s="24"/>
      <c r="AH371" s="24"/>
      <c r="AI371" s="39"/>
      <c r="AJ371" s="39"/>
      <c r="AK371" s="54"/>
      <c r="AL371" s="39"/>
      <c r="AM371" s="24"/>
      <c r="AN371" s="39"/>
      <c r="AO371" s="20"/>
      <c r="AP371" s="24"/>
      <c r="AQ371" s="24"/>
      <c r="AR371" s="39"/>
      <c r="AS371" s="39"/>
      <c r="AT371" s="54"/>
      <c r="AU371" s="39"/>
      <c r="AV371" s="24"/>
      <c r="AW371" s="39"/>
      <c r="AX371" s="20"/>
      <c r="AY371" s="24"/>
      <c r="AZ371" s="24"/>
      <c r="BA371" s="39"/>
      <c r="BB371" s="39"/>
      <c r="BC371" s="54"/>
      <c r="BD371" s="39"/>
      <c r="BE371" s="24"/>
      <c r="BF371" s="39"/>
      <c r="BJ371" s="62"/>
      <c r="BK371" s="59"/>
      <c r="BL371" s="62"/>
    </row>
    <row r="372" spans="1:64">
      <c r="A372" s="39"/>
      <c r="B372" s="39"/>
      <c r="C372" s="39"/>
      <c r="D372" s="78"/>
      <c r="E372" s="78"/>
      <c r="F372" s="78"/>
      <c r="G372" s="78"/>
      <c r="I372" s="78"/>
      <c r="J372" s="78"/>
      <c r="K372" s="78"/>
      <c r="L372" s="78"/>
      <c r="M372" s="78"/>
      <c r="N372" s="78"/>
      <c r="O372" s="24"/>
      <c r="P372" s="24"/>
      <c r="Q372" s="39"/>
      <c r="R372" s="39"/>
      <c r="S372" s="54"/>
      <c r="T372" s="39"/>
      <c r="U372" s="24"/>
      <c r="V372" s="39"/>
      <c r="W372" s="20"/>
      <c r="X372" s="24"/>
      <c r="Y372" s="24"/>
      <c r="Z372" s="39"/>
      <c r="AA372" s="39"/>
      <c r="AB372" s="54"/>
      <c r="AC372" s="39"/>
      <c r="AD372" s="24"/>
      <c r="AE372" s="39"/>
      <c r="AF372" s="20"/>
      <c r="AG372" s="24"/>
      <c r="AH372" s="24"/>
      <c r="AI372" s="39"/>
      <c r="AJ372" s="39"/>
      <c r="AK372" s="54"/>
      <c r="AL372" s="39"/>
      <c r="AM372" s="24"/>
      <c r="AN372" s="39"/>
      <c r="AO372" s="20"/>
      <c r="AP372" s="24"/>
      <c r="AQ372" s="24"/>
      <c r="AR372" s="39"/>
      <c r="AS372" s="39"/>
      <c r="AT372" s="54"/>
      <c r="AU372" s="39"/>
      <c r="AV372" s="24"/>
      <c r="AW372" s="39"/>
      <c r="AX372" s="20"/>
      <c r="AY372" s="24"/>
      <c r="AZ372" s="24"/>
      <c r="BA372" s="39"/>
      <c r="BB372" s="39"/>
      <c r="BC372" s="54"/>
      <c r="BD372" s="39"/>
      <c r="BE372" s="24"/>
      <c r="BF372" s="39"/>
      <c r="BJ372" s="62"/>
      <c r="BK372" s="59"/>
      <c r="BL372" s="62"/>
    </row>
    <row r="373" spans="1:64">
      <c r="A373" s="39"/>
      <c r="B373" s="39"/>
      <c r="C373" s="39"/>
      <c r="D373" s="78"/>
      <c r="E373" s="78"/>
      <c r="F373" s="78"/>
      <c r="G373" s="78"/>
      <c r="I373" s="78"/>
      <c r="J373" s="78"/>
      <c r="K373" s="78"/>
      <c r="L373" s="78"/>
      <c r="M373" s="78"/>
      <c r="N373" s="78"/>
      <c r="O373" s="24"/>
      <c r="P373" s="24"/>
      <c r="Q373" s="39"/>
      <c r="R373" s="39"/>
      <c r="S373" s="54"/>
      <c r="T373" s="39"/>
      <c r="U373" s="24"/>
      <c r="V373" s="39"/>
      <c r="W373" s="20"/>
      <c r="X373" s="24"/>
      <c r="Y373" s="24"/>
      <c r="Z373" s="39"/>
      <c r="AA373" s="39"/>
      <c r="AB373" s="54"/>
      <c r="AC373" s="39"/>
      <c r="AD373" s="24"/>
      <c r="AE373" s="39"/>
      <c r="AF373" s="20"/>
      <c r="AG373" s="24"/>
      <c r="AH373" s="24"/>
      <c r="AI373" s="39"/>
      <c r="AJ373" s="39"/>
      <c r="AK373" s="54"/>
      <c r="AL373" s="39"/>
      <c r="AM373" s="24"/>
      <c r="AN373" s="39"/>
      <c r="AO373" s="20"/>
      <c r="AP373" s="24"/>
      <c r="AQ373" s="24"/>
      <c r="AR373" s="39"/>
      <c r="AS373" s="39"/>
      <c r="AT373" s="54"/>
      <c r="AU373" s="39"/>
      <c r="AV373" s="24"/>
      <c r="AW373" s="39"/>
      <c r="AX373" s="20"/>
      <c r="AY373" s="24"/>
      <c r="AZ373" s="24"/>
      <c r="BA373" s="39"/>
      <c r="BB373" s="39"/>
      <c r="BC373" s="54"/>
      <c r="BD373" s="39"/>
      <c r="BE373" s="24"/>
      <c r="BF373" s="39"/>
      <c r="BJ373" s="62"/>
      <c r="BK373" s="59"/>
      <c r="BL373" s="62"/>
    </row>
    <row r="374" spans="1:64">
      <c r="A374" s="39"/>
      <c r="B374" s="39"/>
      <c r="C374" s="39"/>
      <c r="D374" s="78"/>
      <c r="E374" s="78"/>
      <c r="F374" s="78"/>
      <c r="G374" s="78"/>
      <c r="I374" s="78"/>
      <c r="J374" s="78"/>
      <c r="K374" s="78"/>
      <c r="L374" s="78"/>
      <c r="M374" s="78"/>
      <c r="N374" s="78"/>
      <c r="O374" s="24"/>
      <c r="P374" s="24"/>
      <c r="Q374" s="39"/>
      <c r="R374" s="39"/>
      <c r="S374" s="54"/>
      <c r="T374" s="39"/>
      <c r="U374" s="24"/>
      <c r="V374" s="39"/>
      <c r="W374" s="20"/>
      <c r="X374" s="24"/>
      <c r="Y374" s="24"/>
      <c r="Z374" s="39"/>
      <c r="AA374" s="39"/>
      <c r="AB374" s="54"/>
      <c r="AC374" s="39"/>
      <c r="AD374" s="24"/>
      <c r="AE374" s="39"/>
      <c r="AF374" s="20"/>
      <c r="AG374" s="24"/>
      <c r="AH374" s="24"/>
      <c r="AI374" s="39"/>
      <c r="AJ374" s="39"/>
      <c r="AK374" s="54"/>
      <c r="AL374" s="39"/>
      <c r="AM374" s="24"/>
      <c r="AN374" s="39"/>
      <c r="AO374" s="20"/>
      <c r="AP374" s="24"/>
      <c r="AQ374" s="24"/>
      <c r="AR374" s="39"/>
      <c r="AS374" s="39"/>
      <c r="AT374" s="54"/>
      <c r="AU374" s="39"/>
      <c r="AV374" s="24"/>
      <c r="AW374" s="39"/>
      <c r="AX374" s="20"/>
      <c r="AY374" s="24"/>
      <c r="AZ374" s="24"/>
      <c r="BA374" s="39"/>
      <c r="BB374" s="39"/>
      <c r="BC374" s="54"/>
      <c r="BD374" s="39"/>
      <c r="BE374" s="24"/>
      <c r="BF374" s="39"/>
      <c r="BJ374" s="62"/>
      <c r="BK374" s="59"/>
      <c r="BL374" s="62"/>
    </row>
    <row r="375" spans="1:64">
      <c r="A375" s="39"/>
      <c r="B375" s="39"/>
      <c r="C375" s="39"/>
      <c r="D375" s="78"/>
      <c r="E375" s="78"/>
      <c r="F375" s="78"/>
      <c r="G375" s="78"/>
      <c r="I375" s="78"/>
      <c r="J375" s="78"/>
      <c r="K375" s="78"/>
      <c r="L375" s="78"/>
      <c r="M375" s="78"/>
      <c r="N375" s="78"/>
      <c r="O375" s="24"/>
      <c r="P375" s="24"/>
      <c r="Q375" s="39"/>
      <c r="R375" s="39"/>
      <c r="S375" s="54"/>
      <c r="T375" s="39"/>
      <c r="U375" s="24"/>
      <c r="V375" s="39"/>
      <c r="W375" s="20"/>
      <c r="X375" s="24"/>
      <c r="Y375" s="24"/>
      <c r="Z375" s="39"/>
      <c r="AA375" s="39"/>
      <c r="AB375" s="54"/>
      <c r="AC375" s="39"/>
      <c r="AD375" s="24"/>
      <c r="AE375" s="39"/>
      <c r="AF375" s="20"/>
      <c r="AG375" s="24"/>
      <c r="AH375" s="24"/>
      <c r="AI375" s="39"/>
      <c r="AJ375" s="39"/>
      <c r="AK375" s="54"/>
      <c r="AL375" s="39"/>
      <c r="AM375" s="24"/>
      <c r="AN375" s="39"/>
      <c r="AO375" s="20"/>
      <c r="AP375" s="24"/>
      <c r="AQ375" s="24"/>
      <c r="AR375" s="39"/>
      <c r="AS375" s="39"/>
      <c r="AT375" s="54"/>
      <c r="AU375" s="39"/>
      <c r="AV375" s="24"/>
      <c r="AW375" s="39"/>
      <c r="AX375" s="20"/>
      <c r="AY375" s="24"/>
      <c r="AZ375" s="24"/>
      <c r="BA375" s="39"/>
      <c r="BB375" s="39"/>
      <c r="BC375" s="54"/>
      <c r="BD375" s="39"/>
      <c r="BE375" s="24"/>
      <c r="BF375" s="39"/>
      <c r="BJ375" s="62"/>
      <c r="BK375" s="59"/>
      <c r="BL375" s="62"/>
    </row>
    <row r="376" spans="1:64">
      <c r="A376" s="39"/>
      <c r="B376" s="39"/>
      <c r="C376" s="39"/>
      <c r="D376" s="78"/>
      <c r="E376" s="78"/>
      <c r="F376" s="78"/>
      <c r="G376" s="78"/>
      <c r="I376" s="78"/>
      <c r="J376" s="78"/>
      <c r="K376" s="78"/>
      <c r="L376" s="78"/>
      <c r="M376" s="78"/>
      <c r="N376" s="78"/>
      <c r="O376" s="24"/>
      <c r="P376" s="24"/>
      <c r="Q376" s="39"/>
      <c r="R376" s="39"/>
      <c r="S376" s="54"/>
      <c r="T376" s="39"/>
      <c r="U376" s="24"/>
      <c r="V376" s="39"/>
      <c r="W376" s="20"/>
      <c r="X376" s="24"/>
      <c r="Y376" s="24"/>
      <c r="Z376" s="39"/>
      <c r="AA376" s="39"/>
      <c r="AB376" s="54"/>
      <c r="AC376" s="39"/>
      <c r="AD376" s="24"/>
      <c r="AE376" s="39"/>
      <c r="AF376" s="20"/>
      <c r="AG376" s="24"/>
      <c r="AH376" s="24"/>
      <c r="AI376" s="39"/>
      <c r="AJ376" s="39"/>
      <c r="AK376" s="54"/>
      <c r="AL376" s="39"/>
      <c r="AM376" s="24"/>
      <c r="AN376" s="39"/>
      <c r="AO376" s="20"/>
      <c r="AP376" s="24"/>
      <c r="AQ376" s="24"/>
      <c r="AR376" s="39"/>
      <c r="AS376" s="39"/>
      <c r="AT376" s="54"/>
      <c r="AU376" s="39"/>
      <c r="AV376" s="24"/>
      <c r="AW376" s="39"/>
      <c r="AX376" s="20"/>
      <c r="AY376" s="24"/>
      <c r="AZ376" s="24"/>
      <c r="BA376" s="39"/>
      <c r="BB376" s="39"/>
      <c r="BC376" s="54"/>
      <c r="BD376" s="39"/>
      <c r="BE376" s="24"/>
      <c r="BF376" s="39"/>
      <c r="BJ376" s="62"/>
      <c r="BK376" s="59"/>
      <c r="BL376" s="62"/>
    </row>
    <row r="377" spans="1:64">
      <c r="A377" s="39"/>
      <c r="B377" s="39"/>
      <c r="C377" s="39"/>
      <c r="D377" s="78"/>
      <c r="E377" s="78"/>
      <c r="F377" s="78"/>
      <c r="G377" s="78"/>
      <c r="I377" s="78"/>
      <c r="J377" s="78"/>
      <c r="K377" s="78"/>
      <c r="L377" s="78"/>
      <c r="M377" s="78"/>
      <c r="N377" s="78"/>
      <c r="O377" s="24"/>
      <c r="P377" s="24"/>
      <c r="Q377" s="39"/>
      <c r="R377" s="39"/>
      <c r="S377" s="54"/>
      <c r="T377" s="39"/>
      <c r="U377" s="24"/>
      <c r="V377" s="39"/>
      <c r="W377" s="20"/>
      <c r="X377" s="24"/>
      <c r="Y377" s="24"/>
      <c r="Z377" s="39"/>
      <c r="AA377" s="39"/>
      <c r="AB377" s="54"/>
      <c r="AC377" s="39"/>
      <c r="AD377" s="24"/>
      <c r="AE377" s="39"/>
      <c r="AF377" s="20"/>
      <c r="AG377" s="24"/>
      <c r="AH377" s="24"/>
      <c r="AI377" s="39"/>
      <c r="AJ377" s="39"/>
      <c r="AK377" s="54"/>
      <c r="AL377" s="39"/>
      <c r="AM377" s="24"/>
      <c r="AN377" s="39"/>
      <c r="AO377" s="20"/>
      <c r="AP377" s="24"/>
      <c r="AQ377" s="24"/>
      <c r="AR377" s="39"/>
      <c r="AS377" s="39"/>
      <c r="AT377" s="54"/>
      <c r="AU377" s="39"/>
      <c r="AV377" s="24"/>
      <c r="AW377" s="39"/>
      <c r="AX377" s="20"/>
      <c r="AY377" s="24"/>
      <c r="AZ377" s="24"/>
      <c r="BA377" s="39"/>
      <c r="BB377" s="39"/>
      <c r="BC377" s="54"/>
      <c r="BD377" s="39"/>
      <c r="BE377" s="24"/>
      <c r="BF377" s="39"/>
      <c r="BJ377" s="62"/>
      <c r="BK377" s="59"/>
      <c r="BL377" s="62"/>
    </row>
    <row r="378" spans="1:64">
      <c r="A378" s="39"/>
      <c r="B378" s="39"/>
      <c r="C378" s="39"/>
      <c r="D378" s="78"/>
      <c r="E378" s="78"/>
      <c r="F378" s="78"/>
      <c r="G378" s="78"/>
      <c r="I378" s="78"/>
      <c r="J378" s="78"/>
      <c r="K378" s="78"/>
      <c r="L378" s="78"/>
      <c r="M378" s="78"/>
      <c r="N378" s="78"/>
      <c r="O378" s="24"/>
      <c r="P378" s="24"/>
      <c r="Q378" s="39"/>
      <c r="R378" s="39"/>
      <c r="S378" s="54"/>
      <c r="T378" s="39"/>
      <c r="U378" s="24"/>
      <c r="V378" s="39"/>
      <c r="W378" s="20"/>
      <c r="X378" s="24"/>
      <c r="Y378" s="24"/>
      <c r="Z378" s="39"/>
      <c r="AA378" s="39"/>
      <c r="AB378" s="54"/>
      <c r="AC378" s="39"/>
      <c r="AD378" s="24"/>
      <c r="AE378" s="39"/>
      <c r="AF378" s="20"/>
      <c r="AG378" s="24"/>
      <c r="AH378" s="24"/>
      <c r="AI378" s="39"/>
      <c r="AJ378" s="39"/>
      <c r="AK378" s="54"/>
      <c r="AL378" s="39"/>
      <c r="AM378" s="24"/>
      <c r="AN378" s="39"/>
      <c r="AO378" s="20"/>
      <c r="AP378" s="24"/>
      <c r="AQ378" s="24"/>
      <c r="AR378" s="39"/>
      <c r="AS378" s="39"/>
      <c r="AT378" s="54"/>
      <c r="AU378" s="39"/>
      <c r="AV378" s="24"/>
      <c r="AW378" s="39"/>
      <c r="AX378" s="20"/>
      <c r="AY378" s="24"/>
      <c r="AZ378" s="24"/>
      <c r="BA378" s="39"/>
      <c r="BB378" s="39"/>
      <c r="BC378" s="54"/>
      <c r="BD378" s="39"/>
      <c r="BE378" s="24"/>
      <c r="BF378" s="39"/>
      <c r="BJ378" s="62"/>
      <c r="BK378" s="59"/>
      <c r="BL378" s="62"/>
    </row>
    <row r="379" spans="1:64">
      <c r="A379" s="39"/>
      <c r="B379" s="39"/>
      <c r="C379" s="39"/>
      <c r="D379" s="78"/>
      <c r="E379" s="78"/>
      <c r="F379" s="78"/>
      <c r="G379" s="78"/>
      <c r="I379" s="78"/>
      <c r="J379" s="78"/>
      <c r="K379" s="78"/>
      <c r="L379" s="78"/>
      <c r="M379" s="78"/>
      <c r="N379" s="78"/>
      <c r="O379" s="24"/>
      <c r="P379" s="24"/>
      <c r="Q379" s="39"/>
      <c r="R379" s="39"/>
      <c r="S379" s="54"/>
      <c r="T379" s="39"/>
      <c r="U379" s="24"/>
      <c r="V379" s="39"/>
      <c r="W379" s="20"/>
      <c r="X379" s="24"/>
      <c r="Y379" s="24"/>
      <c r="Z379" s="39"/>
      <c r="AA379" s="39"/>
      <c r="AB379" s="54"/>
      <c r="AC379" s="39"/>
      <c r="AD379" s="24"/>
      <c r="AE379" s="39"/>
      <c r="AF379" s="20"/>
      <c r="AG379" s="24"/>
      <c r="AH379" s="24"/>
      <c r="AI379" s="39"/>
      <c r="AJ379" s="39"/>
      <c r="AK379" s="54"/>
      <c r="AL379" s="39"/>
      <c r="AM379" s="24"/>
      <c r="AN379" s="39"/>
      <c r="AO379" s="20"/>
      <c r="AP379" s="24"/>
      <c r="AQ379" s="24"/>
      <c r="AR379" s="39"/>
      <c r="AS379" s="39"/>
      <c r="AT379" s="54"/>
      <c r="AU379" s="39"/>
      <c r="AV379" s="24"/>
      <c r="AW379" s="39"/>
      <c r="AX379" s="20"/>
      <c r="AY379" s="24"/>
      <c r="AZ379" s="24"/>
      <c r="BA379" s="39"/>
      <c r="BB379" s="39"/>
      <c r="BC379" s="54"/>
      <c r="BD379" s="39"/>
      <c r="BE379" s="24"/>
      <c r="BF379" s="39"/>
      <c r="BJ379" s="62"/>
      <c r="BK379" s="59"/>
      <c r="BL379" s="62"/>
    </row>
    <row r="380" spans="1:64">
      <c r="A380" s="39"/>
      <c r="B380" s="39"/>
      <c r="C380" s="39"/>
      <c r="D380" s="78"/>
      <c r="E380" s="78"/>
      <c r="F380" s="78"/>
      <c r="G380" s="78"/>
      <c r="I380" s="78"/>
      <c r="J380" s="78"/>
      <c r="K380" s="78"/>
      <c r="L380" s="78"/>
      <c r="M380" s="78"/>
      <c r="N380" s="78"/>
      <c r="O380" s="24"/>
      <c r="P380" s="24"/>
      <c r="Q380" s="39"/>
      <c r="R380" s="39"/>
      <c r="S380" s="54"/>
      <c r="T380" s="39"/>
      <c r="U380" s="24"/>
      <c r="V380" s="39"/>
      <c r="W380" s="20"/>
      <c r="X380" s="24"/>
      <c r="Y380" s="24"/>
      <c r="Z380" s="39"/>
      <c r="AA380" s="39"/>
      <c r="AB380" s="54"/>
      <c r="AC380" s="39"/>
      <c r="AD380" s="24"/>
      <c r="AE380" s="39"/>
      <c r="AF380" s="20"/>
      <c r="AG380" s="24"/>
      <c r="AH380" s="24"/>
      <c r="AI380" s="39"/>
      <c r="AJ380" s="39"/>
      <c r="AK380" s="54"/>
      <c r="AL380" s="39"/>
      <c r="AM380" s="24"/>
      <c r="AN380" s="39"/>
      <c r="AO380" s="20"/>
      <c r="AP380" s="24"/>
      <c r="AQ380" s="24"/>
      <c r="AR380" s="39"/>
      <c r="AS380" s="39"/>
      <c r="AT380" s="54"/>
      <c r="AU380" s="39"/>
      <c r="AV380" s="24"/>
      <c r="AW380" s="39"/>
      <c r="AX380" s="20"/>
      <c r="AY380" s="24"/>
      <c r="AZ380" s="24"/>
      <c r="BA380" s="39"/>
      <c r="BB380" s="39"/>
      <c r="BC380" s="54"/>
      <c r="BD380" s="39"/>
      <c r="BE380" s="24"/>
      <c r="BF380" s="39"/>
      <c r="BJ380" s="62"/>
      <c r="BK380" s="59"/>
      <c r="BL380" s="62"/>
    </row>
    <row r="381" spans="1:64">
      <c r="A381" s="39"/>
      <c r="B381" s="39"/>
      <c r="C381" s="39"/>
      <c r="D381" s="78"/>
      <c r="E381" s="78"/>
      <c r="F381" s="78"/>
      <c r="G381" s="78"/>
      <c r="I381" s="78"/>
      <c r="J381" s="78"/>
      <c r="K381" s="78"/>
      <c r="L381" s="78"/>
      <c r="M381" s="78"/>
      <c r="N381" s="78"/>
      <c r="O381" s="24"/>
      <c r="P381" s="24"/>
      <c r="Q381" s="39"/>
      <c r="R381" s="39"/>
      <c r="S381" s="54"/>
      <c r="T381" s="39"/>
      <c r="U381" s="24"/>
      <c r="V381" s="39"/>
      <c r="W381" s="20"/>
      <c r="X381" s="24"/>
      <c r="Y381" s="24"/>
      <c r="Z381" s="39"/>
      <c r="AA381" s="39"/>
      <c r="AB381" s="54"/>
      <c r="AC381" s="39"/>
      <c r="AD381" s="24"/>
      <c r="AE381" s="39"/>
      <c r="AF381" s="20"/>
      <c r="AG381" s="24"/>
      <c r="AH381" s="24"/>
      <c r="AI381" s="39"/>
      <c r="AJ381" s="39"/>
      <c r="AK381" s="54"/>
      <c r="AL381" s="39"/>
      <c r="AM381" s="24"/>
      <c r="AN381" s="39"/>
      <c r="AO381" s="20"/>
      <c r="AP381" s="24"/>
      <c r="AQ381" s="24"/>
      <c r="AR381" s="39"/>
      <c r="AS381" s="39"/>
      <c r="AT381" s="54"/>
      <c r="AU381" s="39"/>
      <c r="AV381" s="24"/>
      <c r="AW381" s="39"/>
      <c r="AX381" s="20"/>
      <c r="AY381" s="24"/>
      <c r="AZ381" s="24"/>
      <c r="BA381" s="39"/>
      <c r="BB381" s="39"/>
      <c r="BC381" s="54"/>
      <c r="BD381" s="39"/>
      <c r="BE381" s="24"/>
      <c r="BF381" s="39"/>
      <c r="BJ381" s="62"/>
      <c r="BK381" s="59"/>
      <c r="BL381" s="62"/>
    </row>
    <row r="382" spans="1:64">
      <c r="A382" s="39"/>
      <c r="B382" s="39"/>
      <c r="C382" s="39"/>
      <c r="D382" s="78"/>
      <c r="E382" s="78"/>
      <c r="F382" s="78"/>
      <c r="G382" s="78"/>
      <c r="I382" s="78"/>
      <c r="J382" s="78"/>
      <c r="K382" s="78"/>
      <c r="L382" s="78"/>
      <c r="M382" s="78"/>
      <c r="N382" s="78"/>
      <c r="O382" s="24"/>
      <c r="P382" s="24"/>
      <c r="Q382" s="39"/>
      <c r="R382" s="39"/>
      <c r="S382" s="54"/>
      <c r="T382" s="39"/>
      <c r="U382" s="24"/>
      <c r="V382" s="39"/>
      <c r="W382" s="20"/>
      <c r="X382" s="24"/>
      <c r="Y382" s="24"/>
      <c r="Z382" s="39"/>
      <c r="AA382" s="39"/>
      <c r="AB382" s="54"/>
      <c r="AC382" s="39"/>
      <c r="AD382" s="24"/>
      <c r="AE382" s="39"/>
      <c r="AF382" s="20"/>
      <c r="AG382" s="24"/>
      <c r="AH382" s="24"/>
      <c r="AI382" s="39"/>
      <c r="AJ382" s="39"/>
      <c r="AK382" s="54"/>
      <c r="AL382" s="39"/>
      <c r="AM382" s="24"/>
      <c r="AN382" s="39"/>
      <c r="AO382" s="20"/>
      <c r="AP382" s="24"/>
      <c r="AQ382" s="24"/>
      <c r="AR382" s="39"/>
      <c r="AS382" s="39"/>
      <c r="AT382" s="54"/>
      <c r="AU382" s="39"/>
      <c r="AV382" s="24"/>
      <c r="AW382" s="39"/>
      <c r="AX382" s="20"/>
      <c r="AY382" s="24"/>
      <c r="AZ382" s="24"/>
      <c r="BA382" s="39"/>
      <c r="BB382" s="39"/>
      <c r="BC382" s="54"/>
      <c r="BD382" s="39"/>
      <c r="BE382" s="24"/>
      <c r="BF382" s="39"/>
      <c r="BJ382" s="62"/>
      <c r="BK382" s="59"/>
      <c r="BL382" s="62"/>
    </row>
    <row r="383" spans="1:64">
      <c r="A383" s="39"/>
      <c r="B383" s="39"/>
      <c r="C383" s="39"/>
      <c r="D383" s="78"/>
      <c r="E383" s="78"/>
      <c r="F383" s="78"/>
      <c r="G383" s="78"/>
      <c r="I383" s="78"/>
      <c r="J383" s="78"/>
      <c r="K383" s="78"/>
      <c r="L383" s="78"/>
      <c r="M383" s="78"/>
      <c r="N383" s="78"/>
      <c r="O383" s="24"/>
      <c r="P383" s="24"/>
      <c r="Q383" s="39"/>
      <c r="R383" s="39"/>
      <c r="S383" s="54"/>
      <c r="T383" s="39"/>
      <c r="U383" s="24"/>
      <c r="V383" s="39"/>
      <c r="W383" s="20"/>
      <c r="X383" s="24"/>
      <c r="Y383" s="24"/>
      <c r="Z383" s="39"/>
      <c r="AA383" s="39"/>
      <c r="AB383" s="54"/>
      <c r="AC383" s="39"/>
      <c r="AD383" s="24"/>
      <c r="AE383" s="39"/>
      <c r="AF383" s="20"/>
      <c r="AG383" s="24"/>
      <c r="AH383" s="24"/>
      <c r="AI383" s="39"/>
      <c r="AJ383" s="39"/>
      <c r="AK383" s="54"/>
      <c r="AL383" s="39"/>
      <c r="AM383" s="24"/>
      <c r="AN383" s="39"/>
      <c r="AO383" s="20"/>
      <c r="AP383" s="24"/>
      <c r="AQ383" s="24"/>
      <c r="AR383" s="39"/>
      <c r="AS383" s="39"/>
      <c r="AT383" s="54"/>
      <c r="AU383" s="39"/>
      <c r="AV383" s="24"/>
      <c r="AW383" s="39"/>
      <c r="AX383" s="20"/>
      <c r="AY383" s="24"/>
      <c r="AZ383" s="24"/>
      <c r="BA383" s="39"/>
      <c r="BB383" s="39"/>
      <c r="BC383" s="54"/>
      <c r="BD383" s="39"/>
      <c r="BE383" s="24"/>
      <c r="BF383" s="39"/>
      <c r="BJ383" s="62"/>
      <c r="BK383" s="59"/>
      <c r="BL383" s="62"/>
    </row>
    <row r="384" spans="1:64">
      <c r="A384" s="39"/>
      <c r="B384" s="39"/>
      <c r="C384" s="39"/>
      <c r="D384" s="78"/>
      <c r="E384" s="78"/>
      <c r="F384" s="78"/>
      <c r="G384" s="78"/>
      <c r="I384" s="78"/>
      <c r="J384" s="78"/>
      <c r="K384" s="78"/>
      <c r="L384" s="78"/>
      <c r="M384" s="78"/>
      <c r="N384" s="78"/>
      <c r="O384" s="24"/>
      <c r="P384" s="24"/>
      <c r="Q384" s="39"/>
      <c r="R384" s="39"/>
      <c r="S384" s="54"/>
      <c r="T384" s="39"/>
      <c r="U384" s="24"/>
      <c r="V384" s="39"/>
      <c r="W384" s="20"/>
      <c r="X384" s="24"/>
      <c r="Y384" s="24"/>
      <c r="Z384" s="39"/>
      <c r="AA384" s="39"/>
      <c r="AB384" s="54"/>
      <c r="AC384" s="39"/>
      <c r="AD384" s="24"/>
      <c r="AE384" s="39"/>
      <c r="AF384" s="20"/>
      <c r="AG384" s="24"/>
      <c r="AH384" s="24"/>
      <c r="AI384" s="39"/>
      <c r="AJ384" s="39"/>
      <c r="AK384" s="54"/>
      <c r="AL384" s="39"/>
      <c r="AM384" s="24"/>
      <c r="AN384" s="39"/>
      <c r="AO384" s="20"/>
      <c r="AP384" s="24"/>
      <c r="AQ384" s="24"/>
      <c r="AR384" s="39"/>
      <c r="AS384" s="39"/>
      <c r="AT384" s="54"/>
      <c r="AU384" s="39"/>
      <c r="AV384" s="24"/>
      <c r="AW384" s="39"/>
      <c r="AX384" s="20"/>
      <c r="AY384" s="24"/>
      <c r="AZ384" s="24"/>
      <c r="BA384" s="39"/>
      <c r="BB384" s="39"/>
      <c r="BC384" s="54"/>
      <c r="BD384" s="39"/>
      <c r="BE384" s="24"/>
      <c r="BF384" s="39"/>
      <c r="BJ384" s="62"/>
      <c r="BK384" s="59"/>
      <c r="BL384" s="62"/>
    </row>
    <row r="385" spans="1:64">
      <c r="A385" s="39"/>
      <c r="B385" s="39"/>
      <c r="C385" s="39"/>
      <c r="D385" s="78"/>
      <c r="E385" s="78"/>
      <c r="F385" s="78"/>
      <c r="G385" s="78"/>
      <c r="I385" s="78"/>
      <c r="J385" s="78"/>
      <c r="K385" s="78"/>
      <c r="L385" s="78"/>
      <c r="M385" s="78"/>
      <c r="N385" s="78"/>
      <c r="O385" s="24"/>
      <c r="P385" s="24"/>
      <c r="Q385" s="39"/>
      <c r="R385" s="39"/>
      <c r="S385" s="54"/>
      <c r="T385" s="39"/>
      <c r="U385" s="24"/>
      <c r="V385" s="39"/>
      <c r="W385" s="20"/>
      <c r="X385" s="24"/>
      <c r="Y385" s="24"/>
      <c r="Z385" s="39"/>
      <c r="AA385" s="39"/>
      <c r="AB385" s="54"/>
      <c r="AC385" s="39"/>
      <c r="AD385" s="24"/>
      <c r="AE385" s="39"/>
      <c r="AF385" s="20"/>
      <c r="AG385" s="24"/>
      <c r="AH385" s="24"/>
      <c r="AI385" s="39"/>
      <c r="AJ385" s="39"/>
      <c r="AK385" s="54"/>
      <c r="AL385" s="39"/>
      <c r="AM385" s="24"/>
      <c r="AN385" s="39"/>
      <c r="AO385" s="20"/>
      <c r="AP385" s="24"/>
      <c r="AQ385" s="24"/>
      <c r="AR385" s="39"/>
      <c r="AS385" s="39"/>
      <c r="AT385" s="54"/>
      <c r="AU385" s="39"/>
      <c r="AV385" s="24"/>
      <c r="AW385" s="39"/>
      <c r="AX385" s="20"/>
      <c r="AY385" s="24"/>
      <c r="AZ385" s="24"/>
      <c r="BA385" s="39"/>
      <c r="BB385" s="39"/>
      <c r="BC385" s="54"/>
      <c r="BD385" s="39"/>
      <c r="BE385" s="24"/>
      <c r="BF385" s="39"/>
      <c r="BJ385" s="62"/>
      <c r="BK385" s="59"/>
      <c r="BL385" s="62"/>
    </row>
    <row r="386" spans="1:64">
      <c r="A386" s="39"/>
      <c r="B386" s="39"/>
      <c r="C386" s="39"/>
      <c r="D386" s="78"/>
      <c r="E386" s="78"/>
      <c r="F386" s="78"/>
      <c r="G386" s="78"/>
      <c r="I386" s="78"/>
      <c r="J386" s="78"/>
      <c r="K386" s="78"/>
      <c r="L386" s="78"/>
      <c r="M386" s="78"/>
      <c r="N386" s="78"/>
      <c r="O386" s="24"/>
      <c r="P386" s="24"/>
      <c r="Q386" s="39"/>
      <c r="R386" s="39"/>
      <c r="S386" s="54"/>
      <c r="T386" s="39"/>
      <c r="U386" s="24"/>
      <c r="V386" s="39"/>
      <c r="W386" s="20"/>
      <c r="X386" s="24"/>
      <c r="Y386" s="24"/>
      <c r="Z386" s="39"/>
      <c r="AA386" s="39"/>
      <c r="AB386" s="54"/>
      <c r="AC386" s="39"/>
      <c r="AD386" s="24"/>
      <c r="AE386" s="39"/>
      <c r="AF386" s="20"/>
      <c r="AG386" s="24"/>
      <c r="AH386" s="24"/>
      <c r="AI386" s="39"/>
      <c r="AJ386" s="39"/>
      <c r="AK386" s="54"/>
      <c r="AL386" s="39"/>
      <c r="AM386" s="24"/>
      <c r="AN386" s="39"/>
      <c r="AO386" s="20"/>
      <c r="AP386" s="24"/>
      <c r="AQ386" s="24"/>
      <c r="AR386" s="39"/>
      <c r="AS386" s="39"/>
      <c r="AT386" s="54"/>
      <c r="AU386" s="39"/>
      <c r="AV386" s="24"/>
      <c r="AW386" s="39"/>
      <c r="AX386" s="20"/>
      <c r="AY386" s="24"/>
      <c r="AZ386" s="24"/>
      <c r="BA386" s="39"/>
      <c r="BB386" s="39"/>
      <c r="BC386" s="54"/>
      <c r="BD386" s="39"/>
      <c r="BE386" s="24"/>
      <c r="BF386" s="39"/>
      <c r="BJ386" s="62"/>
      <c r="BK386" s="59"/>
      <c r="BL386" s="62"/>
    </row>
    <row r="387" spans="1:64">
      <c r="A387" s="39"/>
      <c r="B387" s="39"/>
      <c r="C387" s="39"/>
      <c r="D387" s="78"/>
      <c r="E387" s="78"/>
      <c r="F387" s="78"/>
      <c r="G387" s="78"/>
      <c r="I387" s="78"/>
      <c r="J387" s="78"/>
      <c r="K387" s="78"/>
      <c r="L387" s="78"/>
      <c r="M387" s="78"/>
      <c r="N387" s="78"/>
      <c r="O387" s="24"/>
      <c r="P387" s="24"/>
      <c r="Q387" s="39"/>
      <c r="R387" s="39"/>
      <c r="S387" s="54"/>
      <c r="T387" s="39"/>
      <c r="U387" s="24"/>
      <c r="V387" s="39"/>
      <c r="W387" s="20"/>
      <c r="X387" s="24"/>
      <c r="Y387" s="24"/>
      <c r="Z387" s="39"/>
      <c r="AA387" s="39"/>
      <c r="AB387" s="54"/>
      <c r="AC387" s="39"/>
      <c r="AD387" s="24"/>
      <c r="AE387" s="39"/>
      <c r="AF387" s="20"/>
      <c r="AG387" s="24"/>
      <c r="AH387" s="24"/>
      <c r="AI387" s="39"/>
      <c r="AJ387" s="39"/>
      <c r="AK387" s="54"/>
      <c r="AL387" s="39"/>
      <c r="AM387" s="24"/>
      <c r="AN387" s="39"/>
      <c r="AO387" s="20"/>
      <c r="AP387" s="24"/>
      <c r="AQ387" s="24"/>
      <c r="AR387" s="39"/>
      <c r="AS387" s="39"/>
      <c r="AT387" s="54"/>
      <c r="AU387" s="39"/>
      <c r="AV387" s="24"/>
      <c r="AW387" s="39"/>
      <c r="AX387" s="20"/>
      <c r="AY387" s="24"/>
      <c r="AZ387" s="24"/>
      <c r="BA387" s="39"/>
      <c r="BB387" s="39"/>
      <c r="BC387" s="54"/>
      <c r="BD387" s="39"/>
      <c r="BE387" s="24"/>
      <c r="BF387" s="39"/>
      <c r="BJ387" s="62"/>
      <c r="BK387" s="59"/>
      <c r="BL387" s="62"/>
    </row>
    <row r="388" spans="1:64">
      <c r="A388" s="39"/>
      <c r="B388" s="39"/>
      <c r="C388" s="39"/>
      <c r="D388" s="78"/>
      <c r="E388" s="78"/>
      <c r="F388" s="78"/>
      <c r="G388" s="78"/>
      <c r="I388" s="78"/>
      <c r="J388" s="78"/>
      <c r="K388" s="78"/>
      <c r="L388" s="78"/>
      <c r="M388" s="78"/>
      <c r="N388" s="78"/>
      <c r="O388" s="24"/>
      <c r="P388" s="24"/>
      <c r="Q388" s="39"/>
      <c r="R388" s="39"/>
      <c r="S388" s="54"/>
      <c r="T388" s="39"/>
      <c r="U388" s="24"/>
      <c r="V388" s="39"/>
      <c r="W388" s="20"/>
      <c r="X388" s="24"/>
      <c r="Y388" s="24"/>
      <c r="Z388" s="39"/>
      <c r="AA388" s="39"/>
      <c r="AB388" s="54"/>
      <c r="AC388" s="39"/>
      <c r="AD388" s="24"/>
      <c r="AE388" s="39"/>
      <c r="AF388" s="20"/>
      <c r="AG388" s="24"/>
      <c r="AH388" s="24"/>
      <c r="AI388" s="39"/>
      <c r="AJ388" s="39"/>
      <c r="AK388" s="54"/>
      <c r="AL388" s="39"/>
      <c r="AM388" s="24"/>
      <c r="AN388" s="39"/>
      <c r="AO388" s="20"/>
      <c r="AP388" s="24"/>
      <c r="AQ388" s="24"/>
      <c r="AR388" s="39"/>
      <c r="AS388" s="39"/>
      <c r="AT388" s="54"/>
      <c r="AU388" s="39"/>
      <c r="AV388" s="24"/>
      <c r="AW388" s="39"/>
      <c r="AX388" s="20"/>
      <c r="AY388" s="24"/>
      <c r="AZ388" s="24"/>
      <c r="BA388" s="39"/>
      <c r="BB388" s="39"/>
      <c r="BC388" s="54"/>
      <c r="BD388" s="39"/>
      <c r="BE388" s="24"/>
      <c r="BF388" s="39"/>
      <c r="BJ388" s="62"/>
      <c r="BK388" s="59"/>
      <c r="BL388" s="62"/>
    </row>
    <row r="389" spans="1:64">
      <c r="A389" s="39"/>
      <c r="B389" s="39"/>
      <c r="C389" s="39"/>
      <c r="D389" s="78"/>
      <c r="E389" s="78"/>
      <c r="F389" s="78"/>
      <c r="G389" s="78"/>
      <c r="I389" s="78"/>
      <c r="J389" s="78"/>
      <c r="K389" s="78"/>
      <c r="L389" s="78"/>
      <c r="M389" s="78"/>
      <c r="N389" s="78"/>
      <c r="O389" s="24"/>
      <c r="P389" s="24"/>
      <c r="Q389" s="39"/>
      <c r="R389" s="39"/>
      <c r="S389" s="54"/>
      <c r="T389" s="39"/>
      <c r="U389" s="24"/>
      <c r="V389" s="39"/>
      <c r="W389" s="20"/>
      <c r="X389" s="24"/>
      <c r="Y389" s="24"/>
      <c r="Z389" s="39"/>
      <c r="AA389" s="39"/>
      <c r="AB389" s="54"/>
      <c r="AC389" s="39"/>
      <c r="AD389" s="24"/>
      <c r="AE389" s="39"/>
      <c r="AF389" s="20"/>
      <c r="AG389" s="24"/>
      <c r="AH389" s="24"/>
      <c r="AI389" s="39"/>
      <c r="AJ389" s="39"/>
      <c r="AK389" s="54"/>
      <c r="AL389" s="39"/>
      <c r="AM389" s="24"/>
      <c r="AN389" s="39"/>
      <c r="AO389" s="20"/>
      <c r="AP389" s="24"/>
      <c r="AQ389" s="24"/>
      <c r="AR389" s="39"/>
      <c r="AS389" s="39"/>
      <c r="AT389" s="54"/>
      <c r="AU389" s="39"/>
      <c r="AV389" s="24"/>
      <c r="AW389" s="39"/>
      <c r="AX389" s="20"/>
      <c r="AY389" s="24"/>
      <c r="AZ389" s="24"/>
      <c r="BA389" s="39"/>
      <c r="BB389" s="39"/>
      <c r="BC389" s="54"/>
      <c r="BD389" s="39"/>
      <c r="BE389" s="24"/>
      <c r="BF389" s="39"/>
      <c r="BJ389" s="62"/>
      <c r="BK389" s="59"/>
      <c r="BL389" s="62"/>
    </row>
    <row r="390" spans="1:64">
      <c r="A390" s="39"/>
      <c r="B390" s="39"/>
      <c r="C390" s="39"/>
      <c r="D390" s="78"/>
      <c r="E390" s="78"/>
      <c r="F390" s="78"/>
      <c r="G390" s="78"/>
      <c r="I390" s="78"/>
      <c r="J390" s="78"/>
      <c r="K390" s="78"/>
      <c r="L390" s="78"/>
      <c r="M390" s="78"/>
      <c r="N390" s="78"/>
      <c r="O390" s="24"/>
      <c r="P390" s="24"/>
      <c r="Q390" s="39"/>
      <c r="R390" s="39"/>
      <c r="S390" s="54"/>
      <c r="T390" s="39"/>
      <c r="U390" s="24"/>
      <c r="V390" s="39"/>
      <c r="W390" s="20"/>
      <c r="X390" s="24"/>
      <c r="Y390" s="24"/>
      <c r="Z390" s="39"/>
      <c r="AA390" s="39"/>
      <c r="AB390" s="54"/>
      <c r="AC390" s="39"/>
      <c r="AD390" s="24"/>
      <c r="AE390" s="39"/>
      <c r="AF390" s="20"/>
      <c r="AG390" s="24"/>
      <c r="AH390" s="24"/>
      <c r="AI390" s="39"/>
      <c r="AJ390" s="39"/>
      <c r="AK390" s="54"/>
      <c r="AL390" s="39"/>
      <c r="AM390" s="24"/>
      <c r="AN390" s="39"/>
      <c r="AO390" s="20"/>
      <c r="AP390" s="24"/>
      <c r="AQ390" s="24"/>
      <c r="AR390" s="39"/>
      <c r="AS390" s="39"/>
      <c r="AT390" s="54"/>
      <c r="AU390" s="39"/>
      <c r="AV390" s="24"/>
      <c r="AW390" s="39"/>
      <c r="AX390" s="20"/>
      <c r="AY390" s="24"/>
      <c r="AZ390" s="24"/>
      <c r="BA390" s="39"/>
      <c r="BB390" s="39"/>
      <c r="BC390" s="54"/>
      <c r="BD390" s="39"/>
      <c r="BE390" s="24"/>
      <c r="BF390" s="39"/>
      <c r="BJ390" s="62"/>
      <c r="BK390" s="59"/>
      <c r="BL390" s="62"/>
    </row>
    <row r="391" spans="1:64">
      <c r="A391" s="39"/>
      <c r="B391" s="39"/>
      <c r="C391" s="39"/>
      <c r="D391" s="78"/>
      <c r="E391" s="78"/>
      <c r="F391" s="78"/>
      <c r="G391" s="78"/>
      <c r="I391" s="78"/>
      <c r="J391" s="78"/>
      <c r="K391" s="78"/>
      <c r="L391" s="78"/>
      <c r="M391" s="78"/>
      <c r="N391" s="78"/>
      <c r="O391" s="24"/>
      <c r="P391" s="24"/>
      <c r="Q391" s="39"/>
      <c r="R391" s="39"/>
      <c r="S391" s="54"/>
      <c r="T391" s="39"/>
      <c r="U391" s="24"/>
      <c r="V391" s="39"/>
      <c r="W391" s="20"/>
      <c r="X391" s="24"/>
      <c r="Y391" s="24"/>
      <c r="Z391" s="39"/>
      <c r="AA391" s="39"/>
      <c r="AB391" s="54"/>
      <c r="AC391" s="39"/>
      <c r="AD391" s="24"/>
      <c r="AE391" s="39"/>
      <c r="AF391" s="20"/>
      <c r="AG391" s="24"/>
      <c r="AH391" s="24"/>
      <c r="AI391" s="39"/>
      <c r="AJ391" s="39"/>
      <c r="AK391" s="54"/>
      <c r="AL391" s="39"/>
      <c r="AM391" s="24"/>
      <c r="AN391" s="39"/>
      <c r="AO391" s="20"/>
      <c r="AP391" s="24"/>
      <c r="AQ391" s="24"/>
      <c r="AR391" s="39"/>
      <c r="AS391" s="39"/>
      <c r="AT391" s="54"/>
      <c r="AU391" s="39"/>
      <c r="AV391" s="24"/>
      <c r="AW391" s="39"/>
      <c r="AX391" s="20"/>
      <c r="AY391" s="24"/>
      <c r="AZ391" s="24"/>
      <c r="BA391" s="39"/>
      <c r="BB391" s="39"/>
      <c r="BC391" s="54"/>
      <c r="BD391" s="39"/>
      <c r="BE391" s="24"/>
      <c r="BF391" s="39"/>
      <c r="BJ391" s="62"/>
      <c r="BK391" s="59"/>
      <c r="BL391" s="62"/>
    </row>
    <row r="392" spans="1:64">
      <c r="A392" s="39"/>
      <c r="B392" s="39"/>
      <c r="C392" s="39"/>
      <c r="D392" s="78"/>
      <c r="E392" s="78"/>
      <c r="F392" s="78"/>
      <c r="G392" s="78"/>
      <c r="I392" s="78"/>
      <c r="J392" s="78"/>
      <c r="K392" s="78"/>
      <c r="L392" s="78"/>
      <c r="M392" s="78"/>
      <c r="N392" s="78"/>
      <c r="O392" s="24"/>
      <c r="P392" s="24"/>
      <c r="Q392" s="39"/>
      <c r="R392" s="39"/>
      <c r="S392" s="54"/>
      <c r="T392" s="39"/>
      <c r="U392" s="24"/>
      <c r="V392" s="39"/>
      <c r="W392" s="20"/>
      <c r="X392" s="24"/>
      <c r="Y392" s="24"/>
      <c r="Z392" s="39"/>
      <c r="AA392" s="39"/>
      <c r="AB392" s="54"/>
      <c r="AC392" s="39"/>
      <c r="AD392" s="24"/>
      <c r="AE392" s="39"/>
      <c r="AF392" s="20"/>
      <c r="AG392" s="24"/>
      <c r="AH392" s="24"/>
      <c r="AI392" s="39"/>
      <c r="AJ392" s="39"/>
      <c r="AK392" s="54"/>
      <c r="AL392" s="39"/>
      <c r="AM392" s="24"/>
      <c r="AN392" s="39"/>
      <c r="AO392" s="20"/>
      <c r="AP392" s="24"/>
      <c r="AQ392" s="24"/>
      <c r="AR392" s="39"/>
      <c r="AS392" s="39"/>
      <c r="AT392" s="54"/>
      <c r="AU392" s="39"/>
      <c r="AV392" s="24"/>
      <c r="AW392" s="39"/>
      <c r="AX392" s="20"/>
      <c r="AY392" s="24"/>
      <c r="AZ392" s="24"/>
      <c r="BA392" s="39"/>
      <c r="BB392" s="39"/>
      <c r="BC392" s="54"/>
      <c r="BD392" s="39"/>
      <c r="BE392" s="24"/>
      <c r="BF392" s="39"/>
      <c r="BJ392" s="62"/>
      <c r="BK392" s="59"/>
      <c r="BL392" s="62"/>
    </row>
    <row r="393" spans="1:64">
      <c r="A393" s="39"/>
      <c r="B393" s="39"/>
      <c r="C393" s="39"/>
      <c r="D393" s="78"/>
      <c r="E393" s="78"/>
      <c r="F393" s="78"/>
      <c r="G393" s="78"/>
      <c r="I393" s="78"/>
      <c r="J393" s="78"/>
      <c r="K393" s="78"/>
      <c r="L393" s="78"/>
      <c r="M393" s="78"/>
      <c r="N393" s="78"/>
      <c r="O393" s="24"/>
      <c r="P393" s="24"/>
      <c r="Q393" s="39"/>
      <c r="R393" s="39"/>
      <c r="S393" s="54"/>
      <c r="T393" s="39"/>
      <c r="U393" s="24"/>
      <c r="V393" s="39"/>
      <c r="W393" s="20"/>
      <c r="X393" s="24"/>
      <c r="Y393" s="24"/>
      <c r="Z393" s="39"/>
      <c r="AA393" s="39"/>
      <c r="AB393" s="54"/>
      <c r="AC393" s="39"/>
      <c r="AD393" s="24"/>
      <c r="AE393" s="39"/>
      <c r="AF393" s="20"/>
      <c r="AG393" s="24"/>
      <c r="AH393" s="24"/>
      <c r="AI393" s="39"/>
      <c r="AJ393" s="39"/>
      <c r="AK393" s="54"/>
      <c r="AL393" s="39"/>
      <c r="AM393" s="24"/>
      <c r="AN393" s="39"/>
      <c r="AO393" s="20"/>
      <c r="AP393" s="24"/>
      <c r="AQ393" s="24"/>
      <c r="AR393" s="39"/>
      <c r="AS393" s="39"/>
      <c r="AT393" s="54"/>
      <c r="AU393" s="39"/>
      <c r="AV393" s="24"/>
      <c r="AW393" s="39"/>
      <c r="AX393" s="20"/>
      <c r="AY393" s="24"/>
      <c r="AZ393" s="24"/>
      <c r="BA393" s="39"/>
      <c r="BB393" s="39"/>
      <c r="BC393" s="54"/>
      <c r="BD393" s="39"/>
      <c r="BE393" s="24"/>
      <c r="BF393" s="39"/>
      <c r="BJ393" s="62"/>
      <c r="BK393" s="59"/>
      <c r="BL393" s="62"/>
    </row>
    <row r="394" spans="1:64">
      <c r="A394" s="39"/>
      <c r="B394" s="39"/>
      <c r="C394" s="39"/>
      <c r="D394" s="78"/>
      <c r="E394" s="78"/>
      <c r="F394" s="78"/>
      <c r="G394" s="78"/>
      <c r="I394" s="78"/>
      <c r="J394" s="78"/>
      <c r="K394" s="78"/>
      <c r="L394" s="78"/>
      <c r="M394" s="78"/>
      <c r="N394" s="78"/>
      <c r="O394" s="24"/>
      <c r="P394" s="24"/>
      <c r="Q394" s="39"/>
      <c r="R394" s="39"/>
      <c r="S394" s="54"/>
      <c r="T394" s="39"/>
      <c r="U394" s="24"/>
      <c r="V394" s="39"/>
      <c r="W394" s="20"/>
      <c r="X394" s="24"/>
      <c r="Y394" s="24"/>
      <c r="Z394" s="39"/>
      <c r="AA394" s="39"/>
      <c r="AB394" s="54"/>
      <c r="AC394" s="39"/>
      <c r="AD394" s="24"/>
      <c r="AE394" s="39"/>
      <c r="AF394" s="20"/>
      <c r="AG394" s="24"/>
      <c r="AH394" s="24"/>
      <c r="AI394" s="39"/>
      <c r="AJ394" s="39"/>
      <c r="AK394" s="54"/>
      <c r="AL394" s="39"/>
      <c r="AM394" s="24"/>
      <c r="AN394" s="39"/>
      <c r="AO394" s="20"/>
      <c r="AP394" s="24"/>
      <c r="AQ394" s="24"/>
      <c r="AR394" s="39"/>
      <c r="AS394" s="39"/>
      <c r="AT394" s="54"/>
      <c r="AU394" s="39"/>
      <c r="AV394" s="24"/>
      <c r="AW394" s="39"/>
      <c r="AX394" s="20"/>
      <c r="AY394" s="24"/>
      <c r="AZ394" s="24"/>
      <c r="BA394" s="39"/>
      <c r="BB394" s="39"/>
      <c r="BC394" s="54"/>
      <c r="BD394" s="39"/>
      <c r="BE394" s="24"/>
      <c r="BF394" s="39"/>
      <c r="BJ394" s="62"/>
      <c r="BK394" s="59"/>
      <c r="BL394" s="62"/>
    </row>
    <row r="395" spans="1:64">
      <c r="A395" s="39"/>
      <c r="B395" s="39"/>
      <c r="C395" s="39"/>
      <c r="D395" s="78"/>
      <c r="E395" s="78"/>
      <c r="F395" s="78"/>
      <c r="G395" s="78"/>
      <c r="I395" s="78"/>
      <c r="J395" s="78"/>
      <c r="K395" s="78"/>
      <c r="L395" s="78"/>
      <c r="M395" s="78"/>
      <c r="N395" s="78"/>
      <c r="O395" s="24"/>
      <c r="P395" s="24"/>
      <c r="Q395" s="39"/>
      <c r="R395" s="39"/>
      <c r="S395" s="54"/>
      <c r="T395" s="39"/>
      <c r="U395" s="24"/>
      <c r="V395" s="39"/>
      <c r="W395" s="20"/>
      <c r="X395" s="24"/>
      <c r="Y395" s="24"/>
      <c r="Z395" s="39"/>
      <c r="AA395" s="39"/>
      <c r="AB395" s="54"/>
      <c r="AC395" s="39"/>
      <c r="AD395" s="24"/>
      <c r="AE395" s="39"/>
      <c r="AF395" s="20"/>
      <c r="AG395" s="24"/>
      <c r="AH395" s="24"/>
      <c r="AI395" s="39"/>
      <c r="AJ395" s="39"/>
      <c r="AK395" s="54"/>
      <c r="AL395" s="39"/>
      <c r="AM395" s="24"/>
      <c r="AN395" s="39"/>
      <c r="AO395" s="20"/>
      <c r="AP395" s="24"/>
      <c r="AQ395" s="24"/>
      <c r="AR395" s="39"/>
      <c r="AS395" s="39"/>
      <c r="AT395" s="54"/>
      <c r="AU395" s="39"/>
      <c r="AV395" s="24"/>
      <c r="AW395" s="39"/>
      <c r="AX395" s="20"/>
      <c r="AY395" s="24"/>
      <c r="AZ395" s="24"/>
      <c r="BA395" s="39"/>
      <c r="BB395" s="39"/>
      <c r="BC395" s="54"/>
      <c r="BD395" s="39"/>
      <c r="BE395" s="24"/>
      <c r="BF395" s="39"/>
      <c r="BJ395" s="62"/>
      <c r="BK395" s="59"/>
      <c r="BL395" s="62"/>
    </row>
    <row r="396" spans="1:64">
      <c r="A396" s="39"/>
      <c r="B396" s="39"/>
      <c r="C396" s="39"/>
      <c r="D396" s="78"/>
      <c r="E396" s="78"/>
      <c r="F396" s="78"/>
      <c r="G396" s="78"/>
      <c r="I396" s="78"/>
      <c r="J396" s="78"/>
      <c r="K396" s="78"/>
      <c r="L396" s="78"/>
      <c r="M396" s="78"/>
      <c r="N396" s="78"/>
      <c r="O396" s="24"/>
      <c r="P396" s="24"/>
      <c r="Q396" s="39"/>
      <c r="R396" s="39"/>
      <c r="S396" s="54"/>
      <c r="T396" s="39"/>
      <c r="U396" s="24"/>
      <c r="V396" s="39"/>
      <c r="W396" s="20"/>
      <c r="X396" s="24"/>
      <c r="Y396" s="24"/>
      <c r="Z396" s="39"/>
      <c r="AA396" s="39"/>
      <c r="AB396" s="54"/>
      <c r="AC396" s="39"/>
      <c r="AD396" s="24"/>
      <c r="AE396" s="39"/>
      <c r="AF396" s="20"/>
      <c r="AG396" s="24"/>
      <c r="AH396" s="24"/>
      <c r="AI396" s="39"/>
      <c r="AJ396" s="39"/>
      <c r="AK396" s="54"/>
      <c r="AL396" s="39"/>
      <c r="AM396" s="24"/>
      <c r="AN396" s="39"/>
      <c r="AO396" s="20"/>
      <c r="AP396" s="24"/>
      <c r="AQ396" s="24"/>
      <c r="AR396" s="39"/>
      <c r="AS396" s="39"/>
      <c r="AT396" s="54"/>
      <c r="AU396" s="39"/>
      <c r="AV396" s="24"/>
      <c r="AW396" s="39"/>
      <c r="AX396" s="20"/>
      <c r="AY396" s="24"/>
      <c r="AZ396" s="24"/>
      <c r="BA396" s="39"/>
      <c r="BB396" s="39"/>
      <c r="BC396" s="54"/>
      <c r="BD396" s="39"/>
      <c r="BE396" s="24"/>
      <c r="BF396" s="39"/>
      <c r="BJ396" s="62"/>
      <c r="BK396" s="59"/>
      <c r="BL396" s="62"/>
    </row>
    <row r="397" spans="1:64">
      <c r="A397" s="39"/>
      <c r="B397" s="78"/>
      <c r="C397" s="78"/>
      <c r="D397" s="78"/>
      <c r="E397" s="78"/>
      <c r="F397" s="78"/>
      <c r="G397" s="78"/>
      <c r="I397" s="78"/>
      <c r="J397" s="78"/>
      <c r="K397" s="78"/>
      <c r="L397" s="78"/>
      <c r="M397" s="78"/>
      <c r="N397" s="78"/>
      <c r="O397" s="24"/>
      <c r="P397" s="24"/>
      <c r="Q397" s="39"/>
      <c r="R397" s="39"/>
      <c r="S397" s="54"/>
      <c r="T397" s="39"/>
      <c r="U397" s="24"/>
      <c r="V397" s="39"/>
      <c r="W397" s="20"/>
      <c r="X397" s="24"/>
      <c r="Y397" s="24"/>
      <c r="Z397" s="39"/>
      <c r="AA397" s="39"/>
      <c r="AB397" s="54"/>
      <c r="AC397" s="39"/>
      <c r="AD397" s="24"/>
      <c r="AE397" s="39"/>
      <c r="AF397" s="20"/>
      <c r="AG397" s="24"/>
      <c r="AH397" s="24"/>
      <c r="AI397" s="39"/>
      <c r="AJ397" s="39"/>
      <c r="AK397" s="54"/>
      <c r="AL397" s="39"/>
      <c r="AM397" s="24"/>
      <c r="AN397" s="39"/>
      <c r="AO397" s="20"/>
      <c r="AP397" s="24"/>
      <c r="AQ397" s="24"/>
      <c r="AR397" s="39"/>
      <c r="AS397" s="39"/>
      <c r="AT397" s="54"/>
      <c r="AU397" s="39"/>
      <c r="AV397" s="24"/>
      <c r="AW397" s="39"/>
      <c r="AX397" s="20"/>
      <c r="AY397" s="24"/>
      <c r="AZ397" s="24"/>
      <c r="BA397" s="39"/>
      <c r="BB397" s="39"/>
      <c r="BC397" s="54"/>
      <c r="BD397" s="39"/>
      <c r="BE397" s="24"/>
      <c r="BF397" s="39"/>
      <c r="BJ397" s="62"/>
      <c r="BK397" s="59"/>
      <c r="BL397" s="62"/>
    </row>
    <row r="398" spans="1:64">
      <c r="A398" s="39"/>
      <c r="B398" s="78"/>
      <c r="C398" s="78"/>
      <c r="D398" s="78"/>
      <c r="E398" s="78"/>
      <c r="F398" s="78"/>
      <c r="G398" s="78"/>
      <c r="I398" s="78"/>
      <c r="J398" s="78"/>
      <c r="K398" s="78"/>
      <c r="L398" s="78"/>
      <c r="M398" s="78"/>
      <c r="N398" s="78"/>
      <c r="O398" s="24"/>
      <c r="P398" s="24"/>
      <c r="Q398" s="39"/>
      <c r="R398" s="39"/>
      <c r="S398" s="54"/>
      <c r="T398" s="39"/>
      <c r="U398" s="24"/>
      <c r="V398" s="39"/>
      <c r="W398" s="20"/>
      <c r="X398" s="24"/>
      <c r="Y398" s="24"/>
      <c r="Z398" s="39"/>
      <c r="AA398" s="39"/>
      <c r="AB398" s="54"/>
      <c r="AC398" s="39"/>
      <c r="AD398" s="24"/>
      <c r="AE398" s="39"/>
      <c r="AF398" s="20"/>
      <c r="AG398" s="24"/>
      <c r="AH398" s="24"/>
      <c r="AI398" s="39"/>
      <c r="AJ398" s="39"/>
      <c r="AK398" s="54"/>
      <c r="AL398" s="39"/>
      <c r="AM398" s="24"/>
      <c r="AN398" s="39"/>
      <c r="AO398" s="20"/>
      <c r="AP398" s="24"/>
      <c r="AQ398" s="24"/>
      <c r="AR398" s="39"/>
      <c r="AS398" s="39"/>
      <c r="AT398" s="54"/>
      <c r="AU398" s="39"/>
      <c r="AV398" s="24"/>
      <c r="AW398" s="39"/>
      <c r="AX398" s="20"/>
      <c r="AY398" s="24"/>
      <c r="AZ398" s="24"/>
      <c r="BA398" s="39"/>
      <c r="BB398" s="39"/>
      <c r="BC398" s="54"/>
      <c r="BD398" s="39"/>
      <c r="BE398" s="24"/>
      <c r="BF398" s="39"/>
      <c r="BJ398" s="62"/>
      <c r="BK398" s="59"/>
      <c r="BL398" s="62"/>
    </row>
    <row r="399" spans="1:64">
      <c r="A399" s="39"/>
      <c r="B399" s="78"/>
      <c r="C399" s="78"/>
      <c r="D399" s="78"/>
      <c r="E399" s="78"/>
      <c r="F399" s="78"/>
      <c r="G399" s="78"/>
      <c r="I399" s="78"/>
      <c r="J399" s="78"/>
      <c r="K399" s="78"/>
      <c r="L399" s="78"/>
      <c r="M399" s="78"/>
      <c r="N399" s="78"/>
      <c r="O399" s="24"/>
      <c r="P399" s="24"/>
      <c r="Q399" s="39"/>
      <c r="R399" s="39"/>
      <c r="S399" s="54"/>
      <c r="T399" s="39"/>
      <c r="U399" s="24"/>
      <c r="V399" s="39"/>
      <c r="W399" s="20"/>
      <c r="X399" s="24"/>
      <c r="Y399" s="24"/>
      <c r="Z399" s="39"/>
      <c r="AA399" s="39"/>
      <c r="AB399" s="54"/>
      <c r="AC399" s="39"/>
      <c r="AD399" s="24"/>
      <c r="AE399" s="39"/>
      <c r="AF399" s="20"/>
      <c r="AG399" s="24"/>
      <c r="AH399" s="24"/>
      <c r="AI399" s="39"/>
      <c r="AJ399" s="39"/>
      <c r="AK399" s="54"/>
      <c r="AL399" s="39"/>
      <c r="AM399" s="24"/>
      <c r="AN399" s="39"/>
      <c r="AO399" s="20"/>
      <c r="AP399" s="24"/>
      <c r="AQ399" s="24"/>
      <c r="AR399" s="39"/>
      <c r="AS399" s="39"/>
      <c r="AT399" s="54"/>
      <c r="AU399" s="39"/>
      <c r="AV399" s="24"/>
      <c r="AW399" s="39"/>
      <c r="AX399" s="20"/>
      <c r="AY399" s="24"/>
      <c r="AZ399" s="24"/>
      <c r="BA399" s="39"/>
      <c r="BB399" s="39"/>
      <c r="BC399" s="54"/>
      <c r="BD399" s="39"/>
      <c r="BE399" s="24"/>
      <c r="BF399" s="39"/>
      <c r="BJ399" s="62"/>
      <c r="BK399" s="59"/>
      <c r="BL399" s="62"/>
    </row>
    <row r="400" spans="1:64">
      <c r="A400" s="39"/>
      <c r="B400" s="78"/>
      <c r="C400" s="78"/>
      <c r="D400" s="78"/>
      <c r="E400" s="78"/>
      <c r="F400" s="78"/>
      <c r="G400" s="78"/>
      <c r="I400" s="78"/>
      <c r="J400" s="78"/>
      <c r="K400" s="78"/>
      <c r="L400" s="78"/>
      <c r="M400" s="78"/>
      <c r="N400" s="78"/>
      <c r="O400" s="24"/>
      <c r="P400" s="24"/>
      <c r="Q400" s="39"/>
      <c r="R400" s="39"/>
      <c r="S400" s="54"/>
      <c r="T400" s="39"/>
      <c r="U400" s="24"/>
      <c r="V400" s="39"/>
      <c r="W400" s="20"/>
      <c r="X400" s="24"/>
      <c r="Y400" s="24"/>
      <c r="Z400" s="39"/>
      <c r="AA400" s="39"/>
      <c r="AB400" s="54"/>
      <c r="AC400" s="39"/>
      <c r="AD400" s="24"/>
      <c r="AE400" s="39"/>
      <c r="AF400" s="20"/>
      <c r="AG400" s="24"/>
      <c r="AH400" s="24"/>
      <c r="AI400" s="39"/>
      <c r="AJ400" s="39"/>
      <c r="AK400" s="54"/>
      <c r="AL400" s="39"/>
      <c r="AM400" s="24"/>
      <c r="AN400" s="39"/>
      <c r="AO400" s="20"/>
      <c r="AP400" s="24"/>
      <c r="AQ400" s="24"/>
      <c r="AR400" s="39"/>
      <c r="AS400" s="39"/>
      <c r="AT400" s="54"/>
      <c r="AU400" s="39"/>
      <c r="AV400" s="24"/>
      <c r="AW400" s="39"/>
      <c r="AX400" s="20"/>
      <c r="AY400" s="24"/>
      <c r="AZ400" s="24"/>
      <c r="BA400" s="39"/>
      <c r="BB400" s="39"/>
      <c r="BC400" s="54"/>
      <c r="BD400" s="39"/>
      <c r="BE400" s="24"/>
      <c r="BF400" s="39"/>
      <c r="BJ400" s="62"/>
      <c r="BK400" s="59"/>
      <c r="BL400" s="62"/>
    </row>
    <row r="401" spans="1:64">
      <c r="A401" s="39"/>
      <c r="B401" s="78"/>
      <c r="C401" s="78"/>
      <c r="D401" s="78"/>
      <c r="E401" s="78"/>
      <c r="F401" s="78"/>
      <c r="G401" s="78"/>
      <c r="I401" s="78"/>
      <c r="J401" s="78"/>
      <c r="K401" s="78"/>
      <c r="L401" s="78"/>
      <c r="M401" s="78"/>
      <c r="N401" s="78"/>
      <c r="O401" s="24"/>
      <c r="P401" s="24"/>
      <c r="Q401" s="39"/>
      <c r="R401" s="39"/>
      <c r="S401" s="54"/>
      <c r="T401" s="39"/>
      <c r="U401" s="24"/>
      <c r="V401" s="39"/>
      <c r="W401" s="20"/>
      <c r="X401" s="24"/>
      <c r="Y401" s="24"/>
      <c r="Z401" s="39"/>
      <c r="AA401" s="39"/>
      <c r="AB401" s="54"/>
      <c r="AC401" s="39"/>
      <c r="AD401" s="24"/>
      <c r="AE401" s="39"/>
      <c r="AF401" s="20"/>
      <c r="AG401" s="24"/>
      <c r="AH401" s="24"/>
      <c r="AI401" s="39"/>
      <c r="AJ401" s="39"/>
      <c r="AK401" s="54"/>
      <c r="AL401" s="39"/>
      <c r="AM401" s="24"/>
      <c r="AN401" s="39"/>
      <c r="AO401" s="20"/>
      <c r="AP401" s="24"/>
      <c r="AQ401" s="24"/>
      <c r="AR401" s="39"/>
      <c r="AS401" s="39"/>
      <c r="AT401" s="54"/>
      <c r="AU401" s="39"/>
      <c r="AV401" s="24"/>
      <c r="AW401" s="39"/>
      <c r="AX401" s="20"/>
      <c r="AY401" s="24"/>
      <c r="AZ401" s="24"/>
      <c r="BA401" s="39"/>
      <c r="BB401" s="39"/>
      <c r="BC401" s="54"/>
      <c r="BD401" s="39"/>
      <c r="BE401" s="24"/>
      <c r="BF401" s="39"/>
      <c r="BJ401" s="62"/>
      <c r="BK401" s="59"/>
      <c r="BL401" s="62"/>
    </row>
    <row r="402" spans="1:64">
      <c r="A402" s="39"/>
      <c r="B402" s="78"/>
      <c r="C402" s="78"/>
      <c r="D402" s="78"/>
      <c r="E402" s="78"/>
      <c r="F402" s="78"/>
      <c r="G402" s="78"/>
      <c r="I402" s="78"/>
      <c r="J402" s="78"/>
      <c r="K402" s="78"/>
      <c r="L402" s="78"/>
      <c r="M402" s="78"/>
      <c r="N402" s="78"/>
      <c r="O402" s="24"/>
      <c r="P402" s="24"/>
      <c r="Q402" s="39"/>
      <c r="R402" s="39"/>
      <c r="S402" s="54"/>
      <c r="T402" s="39"/>
      <c r="U402" s="24"/>
      <c r="V402" s="39"/>
      <c r="W402" s="20"/>
      <c r="X402" s="24"/>
      <c r="Y402" s="24"/>
      <c r="Z402" s="39"/>
      <c r="AA402" s="39"/>
      <c r="AB402" s="54"/>
      <c r="AC402" s="39"/>
      <c r="AD402" s="24"/>
      <c r="AE402" s="39"/>
      <c r="AF402" s="20"/>
      <c r="AG402" s="24"/>
      <c r="AH402" s="24"/>
      <c r="AI402" s="39"/>
      <c r="AJ402" s="39"/>
      <c r="AK402" s="54"/>
      <c r="AL402" s="39"/>
      <c r="AM402" s="24"/>
      <c r="AN402" s="39"/>
      <c r="AO402" s="20"/>
      <c r="AP402" s="24"/>
      <c r="AQ402" s="24"/>
      <c r="AR402" s="39"/>
      <c r="AS402" s="39"/>
      <c r="AT402" s="54"/>
      <c r="AU402" s="39"/>
      <c r="AV402" s="24"/>
      <c r="AW402" s="39"/>
      <c r="AX402" s="20"/>
      <c r="AY402" s="24"/>
      <c r="AZ402" s="24"/>
      <c r="BA402" s="39"/>
      <c r="BB402" s="39"/>
      <c r="BC402" s="54"/>
      <c r="BD402" s="39"/>
      <c r="BE402" s="24"/>
      <c r="BF402" s="39"/>
      <c r="BJ402" s="62"/>
      <c r="BK402" s="59"/>
      <c r="BL402" s="62"/>
    </row>
    <row r="403" spans="1:64">
      <c r="A403" s="39"/>
      <c r="B403" s="78"/>
      <c r="C403" s="78"/>
      <c r="D403" s="78"/>
      <c r="E403" s="78"/>
      <c r="F403" s="78"/>
      <c r="G403" s="78"/>
      <c r="I403" s="78"/>
      <c r="J403" s="78"/>
      <c r="K403" s="78"/>
      <c r="L403" s="78"/>
      <c r="M403" s="78"/>
      <c r="N403" s="78"/>
      <c r="O403" s="24"/>
      <c r="P403" s="24"/>
      <c r="Q403" s="39"/>
      <c r="R403" s="39"/>
      <c r="S403" s="54"/>
      <c r="T403" s="39"/>
      <c r="U403" s="24"/>
      <c r="V403" s="39"/>
      <c r="W403" s="20"/>
      <c r="X403" s="24"/>
      <c r="Y403" s="24"/>
      <c r="Z403" s="39"/>
      <c r="AA403" s="39"/>
      <c r="AB403" s="54"/>
      <c r="AC403" s="39"/>
      <c r="AD403" s="24"/>
      <c r="AE403" s="39"/>
      <c r="AF403" s="20"/>
      <c r="AG403" s="24"/>
      <c r="AH403" s="24"/>
      <c r="AI403" s="39"/>
      <c r="AJ403" s="39"/>
      <c r="AK403" s="54"/>
      <c r="AL403" s="39"/>
      <c r="AM403" s="24"/>
      <c r="AN403" s="39"/>
      <c r="AO403" s="20"/>
      <c r="AP403" s="24"/>
      <c r="AQ403" s="24"/>
      <c r="AR403" s="39"/>
      <c r="AS403" s="39"/>
      <c r="AT403" s="54"/>
      <c r="AU403" s="39"/>
      <c r="AV403" s="24"/>
      <c r="AW403" s="39"/>
      <c r="AX403" s="20"/>
      <c r="AY403" s="24"/>
      <c r="AZ403" s="24"/>
      <c r="BA403" s="39"/>
      <c r="BB403" s="39"/>
      <c r="BC403" s="54"/>
      <c r="BD403" s="39"/>
      <c r="BE403" s="24"/>
      <c r="BF403" s="39"/>
      <c r="BJ403" s="62"/>
      <c r="BK403" s="59"/>
      <c r="BL403" s="62"/>
    </row>
    <row r="404" spans="1:64">
      <c r="A404" s="39"/>
      <c r="B404" s="78"/>
      <c r="C404" s="78"/>
      <c r="D404" s="78"/>
      <c r="E404" s="78"/>
      <c r="F404" s="78"/>
      <c r="G404" s="78"/>
      <c r="I404" s="78"/>
      <c r="J404" s="78"/>
      <c r="K404" s="78"/>
      <c r="L404" s="78"/>
      <c r="M404" s="78"/>
      <c r="N404" s="78"/>
      <c r="O404" s="24"/>
      <c r="P404" s="24"/>
      <c r="Q404" s="39"/>
      <c r="R404" s="39"/>
      <c r="S404" s="54"/>
      <c r="T404" s="39"/>
      <c r="U404" s="24"/>
      <c r="V404" s="39"/>
      <c r="W404" s="20"/>
      <c r="X404" s="24"/>
      <c r="Y404" s="24"/>
      <c r="Z404" s="39"/>
      <c r="AA404" s="39"/>
      <c r="AB404" s="54"/>
      <c r="AC404" s="39"/>
      <c r="AD404" s="24"/>
      <c r="AE404" s="39"/>
      <c r="AF404" s="20"/>
      <c r="AG404" s="24"/>
      <c r="AH404" s="24"/>
      <c r="AI404" s="39"/>
      <c r="AJ404" s="39"/>
      <c r="AK404" s="54"/>
      <c r="AL404" s="39"/>
      <c r="AM404" s="24"/>
      <c r="AN404" s="39"/>
      <c r="AO404" s="20"/>
      <c r="AP404" s="24"/>
      <c r="AQ404" s="24"/>
      <c r="AR404" s="39"/>
      <c r="AS404" s="39"/>
      <c r="AT404" s="54"/>
      <c r="AU404" s="39"/>
      <c r="AV404" s="24"/>
      <c r="AW404" s="39"/>
      <c r="AX404" s="20"/>
      <c r="AY404" s="24"/>
      <c r="AZ404" s="24"/>
      <c r="BA404" s="39"/>
      <c r="BB404" s="39"/>
      <c r="BC404" s="54"/>
      <c r="BD404" s="39"/>
      <c r="BE404" s="24"/>
      <c r="BF404" s="39"/>
      <c r="BJ404" s="62"/>
      <c r="BK404" s="59"/>
      <c r="BL404" s="62"/>
    </row>
    <row r="405" spans="1:64">
      <c r="A405" s="39"/>
      <c r="B405" s="78"/>
      <c r="C405" s="78"/>
      <c r="D405" s="78"/>
      <c r="E405" s="78"/>
      <c r="F405" s="78"/>
      <c r="G405" s="78"/>
      <c r="I405" s="78"/>
      <c r="J405" s="78"/>
      <c r="K405" s="78"/>
      <c r="L405" s="78"/>
      <c r="M405" s="78"/>
      <c r="N405" s="78"/>
      <c r="O405" s="24"/>
      <c r="P405" s="24"/>
      <c r="Q405" s="39"/>
      <c r="R405" s="39"/>
      <c r="S405" s="54"/>
      <c r="T405" s="39"/>
      <c r="U405" s="24"/>
      <c r="V405" s="39"/>
      <c r="W405" s="20"/>
      <c r="X405" s="24"/>
      <c r="Y405" s="24"/>
      <c r="Z405" s="39"/>
      <c r="AA405" s="39"/>
      <c r="AB405" s="54"/>
      <c r="AC405" s="39"/>
      <c r="AD405" s="24"/>
      <c r="AE405" s="39"/>
      <c r="AF405" s="20"/>
      <c r="AG405" s="24"/>
      <c r="AH405" s="24"/>
      <c r="AI405" s="39"/>
      <c r="AJ405" s="39"/>
      <c r="AK405" s="54"/>
      <c r="AL405" s="39"/>
      <c r="AM405" s="24"/>
      <c r="AN405" s="39"/>
      <c r="AO405" s="20"/>
      <c r="AP405" s="24"/>
      <c r="AQ405" s="24"/>
      <c r="AR405" s="39"/>
      <c r="AS405" s="39"/>
      <c r="AT405" s="54"/>
      <c r="AU405" s="39"/>
      <c r="AV405" s="24"/>
      <c r="AW405" s="39"/>
      <c r="AX405" s="20"/>
      <c r="AY405" s="24"/>
      <c r="AZ405" s="24"/>
      <c r="BA405" s="39"/>
      <c r="BB405" s="39"/>
      <c r="BC405" s="54"/>
      <c r="BD405" s="39"/>
      <c r="BE405" s="24"/>
      <c r="BF405" s="39"/>
      <c r="BJ405" s="62"/>
      <c r="BK405" s="59"/>
      <c r="BL405" s="62"/>
    </row>
    <row r="406" spans="1:64">
      <c r="A406" s="39"/>
      <c r="B406" s="78"/>
      <c r="C406" s="78"/>
      <c r="D406" s="78"/>
      <c r="E406" s="78"/>
      <c r="F406" s="78"/>
      <c r="G406" s="78"/>
      <c r="I406" s="78"/>
      <c r="J406" s="78"/>
      <c r="K406" s="78"/>
      <c r="L406" s="78"/>
      <c r="M406" s="78"/>
      <c r="N406" s="78"/>
      <c r="O406" s="24"/>
      <c r="P406" s="24"/>
      <c r="Q406" s="39"/>
      <c r="R406" s="39"/>
      <c r="S406" s="54"/>
      <c r="T406" s="39"/>
      <c r="U406" s="24"/>
      <c r="V406" s="39"/>
      <c r="W406" s="20"/>
      <c r="X406" s="24"/>
      <c r="Y406" s="24"/>
      <c r="Z406" s="39"/>
      <c r="AA406" s="39"/>
      <c r="AB406" s="54"/>
      <c r="AC406" s="39"/>
      <c r="AD406" s="24"/>
      <c r="AE406" s="39"/>
      <c r="AF406" s="20"/>
      <c r="AG406" s="24"/>
      <c r="AH406" s="24"/>
      <c r="AI406" s="39"/>
      <c r="AJ406" s="39"/>
      <c r="AK406" s="54"/>
      <c r="AL406" s="39"/>
      <c r="AM406" s="24"/>
      <c r="AN406" s="39"/>
      <c r="AO406" s="20"/>
      <c r="AP406" s="24"/>
      <c r="AQ406" s="24"/>
      <c r="AR406" s="39"/>
      <c r="AS406" s="39"/>
      <c r="AT406" s="54"/>
      <c r="AU406" s="39"/>
      <c r="AV406" s="24"/>
      <c r="AW406" s="39"/>
      <c r="AX406" s="20"/>
      <c r="AY406" s="24"/>
      <c r="AZ406" s="24"/>
      <c r="BA406" s="39"/>
      <c r="BB406" s="39"/>
      <c r="BC406" s="54"/>
      <c r="BD406" s="39"/>
      <c r="BE406" s="24"/>
      <c r="BF406" s="39"/>
      <c r="BJ406" s="62"/>
      <c r="BK406" s="59"/>
      <c r="BL406" s="62"/>
    </row>
    <row r="407" spans="1:64">
      <c r="A407" s="39"/>
      <c r="B407" s="78"/>
      <c r="C407" s="78"/>
      <c r="D407" s="78"/>
      <c r="E407" s="78"/>
      <c r="F407" s="78"/>
      <c r="G407" s="78"/>
      <c r="I407" s="78"/>
      <c r="J407" s="78"/>
      <c r="K407" s="78"/>
      <c r="L407" s="78"/>
      <c r="M407" s="78"/>
      <c r="N407" s="78"/>
      <c r="O407" s="24"/>
      <c r="P407" s="24"/>
      <c r="Q407" s="39"/>
      <c r="R407" s="39"/>
      <c r="S407" s="54"/>
      <c r="T407" s="39"/>
      <c r="U407" s="24"/>
      <c r="V407" s="39"/>
      <c r="W407" s="20"/>
      <c r="X407" s="24"/>
      <c r="Y407" s="24"/>
      <c r="Z407" s="39"/>
      <c r="AA407" s="39"/>
      <c r="AB407" s="54"/>
      <c r="AC407" s="39"/>
      <c r="AD407" s="24"/>
      <c r="AE407" s="39"/>
      <c r="AF407" s="20"/>
      <c r="AG407" s="24"/>
      <c r="AH407" s="24"/>
      <c r="AI407" s="39"/>
      <c r="AJ407" s="39"/>
      <c r="AK407" s="54"/>
      <c r="AL407" s="39"/>
      <c r="AM407" s="24"/>
      <c r="AN407" s="39"/>
      <c r="AO407" s="20"/>
      <c r="AP407" s="24"/>
      <c r="AQ407" s="24"/>
      <c r="AR407" s="39"/>
      <c r="AS407" s="39"/>
      <c r="AT407" s="54"/>
      <c r="AU407" s="39"/>
      <c r="AV407" s="24"/>
      <c r="AW407" s="39"/>
      <c r="AX407" s="20"/>
      <c r="AY407" s="24"/>
      <c r="AZ407" s="24"/>
      <c r="BA407" s="39"/>
      <c r="BB407" s="39"/>
      <c r="BC407" s="54"/>
      <c r="BD407" s="39"/>
      <c r="BE407" s="24"/>
      <c r="BF407" s="39"/>
      <c r="BJ407" s="62"/>
      <c r="BK407" s="59"/>
      <c r="BL407" s="62"/>
    </row>
    <row r="408" spans="1:64">
      <c r="A408" s="39"/>
      <c r="B408" s="78"/>
      <c r="C408" s="78"/>
      <c r="D408" s="78"/>
      <c r="E408" s="78"/>
      <c r="F408" s="78"/>
      <c r="G408" s="78"/>
      <c r="I408" s="78"/>
      <c r="J408" s="78"/>
      <c r="K408" s="78"/>
      <c r="L408" s="78"/>
      <c r="M408" s="78"/>
      <c r="N408" s="78"/>
      <c r="O408" s="24"/>
      <c r="P408" s="24"/>
      <c r="Q408" s="39"/>
      <c r="R408" s="39"/>
      <c r="S408" s="54"/>
      <c r="T408" s="39"/>
      <c r="U408" s="24"/>
      <c r="V408" s="39"/>
      <c r="W408" s="20"/>
      <c r="X408" s="24"/>
      <c r="Y408" s="24"/>
      <c r="Z408" s="39"/>
      <c r="AA408" s="39"/>
      <c r="AB408" s="54"/>
      <c r="AC408" s="39"/>
      <c r="AD408" s="24"/>
      <c r="AE408" s="39"/>
      <c r="AF408" s="20"/>
      <c r="AG408" s="24"/>
      <c r="AH408" s="24"/>
      <c r="AI408" s="39"/>
      <c r="AJ408" s="39"/>
      <c r="AK408" s="54"/>
      <c r="AL408" s="39"/>
      <c r="AM408" s="24"/>
      <c r="AN408" s="39"/>
      <c r="AO408" s="20"/>
      <c r="AP408" s="24"/>
      <c r="AQ408" s="24"/>
      <c r="AR408" s="39"/>
      <c r="AS408" s="39"/>
      <c r="AT408" s="54"/>
      <c r="AU408" s="39"/>
      <c r="AV408" s="24"/>
      <c r="AW408" s="39"/>
      <c r="AX408" s="20"/>
      <c r="AY408" s="24"/>
      <c r="AZ408" s="24"/>
      <c r="BA408" s="39"/>
      <c r="BB408" s="39"/>
      <c r="BC408" s="54"/>
      <c r="BD408" s="39"/>
      <c r="BE408" s="24"/>
      <c r="BF408" s="39"/>
      <c r="BJ408" s="62"/>
      <c r="BK408" s="59"/>
      <c r="BL408" s="62"/>
    </row>
    <row r="409" spans="1:64">
      <c r="A409" s="39"/>
      <c r="B409" s="78"/>
      <c r="C409" s="78"/>
      <c r="D409" s="78"/>
      <c r="E409" s="78"/>
      <c r="F409" s="78"/>
      <c r="G409" s="78"/>
      <c r="I409" s="78"/>
      <c r="J409" s="78"/>
      <c r="K409" s="78"/>
      <c r="L409" s="78"/>
      <c r="M409" s="78"/>
      <c r="N409" s="78"/>
      <c r="O409" s="24"/>
      <c r="P409" s="24"/>
      <c r="Q409" s="39"/>
      <c r="R409" s="39"/>
      <c r="S409" s="54"/>
      <c r="T409" s="39"/>
      <c r="U409" s="24"/>
      <c r="V409" s="39"/>
      <c r="W409" s="20"/>
      <c r="X409" s="24"/>
      <c r="Y409" s="24"/>
      <c r="Z409" s="39"/>
      <c r="AA409" s="39"/>
      <c r="AB409" s="54"/>
      <c r="AC409" s="39"/>
      <c r="AD409" s="24"/>
      <c r="AE409" s="39"/>
      <c r="AF409" s="20"/>
      <c r="AG409" s="24"/>
      <c r="AH409" s="24"/>
      <c r="AI409" s="39"/>
      <c r="AJ409" s="39"/>
      <c r="AK409" s="54"/>
      <c r="AL409" s="39"/>
      <c r="AM409" s="24"/>
      <c r="AN409" s="39"/>
      <c r="AO409" s="20"/>
      <c r="AP409" s="24"/>
      <c r="AQ409" s="24"/>
      <c r="AR409" s="39"/>
      <c r="AS409" s="39"/>
      <c r="AT409" s="54"/>
      <c r="AU409" s="39"/>
      <c r="AV409" s="24"/>
      <c r="AW409" s="39"/>
      <c r="AX409" s="20"/>
      <c r="AY409" s="24"/>
      <c r="AZ409" s="24"/>
      <c r="BA409" s="39"/>
      <c r="BB409" s="39"/>
      <c r="BC409" s="54"/>
      <c r="BD409" s="39"/>
      <c r="BE409" s="24"/>
      <c r="BF409" s="39"/>
      <c r="BJ409" s="62"/>
      <c r="BK409" s="59"/>
      <c r="BL409" s="62"/>
    </row>
    <row r="410" spans="1:64">
      <c r="A410" s="39"/>
      <c r="B410" s="78"/>
      <c r="C410" s="78"/>
      <c r="D410" s="78"/>
      <c r="E410" s="78"/>
      <c r="F410" s="78"/>
      <c r="G410" s="78"/>
      <c r="I410" s="78"/>
      <c r="J410" s="78"/>
      <c r="K410" s="78"/>
      <c r="L410" s="78"/>
      <c r="M410" s="78"/>
      <c r="N410" s="78"/>
      <c r="O410" s="24"/>
      <c r="P410" s="24"/>
      <c r="Q410" s="39"/>
      <c r="R410" s="39"/>
      <c r="S410" s="54"/>
      <c r="T410" s="39"/>
      <c r="U410" s="24"/>
      <c r="V410" s="39"/>
      <c r="W410" s="20"/>
      <c r="X410" s="24"/>
      <c r="Y410" s="24"/>
      <c r="Z410" s="39"/>
      <c r="AA410" s="39"/>
      <c r="AB410" s="54"/>
      <c r="AC410" s="39"/>
      <c r="AD410" s="24"/>
      <c r="AE410" s="39"/>
      <c r="AF410" s="20"/>
      <c r="AG410" s="24"/>
      <c r="AH410" s="24"/>
      <c r="AI410" s="39"/>
      <c r="AJ410" s="39"/>
      <c r="AK410" s="54"/>
      <c r="AL410" s="39"/>
      <c r="AM410" s="24"/>
      <c r="AN410" s="39"/>
      <c r="AO410" s="20"/>
      <c r="AP410" s="24"/>
      <c r="AQ410" s="24"/>
      <c r="AR410" s="39"/>
      <c r="AS410" s="39"/>
      <c r="AT410" s="54"/>
      <c r="AU410" s="39"/>
      <c r="AV410" s="24"/>
      <c r="AW410" s="39"/>
      <c r="AX410" s="20"/>
      <c r="AY410" s="24"/>
      <c r="AZ410" s="24"/>
      <c r="BA410" s="39"/>
      <c r="BB410" s="39"/>
      <c r="BC410" s="54"/>
      <c r="BD410" s="39"/>
      <c r="BE410" s="24"/>
      <c r="BF410" s="39"/>
      <c r="BJ410" s="62"/>
      <c r="BK410" s="59"/>
      <c r="BL410" s="62"/>
    </row>
    <row r="411" spans="1:64">
      <c r="A411" s="39"/>
      <c r="B411" s="78"/>
      <c r="C411" s="78"/>
      <c r="D411" s="78"/>
      <c r="E411" s="78"/>
      <c r="F411" s="78"/>
      <c r="G411" s="78"/>
      <c r="I411" s="78"/>
      <c r="J411" s="78"/>
      <c r="K411" s="78"/>
      <c r="L411" s="78"/>
      <c r="M411" s="78"/>
      <c r="N411" s="78"/>
      <c r="O411" s="24"/>
      <c r="P411" s="24"/>
      <c r="Q411" s="39"/>
      <c r="R411" s="39"/>
      <c r="S411" s="54"/>
      <c r="T411" s="39"/>
      <c r="U411" s="24"/>
      <c r="V411" s="39"/>
      <c r="W411" s="20"/>
      <c r="X411" s="24"/>
      <c r="Y411" s="24"/>
      <c r="Z411" s="39"/>
      <c r="AA411" s="39"/>
      <c r="AB411" s="54"/>
      <c r="AC411" s="39"/>
      <c r="AD411" s="24"/>
      <c r="AE411" s="39"/>
      <c r="AF411" s="20"/>
      <c r="AG411" s="24"/>
      <c r="AH411" s="24"/>
      <c r="AI411" s="39"/>
      <c r="AJ411" s="39"/>
      <c r="AK411" s="54"/>
      <c r="AL411" s="39"/>
      <c r="AM411" s="24"/>
      <c r="AN411" s="39"/>
      <c r="AO411" s="20"/>
      <c r="AP411" s="24"/>
      <c r="AQ411" s="24"/>
      <c r="AR411" s="39"/>
      <c r="AS411" s="39"/>
      <c r="AT411" s="54"/>
      <c r="AU411" s="39"/>
      <c r="AV411" s="24"/>
      <c r="AW411" s="39"/>
      <c r="AX411" s="20"/>
      <c r="AY411" s="24"/>
      <c r="AZ411" s="24"/>
      <c r="BA411" s="39"/>
      <c r="BB411" s="39"/>
      <c r="BC411" s="54"/>
      <c r="BD411" s="39"/>
      <c r="BE411" s="24"/>
      <c r="BF411" s="39"/>
      <c r="BJ411" s="62"/>
      <c r="BK411" s="59"/>
      <c r="BL411" s="62"/>
    </row>
    <row r="412" spans="1:64">
      <c r="A412" s="39"/>
      <c r="B412" s="78"/>
      <c r="C412" s="78"/>
      <c r="D412" s="78"/>
      <c r="E412" s="78"/>
      <c r="F412" s="78"/>
      <c r="G412" s="78"/>
      <c r="I412" s="78"/>
      <c r="J412" s="78"/>
      <c r="K412" s="78"/>
      <c r="L412" s="78"/>
      <c r="M412" s="78"/>
      <c r="N412" s="78"/>
      <c r="O412" s="24"/>
      <c r="P412" s="24"/>
      <c r="Q412" s="39"/>
      <c r="R412" s="39"/>
      <c r="S412" s="54"/>
      <c r="T412" s="39"/>
      <c r="U412" s="24"/>
      <c r="V412" s="39"/>
      <c r="W412" s="20"/>
      <c r="X412" s="24"/>
      <c r="Y412" s="24"/>
      <c r="Z412" s="39"/>
      <c r="AA412" s="39"/>
      <c r="AB412" s="54"/>
      <c r="AC412" s="39"/>
      <c r="AD412" s="24"/>
      <c r="AE412" s="39"/>
      <c r="AF412" s="20"/>
      <c r="AG412" s="24"/>
      <c r="AH412" s="24"/>
      <c r="AI412" s="39"/>
      <c r="AJ412" s="39"/>
      <c r="AK412" s="54"/>
      <c r="AL412" s="39"/>
      <c r="AM412" s="24"/>
      <c r="AN412" s="39"/>
      <c r="AO412" s="20"/>
      <c r="AP412" s="24"/>
      <c r="AQ412" s="24"/>
      <c r="AR412" s="39"/>
      <c r="AS412" s="39"/>
      <c r="AT412" s="54"/>
      <c r="AU412" s="39"/>
      <c r="AV412" s="24"/>
      <c r="AW412" s="39"/>
      <c r="AX412" s="20"/>
      <c r="AY412" s="24"/>
      <c r="AZ412" s="24"/>
      <c r="BA412" s="39"/>
      <c r="BB412" s="39"/>
      <c r="BC412" s="54"/>
      <c r="BD412" s="39"/>
      <c r="BE412" s="24"/>
      <c r="BF412" s="39"/>
      <c r="BJ412" s="62"/>
      <c r="BK412" s="59"/>
      <c r="BL412" s="62"/>
    </row>
    <row r="413" spans="1:64">
      <c r="A413" s="39"/>
      <c r="B413" s="78"/>
      <c r="C413" s="78"/>
      <c r="D413" s="78"/>
      <c r="E413" s="78"/>
      <c r="F413" s="78"/>
      <c r="G413" s="78"/>
      <c r="I413" s="78"/>
      <c r="J413" s="78"/>
      <c r="K413" s="78"/>
      <c r="L413" s="78"/>
      <c r="M413" s="78"/>
      <c r="N413" s="78"/>
      <c r="O413" s="24"/>
      <c r="P413" s="24"/>
      <c r="Q413" s="39"/>
      <c r="R413" s="39"/>
      <c r="S413" s="54"/>
      <c r="T413" s="39"/>
      <c r="U413" s="24"/>
      <c r="V413" s="39"/>
      <c r="W413" s="20"/>
      <c r="X413" s="24"/>
      <c r="Y413" s="24"/>
      <c r="Z413" s="39"/>
      <c r="AA413" s="39"/>
      <c r="AB413" s="54"/>
      <c r="AC413" s="39"/>
      <c r="AD413" s="24"/>
      <c r="AE413" s="39"/>
      <c r="AF413" s="20"/>
      <c r="AG413" s="24"/>
      <c r="AH413" s="24"/>
      <c r="AI413" s="39"/>
      <c r="AJ413" s="39"/>
      <c r="AK413" s="54"/>
      <c r="AL413" s="39"/>
      <c r="AM413" s="24"/>
      <c r="AN413" s="39"/>
      <c r="AO413" s="20"/>
      <c r="AP413" s="24"/>
      <c r="AQ413" s="24"/>
      <c r="AR413" s="39"/>
      <c r="AS413" s="39"/>
      <c r="AT413" s="54"/>
      <c r="AU413" s="39"/>
      <c r="AV413" s="24"/>
      <c r="AW413" s="39"/>
      <c r="AX413" s="20"/>
      <c r="AY413" s="24"/>
      <c r="AZ413" s="24"/>
      <c r="BA413" s="39"/>
      <c r="BB413" s="39"/>
      <c r="BC413" s="54"/>
      <c r="BD413" s="39"/>
      <c r="BE413" s="24"/>
      <c r="BF413" s="39"/>
      <c r="BJ413" s="62"/>
      <c r="BK413" s="59"/>
      <c r="BL413" s="62"/>
    </row>
    <row r="414" spans="1:64">
      <c r="A414" s="39"/>
      <c r="B414" s="78"/>
      <c r="C414" s="78"/>
      <c r="D414" s="78"/>
      <c r="E414" s="78"/>
      <c r="F414" s="78"/>
      <c r="G414" s="78"/>
      <c r="I414" s="78"/>
      <c r="J414" s="78"/>
      <c r="K414" s="78"/>
      <c r="L414" s="78"/>
      <c r="M414" s="78"/>
      <c r="N414" s="78"/>
      <c r="O414" s="24"/>
      <c r="P414" s="24"/>
      <c r="Q414" s="39"/>
      <c r="R414" s="39"/>
      <c r="S414" s="54"/>
      <c r="T414" s="39"/>
      <c r="U414" s="24"/>
      <c r="V414" s="39"/>
      <c r="W414" s="20"/>
      <c r="X414" s="24"/>
      <c r="Y414" s="24"/>
      <c r="Z414" s="39"/>
      <c r="AA414" s="39"/>
      <c r="AB414" s="54"/>
      <c r="AC414" s="39"/>
      <c r="AD414" s="24"/>
      <c r="AE414" s="39"/>
      <c r="AF414" s="20"/>
      <c r="AG414" s="24"/>
      <c r="AH414" s="24"/>
      <c r="AI414" s="39"/>
      <c r="AJ414" s="39"/>
      <c r="AK414" s="54"/>
      <c r="AL414" s="39"/>
      <c r="AM414" s="24"/>
      <c r="AN414" s="39"/>
      <c r="AO414" s="20"/>
      <c r="AP414" s="24"/>
      <c r="AQ414" s="24"/>
      <c r="AR414" s="39"/>
      <c r="AS414" s="39"/>
      <c r="AT414" s="54"/>
      <c r="AU414" s="39"/>
      <c r="AV414" s="24"/>
      <c r="AW414" s="39"/>
      <c r="AX414" s="20"/>
      <c r="AY414" s="24"/>
      <c r="AZ414" s="24"/>
      <c r="BA414" s="39"/>
      <c r="BB414" s="39"/>
      <c r="BC414" s="54"/>
      <c r="BD414" s="39"/>
      <c r="BE414" s="24"/>
      <c r="BF414" s="39"/>
      <c r="BJ414" s="62"/>
      <c r="BK414" s="59"/>
      <c r="BL414" s="62"/>
    </row>
    <row r="415" spans="1:64">
      <c r="A415" s="39"/>
      <c r="B415" s="78"/>
      <c r="C415" s="78"/>
      <c r="D415" s="78"/>
      <c r="E415" s="78"/>
      <c r="F415" s="78"/>
      <c r="G415" s="78"/>
      <c r="I415" s="78"/>
      <c r="J415" s="78"/>
      <c r="K415" s="78"/>
      <c r="L415" s="78"/>
      <c r="M415" s="78"/>
      <c r="N415" s="78"/>
      <c r="O415" s="24"/>
      <c r="P415" s="24"/>
      <c r="Q415" s="39"/>
      <c r="R415" s="39"/>
      <c r="S415" s="54"/>
      <c r="T415" s="39"/>
      <c r="U415" s="24"/>
      <c r="V415" s="39"/>
      <c r="W415" s="20"/>
      <c r="X415" s="24"/>
      <c r="Y415" s="24"/>
      <c r="Z415" s="39"/>
      <c r="AA415" s="39"/>
      <c r="AB415" s="54"/>
      <c r="AC415" s="39"/>
      <c r="AD415" s="24"/>
      <c r="AE415" s="39"/>
      <c r="AF415" s="20"/>
      <c r="AG415" s="24"/>
      <c r="AH415" s="24"/>
      <c r="AI415" s="39"/>
      <c r="AJ415" s="39"/>
      <c r="AK415" s="54"/>
      <c r="AL415" s="39"/>
      <c r="AM415" s="24"/>
      <c r="AN415" s="39"/>
      <c r="AO415" s="20"/>
      <c r="AP415" s="24"/>
      <c r="AQ415" s="24"/>
      <c r="AR415" s="39"/>
      <c r="AS415" s="39"/>
      <c r="AT415" s="54"/>
      <c r="AU415" s="39"/>
      <c r="AV415" s="24"/>
      <c r="AW415" s="39"/>
      <c r="AX415" s="20"/>
      <c r="AY415" s="24"/>
      <c r="AZ415" s="24"/>
      <c r="BA415" s="39"/>
      <c r="BB415" s="39"/>
      <c r="BC415" s="54"/>
      <c r="BD415" s="39"/>
      <c r="BE415" s="24"/>
      <c r="BF415" s="39"/>
      <c r="BJ415" s="62"/>
      <c r="BK415" s="59"/>
      <c r="BL415" s="62"/>
    </row>
    <row r="416" spans="1:64">
      <c r="A416" s="39"/>
      <c r="B416" s="78"/>
      <c r="C416" s="78"/>
      <c r="D416" s="78"/>
      <c r="E416" s="78"/>
      <c r="F416" s="78"/>
      <c r="G416" s="78"/>
      <c r="I416" s="78"/>
      <c r="J416" s="78"/>
      <c r="K416" s="78"/>
      <c r="L416" s="78"/>
      <c r="M416" s="78"/>
      <c r="N416" s="78"/>
      <c r="O416" s="24"/>
      <c r="P416" s="24"/>
      <c r="Q416" s="39"/>
      <c r="R416" s="39"/>
      <c r="S416" s="54"/>
      <c r="T416" s="39"/>
      <c r="U416" s="24"/>
      <c r="V416" s="39"/>
      <c r="W416" s="20"/>
      <c r="X416" s="24"/>
      <c r="Y416" s="24"/>
      <c r="Z416" s="39"/>
      <c r="AA416" s="39"/>
      <c r="AB416" s="54"/>
      <c r="AC416" s="39"/>
      <c r="AD416" s="24"/>
      <c r="AE416" s="39"/>
      <c r="AF416" s="20"/>
      <c r="AG416" s="24"/>
      <c r="AH416" s="24"/>
      <c r="AI416" s="39"/>
      <c r="AJ416" s="39"/>
      <c r="AK416" s="54"/>
      <c r="AL416" s="39"/>
      <c r="AM416" s="24"/>
      <c r="AN416" s="39"/>
      <c r="AO416" s="20"/>
      <c r="AP416" s="24"/>
      <c r="AQ416" s="24"/>
      <c r="AR416" s="39"/>
      <c r="AS416" s="39"/>
      <c r="AT416" s="54"/>
      <c r="AU416" s="39"/>
      <c r="AV416" s="24"/>
      <c r="AW416" s="39"/>
      <c r="AX416" s="20"/>
      <c r="AY416" s="24"/>
      <c r="AZ416" s="24"/>
      <c r="BA416" s="39"/>
      <c r="BB416" s="39"/>
      <c r="BC416" s="54"/>
      <c r="BD416" s="39"/>
      <c r="BE416" s="24"/>
      <c r="BF416" s="39"/>
      <c r="BJ416" s="62"/>
      <c r="BK416" s="59"/>
      <c r="BL416" s="62"/>
    </row>
    <row r="417" spans="1:64">
      <c r="A417" s="39"/>
      <c r="B417" s="78"/>
      <c r="C417" s="78"/>
      <c r="D417" s="78"/>
      <c r="E417" s="78"/>
      <c r="F417" s="78"/>
      <c r="G417" s="78"/>
      <c r="I417" s="78"/>
      <c r="J417" s="78"/>
      <c r="K417" s="78"/>
      <c r="L417" s="78"/>
      <c r="M417" s="78"/>
      <c r="N417" s="78"/>
      <c r="O417" s="24"/>
      <c r="P417" s="24"/>
      <c r="Q417" s="39"/>
      <c r="R417" s="39"/>
      <c r="S417" s="54"/>
      <c r="T417" s="39"/>
      <c r="U417" s="24"/>
      <c r="V417" s="39"/>
      <c r="W417" s="20"/>
      <c r="X417" s="24"/>
      <c r="Y417" s="24"/>
      <c r="Z417" s="39"/>
      <c r="AA417" s="39"/>
      <c r="AB417" s="54"/>
      <c r="AC417" s="39"/>
      <c r="AD417" s="24"/>
      <c r="AE417" s="39"/>
      <c r="AF417" s="20"/>
      <c r="AG417" s="24"/>
      <c r="AH417" s="24"/>
      <c r="AI417" s="39"/>
      <c r="AJ417" s="39"/>
      <c r="AK417" s="54"/>
      <c r="AL417" s="39"/>
      <c r="AM417" s="24"/>
      <c r="AN417" s="39"/>
      <c r="AO417" s="20"/>
      <c r="AP417" s="24"/>
      <c r="AQ417" s="24"/>
      <c r="AR417" s="39"/>
      <c r="AS417" s="39"/>
      <c r="AT417" s="54"/>
      <c r="AU417" s="39"/>
      <c r="AV417" s="24"/>
      <c r="AW417" s="39"/>
      <c r="AX417" s="20"/>
      <c r="AY417" s="24"/>
      <c r="AZ417" s="24"/>
      <c r="BA417" s="39"/>
      <c r="BB417" s="39"/>
      <c r="BC417" s="54"/>
      <c r="BD417" s="39"/>
      <c r="BE417" s="24"/>
      <c r="BF417" s="39"/>
      <c r="BJ417" s="62"/>
      <c r="BK417" s="59"/>
      <c r="BL417" s="62"/>
    </row>
    <row r="418" spans="1:64">
      <c r="A418" s="39"/>
      <c r="B418" s="78"/>
      <c r="C418" s="78"/>
      <c r="D418" s="78"/>
      <c r="E418" s="78"/>
      <c r="F418" s="78"/>
      <c r="G418" s="78"/>
      <c r="I418" s="78"/>
      <c r="J418" s="78"/>
      <c r="K418" s="78"/>
      <c r="L418" s="78"/>
      <c r="M418" s="78"/>
      <c r="N418" s="78"/>
      <c r="O418" s="24"/>
      <c r="P418" s="24"/>
      <c r="Q418" s="39"/>
      <c r="R418" s="39"/>
      <c r="S418" s="54"/>
      <c r="T418" s="39"/>
      <c r="U418" s="24"/>
      <c r="V418" s="39"/>
      <c r="W418" s="20"/>
      <c r="X418" s="24"/>
      <c r="Y418" s="24"/>
      <c r="Z418" s="39"/>
      <c r="AA418" s="39"/>
      <c r="AB418" s="54"/>
      <c r="AC418" s="39"/>
      <c r="AD418" s="24"/>
      <c r="AE418" s="39"/>
      <c r="AF418" s="20"/>
      <c r="AG418" s="24"/>
      <c r="AH418" s="24"/>
      <c r="AI418" s="39"/>
      <c r="AJ418" s="39"/>
      <c r="AK418" s="54"/>
      <c r="AL418" s="39"/>
      <c r="AM418" s="24"/>
      <c r="AN418" s="39"/>
      <c r="AO418" s="20"/>
      <c r="AP418" s="24"/>
      <c r="AQ418" s="24"/>
      <c r="AR418" s="39"/>
      <c r="AS418" s="39"/>
      <c r="AT418" s="54"/>
      <c r="AU418" s="39"/>
      <c r="AV418" s="24"/>
      <c r="AW418" s="39"/>
      <c r="AX418" s="20"/>
      <c r="AY418" s="24"/>
      <c r="AZ418" s="24"/>
      <c r="BA418" s="39"/>
      <c r="BB418" s="39"/>
      <c r="BC418" s="54"/>
      <c r="BD418" s="39"/>
      <c r="BE418" s="24"/>
      <c r="BF418" s="39"/>
      <c r="BJ418" s="62"/>
      <c r="BK418" s="59"/>
      <c r="BL418" s="62"/>
    </row>
    <row r="419" spans="1:64">
      <c r="A419" s="39"/>
      <c r="B419" s="78"/>
      <c r="C419" s="78"/>
      <c r="D419" s="78"/>
      <c r="E419" s="78"/>
      <c r="F419" s="78"/>
      <c r="G419" s="78"/>
      <c r="I419" s="78"/>
      <c r="J419" s="78"/>
      <c r="K419" s="78"/>
      <c r="L419" s="78"/>
      <c r="M419" s="78"/>
      <c r="N419" s="78"/>
      <c r="O419" s="24"/>
      <c r="P419" s="24"/>
      <c r="Q419" s="39"/>
      <c r="R419" s="39"/>
      <c r="S419" s="54"/>
      <c r="T419" s="39"/>
      <c r="U419" s="24"/>
      <c r="V419" s="39"/>
      <c r="W419" s="20"/>
      <c r="X419" s="24"/>
      <c r="Y419" s="24"/>
      <c r="Z419" s="39"/>
      <c r="AA419" s="39"/>
      <c r="AB419" s="54"/>
      <c r="AC419" s="39"/>
      <c r="AD419" s="24"/>
      <c r="AE419" s="39"/>
      <c r="AF419" s="20"/>
      <c r="AG419" s="24"/>
      <c r="AH419" s="24"/>
      <c r="AI419" s="39"/>
      <c r="AJ419" s="39"/>
      <c r="AK419" s="54"/>
      <c r="AL419" s="39"/>
      <c r="AM419" s="24"/>
      <c r="AN419" s="39"/>
      <c r="AO419" s="20"/>
      <c r="AP419" s="24"/>
      <c r="AQ419" s="24"/>
      <c r="AR419" s="39"/>
      <c r="AS419" s="39"/>
      <c r="AT419" s="54"/>
      <c r="AU419" s="39"/>
      <c r="AV419" s="24"/>
      <c r="AW419" s="39"/>
      <c r="AX419" s="20"/>
      <c r="AY419" s="24"/>
      <c r="AZ419" s="24"/>
      <c r="BA419" s="39"/>
      <c r="BB419" s="39"/>
      <c r="BC419" s="54"/>
      <c r="BD419" s="39"/>
      <c r="BE419" s="24"/>
      <c r="BF419" s="39"/>
      <c r="BJ419" s="62"/>
      <c r="BK419" s="59"/>
      <c r="BL419" s="62"/>
    </row>
    <row r="420" spans="1:64">
      <c r="A420" s="39"/>
      <c r="B420" s="78"/>
      <c r="C420" s="78"/>
      <c r="D420" s="78"/>
      <c r="E420" s="78"/>
      <c r="F420" s="78"/>
      <c r="G420" s="78"/>
      <c r="I420" s="78"/>
      <c r="J420" s="78"/>
      <c r="K420" s="78"/>
      <c r="L420" s="78"/>
      <c r="M420" s="78"/>
      <c r="N420" s="78"/>
      <c r="O420" s="24"/>
      <c r="P420" s="24"/>
      <c r="Q420" s="39"/>
      <c r="R420" s="39"/>
      <c r="S420" s="54"/>
      <c r="T420" s="39"/>
      <c r="U420" s="24"/>
      <c r="V420" s="39"/>
      <c r="W420" s="20"/>
      <c r="X420" s="24"/>
      <c r="Y420" s="24"/>
      <c r="Z420" s="39"/>
      <c r="AA420" s="39"/>
      <c r="AB420" s="54"/>
      <c r="AC420" s="39"/>
      <c r="AD420" s="24"/>
      <c r="AE420" s="39"/>
      <c r="AF420" s="20"/>
      <c r="AG420" s="24"/>
      <c r="AH420" s="24"/>
      <c r="AI420" s="39"/>
      <c r="AJ420" s="39"/>
      <c r="AK420" s="54"/>
      <c r="AL420" s="39"/>
      <c r="AM420" s="24"/>
      <c r="AN420" s="39"/>
      <c r="AO420" s="20"/>
      <c r="AP420" s="24"/>
      <c r="AQ420" s="24"/>
      <c r="AR420" s="39"/>
      <c r="AS420" s="39"/>
      <c r="AT420" s="54"/>
      <c r="AU420" s="39"/>
      <c r="AV420" s="24"/>
      <c r="AW420" s="39"/>
      <c r="AX420" s="20"/>
      <c r="AY420" s="24"/>
      <c r="AZ420" s="24"/>
      <c r="BA420" s="39"/>
      <c r="BB420" s="39"/>
      <c r="BC420" s="54"/>
      <c r="BD420" s="39"/>
      <c r="BE420" s="24"/>
      <c r="BF420" s="39"/>
      <c r="BJ420" s="62"/>
      <c r="BK420" s="59"/>
      <c r="BL420" s="62"/>
    </row>
    <row r="421" spans="1:64">
      <c r="A421" s="39"/>
      <c r="B421" s="78"/>
      <c r="C421" s="78"/>
      <c r="D421" s="78"/>
      <c r="E421" s="78"/>
      <c r="F421" s="78"/>
      <c r="G421" s="78"/>
      <c r="I421" s="78"/>
      <c r="J421" s="78"/>
      <c r="K421" s="78"/>
      <c r="L421" s="78"/>
      <c r="M421" s="78"/>
      <c r="N421" s="78"/>
      <c r="O421" s="24"/>
      <c r="P421" s="24"/>
      <c r="Q421" s="39"/>
      <c r="R421" s="39"/>
      <c r="S421" s="54"/>
      <c r="T421" s="39"/>
      <c r="U421" s="24"/>
      <c r="V421" s="39"/>
      <c r="W421" s="20"/>
      <c r="X421" s="24"/>
      <c r="Y421" s="24"/>
      <c r="Z421" s="39"/>
      <c r="AA421" s="39"/>
      <c r="AB421" s="54"/>
      <c r="AC421" s="39"/>
      <c r="AD421" s="24"/>
      <c r="AE421" s="39"/>
      <c r="AF421" s="20"/>
      <c r="AG421" s="24"/>
      <c r="AH421" s="24"/>
      <c r="AI421" s="39"/>
      <c r="AJ421" s="39"/>
      <c r="AK421" s="54"/>
      <c r="AL421" s="39"/>
      <c r="AM421" s="24"/>
      <c r="AN421" s="39"/>
      <c r="AO421" s="20"/>
      <c r="AP421" s="24"/>
      <c r="AQ421" s="24"/>
      <c r="AR421" s="39"/>
      <c r="AS421" s="39"/>
      <c r="AT421" s="54"/>
      <c r="AU421" s="39"/>
      <c r="AV421" s="24"/>
      <c r="AW421" s="39"/>
      <c r="AX421" s="20"/>
      <c r="AY421" s="24"/>
      <c r="AZ421" s="24"/>
      <c r="BA421" s="39"/>
      <c r="BB421" s="39"/>
      <c r="BC421" s="54"/>
      <c r="BD421" s="39"/>
      <c r="BE421" s="24"/>
      <c r="BF421" s="39"/>
      <c r="BJ421" s="62"/>
      <c r="BK421" s="59"/>
      <c r="BL421" s="62"/>
    </row>
    <row r="422" spans="1:64">
      <c r="A422" s="39"/>
      <c r="B422" s="78"/>
      <c r="C422" s="78"/>
      <c r="D422" s="78"/>
      <c r="E422" s="78"/>
      <c r="F422" s="78"/>
      <c r="G422" s="78"/>
      <c r="I422" s="78"/>
      <c r="J422" s="78"/>
      <c r="K422" s="78"/>
      <c r="L422" s="78"/>
      <c r="M422" s="78"/>
      <c r="N422" s="78"/>
      <c r="O422" s="24"/>
      <c r="P422" s="24"/>
      <c r="Q422" s="39"/>
      <c r="R422" s="39"/>
      <c r="S422" s="54"/>
      <c r="T422" s="39"/>
      <c r="U422" s="24"/>
      <c r="V422" s="39"/>
      <c r="W422" s="20"/>
      <c r="X422" s="24"/>
      <c r="Y422" s="24"/>
      <c r="Z422" s="39"/>
      <c r="AA422" s="39"/>
      <c r="AB422" s="54"/>
      <c r="AC422" s="39"/>
      <c r="AD422" s="24"/>
      <c r="AE422" s="39"/>
      <c r="AF422" s="20"/>
      <c r="AG422" s="24"/>
      <c r="AH422" s="24"/>
      <c r="AI422" s="39"/>
      <c r="AJ422" s="39"/>
      <c r="AK422" s="54"/>
      <c r="AL422" s="39"/>
      <c r="AM422" s="24"/>
      <c r="AN422" s="39"/>
      <c r="AO422" s="20"/>
      <c r="AP422" s="24"/>
      <c r="AQ422" s="24"/>
      <c r="AR422" s="39"/>
      <c r="AS422" s="39"/>
      <c r="AT422" s="54"/>
      <c r="AU422" s="39"/>
      <c r="AV422" s="24"/>
      <c r="AW422" s="39"/>
      <c r="AX422" s="20"/>
      <c r="AY422" s="24"/>
      <c r="AZ422" s="24"/>
      <c r="BA422" s="39"/>
      <c r="BB422" s="39"/>
      <c r="BC422" s="54"/>
      <c r="BD422" s="39"/>
      <c r="BE422" s="24"/>
      <c r="BF422" s="39"/>
      <c r="BJ422" s="62"/>
      <c r="BK422" s="59"/>
      <c r="BL422" s="62"/>
    </row>
    <row r="423" spans="1:64">
      <c r="A423" s="39"/>
      <c r="B423" s="78"/>
      <c r="C423" s="78"/>
      <c r="D423" s="78"/>
      <c r="E423" s="78"/>
      <c r="F423" s="78"/>
      <c r="G423" s="78"/>
      <c r="I423" s="78"/>
      <c r="J423" s="78"/>
      <c r="K423" s="78"/>
      <c r="L423" s="78"/>
      <c r="M423" s="78"/>
      <c r="N423" s="78"/>
      <c r="O423" s="24"/>
      <c r="P423" s="24"/>
      <c r="Q423" s="39"/>
      <c r="R423" s="39"/>
      <c r="S423" s="54"/>
      <c r="T423" s="39"/>
      <c r="U423" s="24"/>
      <c r="V423" s="39"/>
      <c r="W423" s="20"/>
      <c r="X423" s="24"/>
      <c r="Y423" s="24"/>
      <c r="Z423" s="39"/>
      <c r="AA423" s="39"/>
      <c r="AB423" s="54"/>
      <c r="AC423" s="39"/>
      <c r="AD423" s="24"/>
      <c r="AE423" s="39"/>
      <c r="AF423" s="20"/>
      <c r="AG423" s="24"/>
      <c r="AH423" s="24"/>
      <c r="AI423" s="39"/>
      <c r="AJ423" s="39"/>
      <c r="AK423" s="54"/>
      <c r="AL423" s="39"/>
      <c r="AM423" s="24"/>
      <c r="AN423" s="39"/>
      <c r="AO423" s="20"/>
      <c r="AP423" s="24"/>
      <c r="AQ423" s="24"/>
      <c r="AR423" s="39"/>
      <c r="AS423" s="39"/>
      <c r="AT423" s="54"/>
      <c r="AU423" s="39"/>
      <c r="AV423" s="24"/>
      <c r="AW423" s="39"/>
      <c r="AX423" s="20"/>
      <c r="AY423" s="24"/>
      <c r="AZ423" s="24"/>
      <c r="BA423" s="39"/>
      <c r="BB423" s="39"/>
      <c r="BC423" s="54"/>
      <c r="BD423" s="39"/>
      <c r="BE423" s="24"/>
      <c r="BF423" s="39"/>
      <c r="BJ423" s="62"/>
      <c r="BK423" s="59"/>
      <c r="BL423" s="62"/>
    </row>
    <row r="424" spans="1:64">
      <c r="A424" s="39"/>
      <c r="B424" s="78"/>
      <c r="C424" s="78"/>
      <c r="D424" s="78"/>
      <c r="E424" s="78"/>
      <c r="F424" s="78"/>
      <c r="G424" s="78"/>
      <c r="I424" s="78"/>
      <c r="J424" s="78"/>
      <c r="K424" s="78"/>
      <c r="L424" s="78"/>
      <c r="M424" s="78"/>
      <c r="N424" s="78"/>
      <c r="O424" s="24"/>
      <c r="P424" s="24"/>
      <c r="Q424" s="39"/>
      <c r="R424" s="39"/>
      <c r="S424" s="54"/>
      <c r="T424" s="39"/>
      <c r="U424" s="24"/>
      <c r="V424" s="39"/>
      <c r="W424" s="20"/>
      <c r="X424" s="24"/>
      <c r="Y424" s="24"/>
      <c r="Z424" s="39"/>
      <c r="AA424" s="39"/>
      <c r="AB424" s="54"/>
      <c r="AC424" s="39"/>
      <c r="AD424" s="24"/>
      <c r="AE424" s="39"/>
      <c r="AF424" s="20"/>
      <c r="AG424" s="24"/>
      <c r="AH424" s="24"/>
      <c r="AI424" s="39"/>
      <c r="AJ424" s="39"/>
      <c r="AK424" s="54"/>
      <c r="AL424" s="39"/>
      <c r="AM424" s="24"/>
      <c r="AN424" s="39"/>
      <c r="AO424" s="20"/>
      <c r="AP424" s="24"/>
      <c r="AQ424" s="24"/>
      <c r="AR424" s="39"/>
      <c r="AS424" s="39"/>
      <c r="AT424" s="54"/>
      <c r="AU424" s="39"/>
      <c r="AV424" s="24"/>
      <c r="AW424" s="39"/>
      <c r="AX424" s="20"/>
      <c r="AY424" s="24"/>
      <c r="AZ424" s="24"/>
      <c r="BA424" s="39"/>
      <c r="BB424" s="39"/>
      <c r="BC424" s="54"/>
      <c r="BD424" s="39"/>
      <c r="BE424" s="24"/>
      <c r="BF424" s="39"/>
      <c r="BJ424" s="62"/>
      <c r="BK424" s="59"/>
      <c r="BL424" s="62"/>
    </row>
    <row r="425" spans="1:64">
      <c r="A425" s="39"/>
      <c r="B425" s="78"/>
      <c r="C425" s="78"/>
      <c r="D425" s="78"/>
      <c r="E425" s="78"/>
      <c r="F425" s="78"/>
      <c r="G425" s="78"/>
      <c r="I425" s="78"/>
      <c r="J425" s="78"/>
      <c r="K425" s="78"/>
      <c r="L425" s="78"/>
      <c r="M425" s="78"/>
      <c r="N425" s="78"/>
      <c r="O425" s="24"/>
      <c r="P425" s="24"/>
      <c r="Q425" s="39"/>
      <c r="R425" s="39"/>
      <c r="S425" s="54"/>
      <c r="T425" s="39"/>
      <c r="U425" s="24"/>
      <c r="V425" s="39"/>
      <c r="W425" s="20"/>
      <c r="X425" s="24"/>
      <c r="Y425" s="24"/>
      <c r="Z425" s="39"/>
      <c r="AA425" s="39"/>
      <c r="AB425" s="54"/>
      <c r="AC425" s="39"/>
      <c r="AD425" s="24"/>
      <c r="AE425" s="39"/>
      <c r="AF425" s="20"/>
      <c r="AG425" s="24"/>
      <c r="AH425" s="24"/>
      <c r="AI425" s="39"/>
      <c r="AJ425" s="39"/>
      <c r="AK425" s="54"/>
      <c r="AL425" s="39"/>
      <c r="AM425" s="24"/>
      <c r="AN425" s="39"/>
      <c r="AO425" s="20"/>
      <c r="AP425" s="24"/>
      <c r="AQ425" s="24"/>
      <c r="AR425" s="39"/>
      <c r="AS425" s="39"/>
      <c r="AT425" s="54"/>
      <c r="AU425" s="39"/>
      <c r="AV425" s="24"/>
      <c r="AW425" s="39"/>
      <c r="AX425" s="20"/>
      <c r="AY425" s="24"/>
      <c r="AZ425" s="24"/>
      <c r="BA425" s="39"/>
      <c r="BB425" s="39"/>
      <c r="BC425" s="54"/>
      <c r="BD425" s="39"/>
      <c r="BE425" s="24"/>
      <c r="BF425" s="39"/>
      <c r="BJ425" s="62"/>
      <c r="BK425" s="59"/>
      <c r="BL425" s="62"/>
    </row>
    <row r="426" spans="1:64">
      <c r="A426" s="39"/>
      <c r="B426" s="78"/>
      <c r="C426" s="78"/>
      <c r="D426" s="78"/>
      <c r="E426" s="78"/>
      <c r="F426" s="78"/>
      <c r="G426" s="78"/>
      <c r="I426" s="78"/>
      <c r="J426" s="78"/>
      <c r="K426" s="78"/>
      <c r="L426" s="78"/>
      <c r="M426" s="78"/>
      <c r="N426" s="78"/>
      <c r="O426" s="24"/>
      <c r="P426" s="24"/>
      <c r="Q426" s="39"/>
      <c r="R426" s="39"/>
      <c r="S426" s="54"/>
      <c r="T426" s="39"/>
      <c r="U426" s="24"/>
      <c r="V426" s="39"/>
      <c r="W426" s="20"/>
      <c r="X426" s="24"/>
      <c r="Y426" s="24"/>
      <c r="Z426" s="39"/>
      <c r="AA426" s="39"/>
      <c r="AB426" s="54"/>
      <c r="AC426" s="39"/>
      <c r="AD426" s="24"/>
      <c r="AE426" s="39"/>
      <c r="AF426" s="20"/>
      <c r="AG426" s="24"/>
      <c r="AH426" s="24"/>
      <c r="AI426" s="39"/>
      <c r="AJ426" s="39"/>
      <c r="AK426" s="54"/>
      <c r="AL426" s="39"/>
      <c r="AM426" s="24"/>
      <c r="AN426" s="39"/>
      <c r="AO426" s="20"/>
      <c r="AP426" s="24"/>
      <c r="AQ426" s="24"/>
      <c r="AR426" s="39"/>
      <c r="AS426" s="39"/>
      <c r="AT426" s="54"/>
      <c r="AU426" s="39"/>
      <c r="AV426" s="24"/>
      <c r="AW426" s="39"/>
      <c r="AX426" s="20"/>
      <c r="AY426" s="24"/>
      <c r="AZ426" s="24"/>
      <c r="BA426" s="39"/>
      <c r="BB426" s="39"/>
      <c r="BC426" s="54"/>
      <c r="BD426" s="39"/>
      <c r="BE426" s="24"/>
      <c r="BF426" s="39"/>
      <c r="BJ426" s="62"/>
      <c r="BK426" s="59"/>
      <c r="BL426" s="62"/>
    </row>
    <row r="427" spans="1:64">
      <c r="A427" s="39"/>
      <c r="B427" s="78"/>
      <c r="C427" s="78"/>
      <c r="D427" s="78"/>
      <c r="E427" s="78"/>
      <c r="F427" s="78"/>
      <c r="G427" s="78"/>
      <c r="I427" s="78"/>
      <c r="J427" s="78"/>
      <c r="K427" s="78"/>
      <c r="L427" s="78"/>
      <c r="M427" s="78"/>
      <c r="N427" s="78"/>
      <c r="O427" s="24"/>
      <c r="P427" s="24"/>
      <c r="Q427" s="39"/>
      <c r="R427" s="39"/>
      <c r="S427" s="54"/>
      <c r="T427" s="39"/>
      <c r="U427" s="24"/>
      <c r="V427" s="39"/>
      <c r="W427" s="20"/>
      <c r="X427" s="24"/>
      <c r="Y427" s="24"/>
      <c r="Z427" s="39"/>
      <c r="AA427" s="39"/>
      <c r="AB427" s="54"/>
      <c r="AC427" s="39"/>
      <c r="AD427" s="24"/>
      <c r="AE427" s="39"/>
      <c r="AF427" s="20"/>
      <c r="AG427" s="24"/>
      <c r="AH427" s="24"/>
      <c r="AI427" s="39"/>
      <c r="AJ427" s="39"/>
      <c r="AK427" s="54"/>
      <c r="AL427" s="39"/>
      <c r="AM427" s="24"/>
      <c r="AN427" s="39"/>
      <c r="AO427" s="20"/>
      <c r="AP427" s="24"/>
      <c r="AQ427" s="24"/>
      <c r="AR427" s="39"/>
      <c r="AS427" s="39"/>
      <c r="AT427" s="54"/>
      <c r="AU427" s="39"/>
      <c r="AV427" s="24"/>
      <c r="AW427" s="39"/>
      <c r="AX427" s="20"/>
      <c r="AY427" s="24"/>
      <c r="AZ427" s="24"/>
      <c r="BA427" s="39"/>
      <c r="BB427" s="39"/>
      <c r="BC427" s="54"/>
      <c r="BD427" s="39"/>
      <c r="BE427" s="24"/>
      <c r="BF427" s="39"/>
      <c r="BJ427" s="62"/>
      <c r="BK427" s="59"/>
      <c r="BL427" s="62"/>
    </row>
    <row r="428" spans="1:64">
      <c r="A428" s="39"/>
      <c r="B428" s="78"/>
      <c r="C428" s="78"/>
      <c r="D428" s="78"/>
      <c r="E428" s="78"/>
      <c r="F428" s="78"/>
      <c r="G428" s="78"/>
      <c r="I428" s="78"/>
      <c r="J428" s="78"/>
      <c r="K428" s="78"/>
      <c r="L428" s="78"/>
      <c r="M428" s="78"/>
      <c r="N428" s="78"/>
      <c r="O428" s="24"/>
      <c r="P428" s="24"/>
      <c r="Q428" s="39"/>
      <c r="R428" s="39"/>
      <c r="S428" s="54"/>
      <c r="T428" s="39"/>
      <c r="U428" s="24"/>
      <c r="V428" s="39"/>
      <c r="W428" s="20"/>
      <c r="X428" s="24"/>
      <c r="Y428" s="24"/>
      <c r="Z428" s="39"/>
      <c r="AA428" s="39"/>
      <c r="AB428" s="54"/>
      <c r="AC428" s="39"/>
      <c r="AD428" s="24"/>
      <c r="AE428" s="39"/>
      <c r="AF428" s="20"/>
      <c r="AG428" s="24"/>
      <c r="AH428" s="24"/>
      <c r="AI428" s="39"/>
      <c r="AJ428" s="39"/>
      <c r="AK428" s="54"/>
      <c r="AL428" s="39"/>
      <c r="AM428" s="24"/>
      <c r="AN428" s="39"/>
      <c r="AO428" s="20"/>
      <c r="AP428" s="24"/>
      <c r="AQ428" s="24"/>
      <c r="AR428" s="39"/>
      <c r="AS428" s="39"/>
      <c r="AT428" s="54"/>
      <c r="AU428" s="39"/>
      <c r="AV428" s="24"/>
      <c r="AW428" s="39"/>
      <c r="AX428" s="20"/>
      <c r="AY428" s="24"/>
      <c r="AZ428" s="24"/>
      <c r="BA428" s="39"/>
      <c r="BB428" s="39"/>
      <c r="BC428" s="54"/>
      <c r="BD428" s="39"/>
      <c r="BE428" s="24"/>
      <c r="BF428" s="39"/>
      <c r="BJ428" s="62"/>
      <c r="BK428" s="59"/>
      <c r="BL428" s="62"/>
    </row>
    <row r="429" spans="1:64">
      <c r="A429" s="39"/>
      <c r="B429" s="78"/>
      <c r="C429" s="78"/>
      <c r="D429" s="78"/>
      <c r="E429" s="78"/>
      <c r="F429" s="78"/>
      <c r="G429" s="78"/>
      <c r="I429" s="78"/>
      <c r="J429" s="78"/>
      <c r="K429" s="78"/>
      <c r="L429" s="78"/>
      <c r="M429" s="78"/>
      <c r="N429" s="78"/>
      <c r="O429" s="24"/>
      <c r="P429" s="24"/>
      <c r="Q429" s="39"/>
      <c r="R429" s="39"/>
      <c r="S429" s="54"/>
      <c r="T429" s="39"/>
      <c r="U429" s="24"/>
      <c r="V429" s="39"/>
      <c r="W429" s="20"/>
      <c r="X429" s="24"/>
      <c r="Y429" s="24"/>
      <c r="Z429" s="39"/>
      <c r="AA429" s="39"/>
      <c r="AB429" s="54"/>
      <c r="AC429" s="39"/>
      <c r="AD429" s="24"/>
      <c r="AE429" s="39"/>
      <c r="AF429" s="20"/>
      <c r="AG429" s="24"/>
      <c r="AH429" s="24"/>
      <c r="AI429" s="39"/>
      <c r="AJ429" s="39"/>
      <c r="AK429" s="54"/>
      <c r="AL429" s="39"/>
      <c r="AM429" s="24"/>
      <c r="AN429" s="39"/>
      <c r="AO429" s="20"/>
      <c r="AP429" s="24"/>
      <c r="AQ429" s="24"/>
      <c r="AR429" s="39"/>
      <c r="AS429" s="39"/>
      <c r="AT429" s="54"/>
      <c r="AU429" s="39"/>
      <c r="AV429" s="24"/>
      <c r="AW429" s="39"/>
      <c r="AX429" s="20"/>
      <c r="AY429" s="24"/>
      <c r="AZ429" s="24"/>
      <c r="BA429" s="39"/>
      <c r="BB429" s="39"/>
      <c r="BC429" s="54"/>
      <c r="BD429" s="39"/>
      <c r="BE429" s="24"/>
      <c r="BF429" s="39"/>
      <c r="BJ429" s="62"/>
      <c r="BK429" s="59"/>
      <c r="BL429" s="62"/>
    </row>
    <row r="430" spans="1:64">
      <c r="A430" s="39"/>
      <c r="B430" s="78"/>
      <c r="C430" s="78"/>
      <c r="D430" s="78"/>
      <c r="E430" s="78"/>
      <c r="F430" s="78"/>
      <c r="G430" s="78"/>
      <c r="I430" s="78"/>
      <c r="J430" s="78"/>
      <c r="K430" s="78"/>
      <c r="L430" s="78"/>
      <c r="M430" s="78"/>
      <c r="N430" s="78"/>
      <c r="O430" s="24"/>
      <c r="P430" s="24"/>
      <c r="Q430" s="39"/>
      <c r="R430" s="39"/>
      <c r="S430" s="54"/>
      <c r="T430" s="39"/>
      <c r="U430" s="24"/>
      <c r="V430" s="39"/>
      <c r="W430" s="20"/>
      <c r="X430" s="24"/>
      <c r="Y430" s="24"/>
      <c r="Z430" s="39"/>
      <c r="AA430" s="39"/>
      <c r="AB430" s="54"/>
      <c r="AC430" s="39"/>
      <c r="AD430" s="24"/>
      <c r="AE430" s="39"/>
      <c r="AF430" s="20"/>
      <c r="AG430" s="24"/>
      <c r="AH430" s="24"/>
      <c r="AI430" s="39"/>
      <c r="AJ430" s="39"/>
      <c r="AK430" s="54"/>
      <c r="AL430" s="39"/>
      <c r="AM430" s="24"/>
      <c r="AN430" s="39"/>
      <c r="AO430" s="20"/>
      <c r="AP430" s="24"/>
      <c r="AQ430" s="24"/>
      <c r="AR430" s="39"/>
      <c r="AS430" s="39"/>
      <c r="AT430" s="54"/>
      <c r="AU430" s="39"/>
      <c r="AV430" s="24"/>
      <c r="AW430" s="39"/>
      <c r="AX430" s="20"/>
      <c r="AY430" s="24"/>
      <c r="AZ430" s="24"/>
      <c r="BA430" s="39"/>
      <c r="BB430" s="39"/>
      <c r="BC430" s="54"/>
      <c r="BD430" s="39"/>
      <c r="BE430" s="24"/>
      <c r="BF430" s="39"/>
      <c r="BJ430" s="62"/>
      <c r="BK430" s="59"/>
      <c r="BL430" s="62"/>
    </row>
    <row r="431" spans="1:64">
      <c r="A431" s="39"/>
      <c r="B431" s="78"/>
      <c r="C431" s="78"/>
      <c r="D431" s="78"/>
      <c r="E431" s="78"/>
      <c r="F431" s="78"/>
      <c r="G431" s="78"/>
      <c r="I431" s="78"/>
      <c r="J431" s="78"/>
      <c r="K431" s="78"/>
      <c r="L431" s="78"/>
      <c r="M431" s="78"/>
      <c r="N431" s="78"/>
      <c r="O431" s="24"/>
      <c r="P431" s="24"/>
      <c r="Q431" s="39"/>
      <c r="R431" s="39"/>
      <c r="S431" s="54"/>
      <c r="T431" s="39"/>
      <c r="U431" s="24"/>
      <c r="V431" s="39"/>
      <c r="W431" s="20"/>
      <c r="X431" s="24"/>
      <c r="Y431" s="24"/>
      <c r="Z431" s="39"/>
      <c r="AA431" s="39"/>
      <c r="AB431" s="54"/>
      <c r="AC431" s="39"/>
      <c r="AD431" s="24"/>
      <c r="AE431" s="39"/>
      <c r="AF431" s="20"/>
      <c r="AG431" s="24"/>
      <c r="AH431" s="24"/>
      <c r="AI431" s="39"/>
      <c r="AJ431" s="39"/>
      <c r="AK431" s="54"/>
      <c r="AL431" s="39"/>
      <c r="AM431" s="24"/>
      <c r="AN431" s="39"/>
      <c r="AO431" s="20"/>
      <c r="AP431" s="24"/>
      <c r="AQ431" s="24"/>
      <c r="AR431" s="39"/>
      <c r="AS431" s="39"/>
      <c r="AT431" s="54"/>
      <c r="AU431" s="39"/>
      <c r="AV431" s="24"/>
      <c r="AW431" s="39"/>
      <c r="AX431" s="20"/>
      <c r="AY431" s="24"/>
      <c r="AZ431" s="24"/>
      <c r="BA431" s="39"/>
      <c r="BB431" s="39"/>
      <c r="BC431" s="54"/>
      <c r="BD431" s="39"/>
      <c r="BE431" s="24"/>
      <c r="BF431" s="39"/>
      <c r="BJ431" s="62"/>
      <c r="BK431" s="59"/>
      <c r="BL431" s="62"/>
    </row>
    <row r="432" spans="1:64">
      <c r="A432" s="39"/>
      <c r="B432" s="78"/>
      <c r="C432" s="78"/>
      <c r="D432" s="78"/>
      <c r="E432" s="78"/>
      <c r="F432" s="78"/>
      <c r="G432" s="78"/>
      <c r="I432" s="78"/>
      <c r="J432" s="78"/>
      <c r="K432" s="78"/>
      <c r="L432" s="78"/>
      <c r="M432" s="78"/>
      <c r="N432" s="78"/>
      <c r="O432" s="24"/>
      <c r="P432" s="24"/>
      <c r="Q432" s="39"/>
      <c r="R432" s="39"/>
      <c r="S432" s="54"/>
      <c r="T432" s="39"/>
      <c r="U432" s="24"/>
      <c r="V432" s="39"/>
      <c r="W432" s="20"/>
      <c r="X432" s="24"/>
      <c r="Y432" s="24"/>
      <c r="Z432" s="39"/>
      <c r="AA432" s="39"/>
      <c r="AB432" s="54"/>
      <c r="AC432" s="39"/>
      <c r="AD432" s="24"/>
      <c r="AE432" s="39"/>
      <c r="AF432" s="20"/>
      <c r="AG432" s="24"/>
      <c r="AH432" s="24"/>
      <c r="AI432" s="39"/>
      <c r="AJ432" s="39"/>
      <c r="AK432" s="54"/>
      <c r="AL432" s="39"/>
      <c r="AM432" s="24"/>
      <c r="AN432" s="39"/>
      <c r="AO432" s="20"/>
      <c r="AP432" s="24"/>
      <c r="AQ432" s="24"/>
      <c r="AR432" s="39"/>
      <c r="AS432" s="39"/>
      <c r="AT432" s="54"/>
      <c r="AU432" s="39"/>
      <c r="AV432" s="24"/>
      <c r="AW432" s="39"/>
      <c r="AX432" s="20"/>
      <c r="AY432" s="24"/>
      <c r="AZ432" s="24"/>
      <c r="BA432" s="39"/>
      <c r="BB432" s="39"/>
      <c r="BC432" s="54"/>
      <c r="BD432" s="39"/>
      <c r="BE432" s="24"/>
      <c r="BF432" s="39"/>
      <c r="BJ432" s="62"/>
      <c r="BK432" s="59"/>
      <c r="BL432" s="62"/>
    </row>
    <row r="433" spans="1:64">
      <c r="A433" s="39"/>
      <c r="B433" s="78"/>
      <c r="C433" s="78"/>
      <c r="D433" s="78"/>
      <c r="E433" s="78"/>
      <c r="F433" s="78"/>
      <c r="G433" s="78"/>
      <c r="I433" s="78"/>
      <c r="J433" s="78"/>
      <c r="K433" s="78"/>
      <c r="L433" s="78"/>
      <c r="M433" s="78"/>
      <c r="N433" s="78"/>
      <c r="O433" s="24"/>
      <c r="P433" s="24"/>
      <c r="Q433" s="39"/>
      <c r="R433" s="39"/>
      <c r="S433" s="54"/>
      <c r="T433" s="39"/>
      <c r="U433" s="24"/>
      <c r="V433" s="39"/>
      <c r="W433" s="20"/>
      <c r="X433" s="24"/>
      <c r="Y433" s="24"/>
      <c r="Z433" s="39"/>
      <c r="AA433" s="39"/>
      <c r="AB433" s="54"/>
      <c r="AC433" s="39"/>
      <c r="AD433" s="24"/>
      <c r="AE433" s="39"/>
      <c r="AF433" s="20"/>
      <c r="AG433" s="24"/>
      <c r="AH433" s="24"/>
      <c r="AI433" s="39"/>
      <c r="AJ433" s="39"/>
      <c r="AK433" s="54"/>
      <c r="AL433" s="39"/>
      <c r="AM433" s="24"/>
      <c r="AN433" s="39"/>
      <c r="AO433" s="20"/>
      <c r="AP433" s="24"/>
      <c r="AQ433" s="24"/>
      <c r="AR433" s="39"/>
      <c r="AS433" s="39"/>
      <c r="AT433" s="54"/>
      <c r="AU433" s="39"/>
      <c r="AV433" s="24"/>
      <c r="AW433" s="39"/>
      <c r="AX433" s="20"/>
      <c r="AY433" s="24"/>
      <c r="AZ433" s="24"/>
      <c r="BA433" s="39"/>
      <c r="BB433" s="39"/>
      <c r="BC433" s="54"/>
      <c r="BD433" s="39"/>
      <c r="BE433" s="24"/>
      <c r="BF433" s="39"/>
      <c r="BJ433" s="62"/>
      <c r="BK433" s="59"/>
      <c r="BL433" s="62"/>
    </row>
    <row r="434" spans="1:64">
      <c r="A434" s="39"/>
      <c r="B434" s="78"/>
      <c r="C434" s="78"/>
      <c r="D434" s="78"/>
      <c r="E434" s="78"/>
      <c r="F434" s="78"/>
      <c r="G434" s="78"/>
      <c r="I434" s="78"/>
      <c r="J434" s="78"/>
      <c r="K434" s="78"/>
      <c r="L434" s="78"/>
      <c r="M434" s="78"/>
      <c r="N434" s="78"/>
      <c r="O434" s="24"/>
      <c r="P434" s="24"/>
      <c r="Q434" s="39"/>
      <c r="R434" s="39"/>
      <c r="S434" s="54"/>
      <c r="T434" s="39"/>
      <c r="U434" s="24"/>
      <c r="V434" s="39"/>
      <c r="W434" s="20"/>
      <c r="X434" s="24"/>
      <c r="Y434" s="24"/>
      <c r="Z434" s="39"/>
      <c r="AA434" s="39"/>
      <c r="AB434" s="54"/>
      <c r="AC434" s="39"/>
      <c r="AD434" s="24"/>
      <c r="AE434" s="39"/>
      <c r="AF434" s="20"/>
      <c r="AG434" s="24"/>
      <c r="AH434" s="24"/>
      <c r="AI434" s="39"/>
      <c r="AJ434" s="39"/>
      <c r="AK434" s="54"/>
      <c r="AL434" s="39"/>
      <c r="AM434" s="24"/>
      <c r="AN434" s="39"/>
      <c r="AO434" s="20"/>
      <c r="AP434" s="24"/>
      <c r="AQ434" s="24"/>
      <c r="AR434" s="39"/>
      <c r="AS434" s="39"/>
      <c r="AT434" s="54"/>
      <c r="AU434" s="39"/>
      <c r="AV434" s="24"/>
      <c r="AW434" s="39"/>
      <c r="AX434" s="20"/>
      <c r="AY434" s="24"/>
      <c r="AZ434" s="24"/>
      <c r="BA434" s="39"/>
      <c r="BB434" s="39"/>
      <c r="BC434" s="54"/>
      <c r="BD434" s="39"/>
      <c r="BE434" s="24"/>
      <c r="BF434" s="39"/>
      <c r="BJ434" s="62"/>
      <c r="BK434" s="59"/>
      <c r="BL434" s="62"/>
    </row>
    <row r="435" spans="1:64">
      <c r="A435" s="39"/>
      <c r="B435" s="78"/>
      <c r="C435" s="78"/>
      <c r="D435" s="78"/>
      <c r="E435" s="78"/>
      <c r="F435" s="78"/>
      <c r="G435" s="78"/>
      <c r="I435" s="78"/>
      <c r="J435" s="78"/>
      <c r="K435" s="78"/>
      <c r="L435" s="78"/>
      <c r="M435" s="78"/>
      <c r="N435" s="78"/>
      <c r="O435" s="24"/>
      <c r="P435" s="24"/>
      <c r="Q435" s="39"/>
      <c r="R435" s="39"/>
      <c r="S435" s="54"/>
      <c r="T435" s="39"/>
      <c r="U435" s="24"/>
      <c r="V435" s="39"/>
      <c r="W435" s="20"/>
      <c r="X435" s="24"/>
      <c r="Y435" s="24"/>
      <c r="Z435" s="39"/>
      <c r="AA435" s="39"/>
      <c r="AB435" s="54"/>
      <c r="AC435" s="39"/>
      <c r="AD435" s="24"/>
      <c r="AE435" s="39"/>
      <c r="AF435" s="20"/>
      <c r="AG435" s="24"/>
      <c r="AH435" s="24"/>
      <c r="AI435" s="39"/>
      <c r="AJ435" s="39"/>
      <c r="AK435" s="54"/>
      <c r="AL435" s="39"/>
      <c r="AM435" s="24"/>
      <c r="AN435" s="39"/>
      <c r="AO435" s="20"/>
      <c r="AP435" s="24"/>
      <c r="AQ435" s="24"/>
      <c r="AR435" s="39"/>
      <c r="AS435" s="39"/>
      <c r="AT435" s="54"/>
      <c r="AU435" s="39"/>
      <c r="AV435" s="24"/>
      <c r="AW435" s="39"/>
      <c r="AX435" s="20"/>
      <c r="AY435" s="24"/>
      <c r="AZ435" s="24"/>
      <c r="BA435" s="39"/>
      <c r="BB435" s="39"/>
      <c r="BC435" s="54"/>
      <c r="BD435" s="39"/>
      <c r="BE435" s="24"/>
      <c r="BF435" s="39"/>
      <c r="BJ435" s="62"/>
      <c r="BK435" s="59"/>
      <c r="BL435" s="62"/>
    </row>
    <row r="436" spans="1:64">
      <c r="A436" s="39"/>
      <c r="B436" s="78"/>
      <c r="C436" s="78"/>
      <c r="D436" s="78"/>
      <c r="E436" s="78"/>
      <c r="F436" s="78"/>
      <c r="G436" s="78"/>
      <c r="I436" s="78"/>
      <c r="J436" s="78"/>
      <c r="K436" s="78"/>
      <c r="L436" s="78"/>
      <c r="M436" s="78"/>
      <c r="N436" s="78"/>
      <c r="O436" s="24"/>
      <c r="P436" s="24"/>
      <c r="Q436" s="39"/>
      <c r="R436" s="39"/>
      <c r="S436" s="54"/>
      <c r="T436" s="39"/>
      <c r="U436" s="24"/>
      <c r="V436" s="39"/>
      <c r="W436" s="20"/>
      <c r="X436" s="24"/>
      <c r="Y436" s="24"/>
      <c r="Z436" s="39"/>
      <c r="AA436" s="39"/>
      <c r="AB436" s="54"/>
      <c r="AC436" s="39"/>
      <c r="AD436" s="24"/>
      <c r="AE436" s="39"/>
      <c r="AF436" s="20"/>
      <c r="AG436" s="24"/>
      <c r="AH436" s="24"/>
      <c r="AI436" s="39"/>
      <c r="AJ436" s="39"/>
      <c r="AK436" s="54"/>
      <c r="AL436" s="39"/>
      <c r="AM436" s="24"/>
      <c r="AN436" s="39"/>
      <c r="AO436" s="20"/>
      <c r="AP436" s="24"/>
      <c r="AQ436" s="24"/>
      <c r="AR436" s="39"/>
      <c r="AS436" s="39"/>
      <c r="AT436" s="54"/>
      <c r="AU436" s="39"/>
      <c r="AV436" s="24"/>
      <c r="AW436" s="39"/>
      <c r="AX436" s="20"/>
      <c r="AY436" s="24"/>
      <c r="AZ436" s="24"/>
      <c r="BA436" s="39"/>
      <c r="BB436" s="39"/>
      <c r="BC436" s="54"/>
      <c r="BD436" s="39"/>
      <c r="BE436" s="24"/>
      <c r="BF436" s="39"/>
      <c r="BJ436" s="62"/>
      <c r="BK436" s="59"/>
      <c r="BL436" s="62"/>
    </row>
    <row r="437" spans="1:64">
      <c r="A437" s="39"/>
      <c r="B437" s="78"/>
      <c r="C437" s="78"/>
      <c r="D437" s="78"/>
      <c r="E437" s="78"/>
      <c r="F437" s="78"/>
      <c r="G437" s="78"/>
      <c r="I437" s="78"/>
      <c r="J437" s="78"/>
      <c r="K437" s="78"/>
      <c r="L437" s="78"/>
      <c r="M437" s="78"/>
      <c r="N437" s="78"/>
      <c r="O437" s="24"/>
      <c r="P437" s="24"/>
      <c r="Q437" s="39"/>
      <c r="R437" s="39"/>
      <c r="S437" s="54"/>
      <c r="T437" s="39"/>
      <c r="U437" s="24"/>
      <c r="V437" s="39"/>
      <c r="W437" s="20"/>
      <c r="X437" s="24"/>
      <c r="Y437" s="24"/>
      <c r="Z437" s="39"/>
      <c r="AA437" s="39"/>
      <c r="AB437" s="54"/>
      <c r="AC437" s="39"/>
      <c r="AD437" s="24"/>
      <c r="AE437" s="39"/>
      <c r="AF437" s="20"/>
      <c r="AG437" s="24"/>
      <c r="AH437" s="24"/>
      <c r="AI437" s="39"/>
      <c r="AJ437" s="39"/>
      <c r="AK437" s="54"/>
      <c r="AL437" s="39"/>
      <c r="AM437" s="24"/>
      <c r="AN437" s="39"/>
      <c r="AO437" s="20"/>
      <c r="AP437" s="24"/>
      <c r="AQ437" s="24"/>
      <c r="AR437" s="39"/>
      <c r="AS437" s="39"/>
      <c r="AT437" s="54"/>
      <c r="AU437" s="39"/>
      <c r="AV437" s="24"/>
      <c r="AW437" s="39"/>
      <c r="AX437" s="20"/>
      <c r="AY437" s="24"/>
      <c r="AZ437" s="24"/>
      <c r="BA437" s="39"/>
      <c r="BB437" s="39"/>
      <c r="BC437" s="54"/>
      <c r="BD437" s="39"/>
      <c r="BE437" s="24"/>
      <c r="BF437" s="39"/>
      <c r="BJ437" s="62"/>
      <c r="BK437" s="59"/>
      <c r="BL437" s="62"/>
    </row>
    <row r="438" spans="1:64">
      <c r="A438" s="39"/>
      <c r="B438" s="78"/>
      <c r="C438" s="78"/>
      <c r="D438" s="78"/>
      <c r="E438" s="78"/>
      <c r="F438" s="78"/>
      <c r="G438" s="78"/>
      <c r="I438" s="78"/>
      <c r="J438" s="78"/>
      <c r="K438" s="78"/>
      <c r="L438" s="78"/>
      <c r="M438" s="78"/>
      <c r="N438" s="78"/>
      <c r="O438" s="24"/>
      <c r="P438" s="24"/>
      <c r="Q438" s="39"/>
      <c r="R438" s="39"/>
      <c r="S438" s="54"/>
      <c r="T438" s="39"/>
      <c r="U438" s="24"/>
      <c r="V438" s="39"/>
      <c r="W438" s="20"/>
      <c r="X438" s="24"/>
      <c r="Y438" s="24"/>
      <c r="Z438" s="39"/>
      <c r="AA438" s="39"/>
      <c r="AB438" s="54"/>
      <c r="AC438" s="39"/>
      <c r="AD438" s="24"/>
      <c r="AE438" s="39"/>
      <c r="AF438" s="20"/>
      <c r="AG438" s="24"/>
      <c r="AH438" s="24"/>
      <c r="AI438" s="39"/>
      <c r="AJ438" s="39"/>
      <c r="AK438" s="54"/>
      <c r="AL438" s="39"/>
      <c r="AM438" s="24"/>
      <c r="AN438" s="39"/>
      <c r="AO438" s="20"/>
      <c r="AP438" s="24"/>
      <c r="AQ438" s="24"/>
      <c r="AR438" s="39"/>
      <c r="AS438" s="39"/>
      <c r="AT438" s="54"/>
      <c r="AU438" s="39"/>
      <c r="AV438" s="24"/>
      <c r="AW438" s="39"/>
      <c r="AX438" s="20"/>
      <c r="AY438" s="24"/>
      <c r="AZ438" s="24"/>
      <c r="BA438" s="39"/>
      <c r="BB438" s="39"/>
      <c r="BC438" s="54"/>
      <c r="BD438" s="39"/>
      <c r="BE438" s="24"/>
      <c r="BF438" s="39"/>
      <c r="BJ438" s="62"/>
      <c r="BK438" s="59"/>
      <c r="BL438" s="62"/>
    </row>
    <row r="439" spans="1:64">
      <c r="A439" s="39"/>
      <c r="B439" s="78"/>
      <c r="C439" s="78"/>
      <c r="D439" s="78"/>
      <c r="E439" s="78"/>
      <c r="F439" s="78"/>
      <c r="G439" s="78"/>
      <c r="I439" s="78"/>
      <c r="J439" s="78"/>
      <c r="K439" s="78"/>
      <c r="L439" s="78"/>
      <c r="M439" s="78"/>
      <c r="N439" s="78"/>
      <c r="O439" s="24"/>
      <c r="P439" s="24"/>
      <c r="Q439" s="39"/>
      <c r="R439" s="39"/>
      <c r="S439" s="54"/>
      <c r="T439" s="39"/>
      <c r="U439" s="24"/>
      <c r="V439" s="39"/>
      <c r="W439" s="20"/>
      <c r="X439" s="24"/>
      <c r="Y439" s="24"/>
      <c r="Z439" s="39"/>
      <c r="AA439" s="39"/>
      <c r="AB439" s="54"/>
      <c r="AC439" s="39"/>
      <c r="AD439" s="24"/>
      <c r="AE439" s="39"/>
      <c r="AF439" s="20"/>
      <c r="AG439" s="24"/>
      <c r="AH439" s="24"/>
      <c r="AI439" s="39"/>
      <c r="AJ439" s="39"/>
      <c r="AK439" s="54"/>
      <c r="AL439" s="39"/>
      <c r="AM439" s="24"/>
      <c r="AN439" s="39"/>
      <c r="AO439" s="20"/>
      <c r="AP439" s="24"/>
      <c r="AQ439" s="24"/>
      <c r="AR439" s="39"/>
      <c r="AS439" s="39"/>
      <c r="AT439" s="54"/>
      <c r="AU439" s="39"/>
      <c r="AV439" s="24"/>
      <c r="AW439" s="39"/>
      <c r="AX439" s="20"/>
      <c r="AY439" s="24"/>
      <c r="AZ439" s="24"/>
      <c r="BA439" s="39"/>
      <c r="BB439" s="39"/>
      <c r="BC439" s="54"/>
      <c r="BD439" s="39"/>
      <c r="BE439" s="24"/>
      <c r="BF439" s="39"/>
      <c r="BJ439" s="62"/>
      <c r="BK439" s="59"/>
      <c r="BL439" s="62"/>
    </row>
    <row r="440" spans="1:64">
      <c r="A440" s="39"/>
      <c r="B440" s="78"/>
      <c r="C440" s="78"/>
      <c r="D440" s="78"/>
      <c r="E440" s="78"/>
      <c r="F440" s="78"/>
      <c r="G440" s="78"/>
      <c r="I440" s="78"/>
      <c r="J440" s="78"/>
      <c r="K440" s="78"/>
      <c r="L440" s="78"/>
      <c r="M440" s="78"/>
      <c r="N440" s="78"/>
      <c r="O440" s="24"/>
      <c r="P440" s="24"/>
      <c r="Q440" s="39"/>
      <c r="R440" s="39"/>
      <c r="S440" s="54"/>
      <c r="T440" s="39"/>
      <c r="U440" s="24"/>
      <c r="V440" s="39"/>
      <c r="W440" s="20"/>
      <c r="X440" s="24"/>
      <c r="Y440" s="24"/>
      <c r="Z440" s="39"/>
      <c r="AA440" s="39"/>
      <c r="AB440" s="54"/>
      <c r="AC440" s="39"/>
      <c r="AD440" s="24"/>
      <c r="AE440" s="39"/>
      <c r="AF440" s="20"/>
      <c r="AG440" s="24"/>
      <c r="AH440" s="24"/>
      <c r="AI440" s="39"/>
      <c r="AJ440" s="39"/>
      <c r="AK440" s="54"/>
      <c r="AL440" s="39"/>
      <c r="AM440" s="24"/>
      <c r="AN440" s="39"/>
      <c r="AO440" s="20"/>
      <c r="AP440" s="24"/>
      <c r="AQ440" s="24"/>
      <c r="AR440" s="39"/>
      <c r="AS440" s="39"/>
      <c r="AT440" s="54"/>
      <c r="AU440" s="39"/>
      <c r="AV440" s="24"/>
      <c r="AW440" s="39"/>
      <c r="AX440" s="20"/>
      <c r="AY440" s="24"/>
      <c r="AZ440" s="24"/>
      <c r="BA440" s="39"/>
      <c r="BB440" s="39"/>
      <c r="BC440" s="54"/>
      <c r="BD440" s="39"/>
      <c r="BE440" s="24"/>
      <c r="BF440" s="39"/>
      <c r="BJ440" s="62"/>
      <c r="BK440" s="59"/>
      <c r="BL440" s="62"/>
    </row>
    <row r="441" spans="1:64">
      <c r="A441" s="39"/>
      <c r="B441" s="78"/>
      <c r="C441" s="78"/>
      <c r="D441" s="78"/>
      <c r="E441" s="78"/>
      <c r="F441" s="78"/>
      <c r="G441" s="78"/>
      <c r="I441" s="78"/>
      <c r="J441" s="78"/>
      <c r="K441" s="78"/>
      <c r="L441" s="78"/>
      <c r="M441" s="78"/>
      <c r="N441" s="78"/>
      <c r="O441" s="24"/>
      <c r="P441" s="24"/>
      <c r="Q441" s="39"/>
      <c r="R441" s="39"/>
      <c r="S441" s="54"/>
      <c r="T441" s="39"/>
      <c r="U441" s="24"/>
      <c r="V441" s="39"/>
      <c r="W441" s="20"/>
      <c r="X441" s="24"/>
      <c r="Y441" s="24"/>
      <c r="Z441" s="39"/>
      <c r="AA441" s="39"/>
      <c r="AB441" s="54"/>
      <c r="AC441" s="39"/>
      <c r="AD441" s="24"/>
      <c r="AE441" s="39"/>
      <c r="AF441" s="20"/>
      <c r="AG441" s="24"/>
      <c r="AH441" s="24"/>
      <c r="AI441" s="39"/>
      <c r="AJ441" s="39"/>
      <c r="AK441" s="54"/>
      <c r="AL441" s="39"/>
      <c r="AM441" s="24"/>
      <c r="AN441" s="39"/>
      <c r="AO441" s="20"/>
      <c r="AP441" s="24"/>
      <c r="AQ441" s="24"/>
      <c r="AR441" s="39"/>
      <c r="AS441" s="39"/>
      <c r="AT441" s="54"/>
      <c r="AU441" s="39"/>
      <c r="AV441" s="24"/>
      <c r="AW441" s="39"/>
      <c r="AX441" s="20"/>
      <c r="AY441" s="24"/>
      <c r="AZ441" s="24"/>
      <c r="BA441" s="39"/>
      <c r="BB441" s="39"/>
      <c r="BC441" s="54"/>
      <c r="BD441" s="39"/>
      <c r="BE441" s="24"/>
      <c r="BF441" s="39"/>
      <c r="BJ441" s="62"/>
      <c r="BK441" s="59"/>
      <c r="BL441" s="62"/>
    </row>
    <row r="442" spans="1:64">
      <c r="A442" s="39"/>
      <c r="B442" s="64"/>
      <c r="C442" s="40"/>
      <c r="D442" s="64"/>
      <c r="E442" s="78"/>
      <c r="F442" s="78"/>
      <c r="G442" s="78"/>
      <c r="I442" s="78"/>
      <c r="J442" s="78"/>
      <c r="K442" s="78"/>
      <c r="L442" s="78"/>
      <c r="M442" s="78"/>
      <c r="N442" s="78"/>
      <c r="O442" s="78"/>
      <c r="P442" s="78"/>
      <c r="Q442" s="78"/>
      <c r="R442" s="78"/>
      <c r="S442" s="78"/>
      <c r="T442" s="78"/>
      <c r="U442" s="78"/>
      <c r="V442" s="78"/>
      <c r="W442" s="78"/>
      <c r="X442" s="78"/>
    </row>
    <row r="443" spans="1:64">
      <c r="A443" s="39"/>
      <c r="B443" s="64"/>
      <c r="C443" s="40"/>
      <c r="D443" s="64"/>
      <c r="E443" s="78"/>
      <c r="F443" s="78"/>
      <c r="G443" s="78"/>
      <c r="I443" s="78"/>
      <c r="J443" s="78"/>
      <c r="K443" s="78"/>
      <c r="L443" s="78"/>
      <c r="M443" s="78"/>
      <c r="N443" s="78"/>
      <c r="O443" s="78"/>
      <c r="P443" s="78"/>
      <c r="Q443" s="78"/>
      <c r="R443" s="78"/>
      <c r="S443" s="78"/>
      <c r="T443" s="78"/>
      <c r="U443" s="78"/>
      <c r="V443" s="78"/>
      <c r="W443" s="78"/>
      <c r="X443" s="78"/>
    </row>
    <row r="444" spans="1:64">
      <c r="A444" s="39"/>
      <c r="B444" s="64"/>
      <c r="C444" s="40"/>
      <c r="D444" s="64"/>
      <c r="E444" s="78"/>
      <c r="F444" s="78"/>
      <c r="G444" s="78"/>
      <c r="I444" s="78"/>
      <c r="J444" s="78"/>
      <c r="K444" s="78"/>
      <c r="L444" s="78"/>
      <c r="M444" s="78"/>
      <c r="N444" s="78"/>
      <c r="O444" s="78"/>
      <c r="P444" s="78"/>
      <c r="Q444" s="78"/>
      <c r="R444" s="78"/>
      <c r="S444" s="78"/>
      <c r="T444" s="78"/>
      <c r="U444" s="78"/>
      <c r="V444" s="78"/>
      <c r="W444" s="78"/>
      <c r="X444" s="78"/>
    </row>
    <row r="445" spans="1:64">
      <c r="A445" s="39"/>
      <c r="B445" s="64"/>
      <c r="C445" s="40"/>
      <c r="D445" s="64"/>
      <c r="E445" s="78"/>
      <c r="F445" s="78"/>
      <c r="G445" s="78"/>
      <c r="I445" s="78"/>
      <c r="J445" s="78"/>
      <c r="K445" s="78"/>
      <c r="L445" s="78"/>
      <c r="M445" s="78"/>
      <c r="N445" s="78"/>
      <c r="O445" s="78"/>
      <c r="P445" s="78"/>
      <c r="Q445" s="78"/>
      <c r="R445" s="78"/>
      <c r="S445" s="78"/>
      <c r="T445" s="78"/>
      <c r="U445" s="78"/>
      <c r="V445" s="78"/>
      <c r="W445" s="78"/>
      <c r="X445" s="78"/>
    </row>
    <row r="446" spans="1:64">
      <c r="A446" s="39"/>
      <c r="B446" s="64"/>
      <c r="C446" s="40"/>
      <c r="D446" s="64"/>
      <c r="E446" s="78"/>
      <c r="F446" s="78"/>
      <c r="G446" s="78"/>
      <c r="I446" s="78"/>
      <c r="J446" s="78"/>
      <c r="K446" s="78"/>
      <c r="L446" s="78"/>
      <c r="M446" s="78"/>
      <c r="N446" s="78"/>
      <c r="O446" s="78"/>
      <c r="P446" s="78"/>
      <c r="Q446" s="78"/>
      <c r="R446" s="78"/>
      <c r="S446" s="78"/>
      <c r="T446" s="78"/>
      <c r="U446" s="78"/>
      <c r="V446" s="78"/>
      <c r="W446" s="78"/>
      <c r="X446" s="78"/>
    </row>
    <row r="447" spans="1:64">
      <c r="A447" s="39"/>
      <c r="B447" s="64"/>
      <c r="C447" s="40"/>
      <c r="D447" s="64"/>
      <c r="E447" s="78"/>
      <c r="F447" s="78"/>
      <c r="G447" s="78"/>
      <c r="I447" s="78"/>
      <c r="J447" s="78"/>
      <c r="K447" s="78"/>
      <c r="L447" s="78"/>
      <c r="M447" s="78"/>
      <c r="N447" s="78"/>
      <c r="O447" s="78"/>
      <c r="P447" s="78"/>
      <c r="Q447" s="78"/>
      <c r="R447" s="78"/>
      <c r="S447" s="78"/>
      <c r="T447" s="78"/>
      <c r="U447" s="78"/>
      <c r="V447" s="78"/>
      <c r="W447" s="78"/>
      <c r="X447" s="78"/>
    </row>
    <row r="448" spans="1:64">
      <c r="A448" s="39"/>
      <c r="B448" s="64"/>
      <c r="C448" s="40"/>
      <c r="D448" s="64"/>
      <c r="E448" s="78"/>
      <c r="F448" s="78"/>
      <c r="G448" s="78"/>
      <c r="I448" s="78"/>
      <c r="J448" s="78"/>
      <c r="K448" s="78"/>
      <c r="L448" s="78"/>
      <c r="M448" s="78"/>
      <c r="N448" s="78"/>
      <c r="O448" s="78"/>
      <c r="P448" s="78"/>
      <c r="Q448" s="78"/>
      <c r="R448" s="78"/>
      <c r="S448" s="78"/>
      <c r="T448" s="78"/>
      <c r="U448" s="78"/>
      <c r="V448" s="78"/>
      <c r="W448" s="78"/>
      <c r="X448" s="78"/>
    </row>
    <row r="449" spans="1:24">
      <c r="A449" s="39"/>
      <c r="B449" s="64"/>
      <c r="C449" s="40"/>
      <c r="D449" s="64"/>
      <c r="E449" s="78"/>
      <c r="F449" s="78"/>
      <c r="G449" s="78"/>
      <c r="I449" s="78"/>
      <c r="J449" s="78"/>
      <c r="K449" s="78"/>
      <c r="L449" s="78"/>
      <c r="M449" s="78"/>
      <c r="N449" s="78"/>
      <c r="O449" s="78"/>
      <c r="P449" s="78"/>
      <c r="Q449" s="78"/>
      <c r="R449" s="78"/>
      <c r="S449" s="78"/>
      <c r="T449" s="78"/>
      <c r="U449" s="78"/>
      <c r="V449" s="78"/>
      <c r="W449" s="78"/>
      <c r="X449" s="78"/>
    </row>
    <row r="450" spans="1:24">
      <c r="A450" s="39"/>
      <c r="B450" s="64"/>
      <c r="C450" s="40"/>
      <c r="D450" s="64"/>
      <c r="E450" s="78"/>
      <c r="F450" s="78"/>
      <c r="G450" s="78"/>
      <c r="I450" s="78"/>
      <c r="J450" s="78"/>
      <c r="K450" s="78"/>
      <c r="L450" s="78"/>
      <c r="M450" s="78"/>
      <c r="N450" s="78"/>
      <c r="O450" s="78"/>
      <c r="P450" s="78"/>
      <c r="Q450" s="78"/>
      <c r="R450" s="78"/>
      <c r="S450" s="78"/>
      <c r="T450" s="78"/>
      <c r="U450" s="78"/>
      <c r="V450" s="78"/>
      <c r="W450" s="78"/>
      <c r="X450" s="78"/>
    </row>
    <row r="451" spans="1:24">
      <c r="A451" s="39"/>
      <c r="B451" s="64"/>
      <c r="C451" s="40"/>
      <c r="D451" s="64"/>
      <c r="E451" s="78"/>
      <c r="F451" s="78"/>
      <c r="G451" s="78"/>
      <c r="I451" s="78"/>
      <c r="J451" s="78"/>
      <c r="K451" s="78"/>
      <c r="L451" s="78"/>
      <c r="M451" s="78"/>
      <c r="N451" s="78"/>
      <c r="O451" s="78"/>
      <c r="P451" s="78"/>
      <c r="Q451" s="78"/>
      <c r="R451" s="78"/>
      <c r="S451" s="78"/>
      <c r="T451" s="78"/>
      <c r="U451" s="78"/>
      <c r="V451" s="78"/>
      <c r="W451" s="78"/>
      <c r="X451" s="78"/>
    </row>
    <row r="452" spans="1:24">
      <c r="A452" s="39"/>
      <c r="B452" s="64"/>
      <c r="C452" s="40"/>
      <c r="D452" s="64"/>
      <c r="E452" s="78"/>
      <c r="F452" s="78"/>
      <c r="G452" s="78"/>
      <c r="I452" s="78"/>
      <c r="J452" s="78"/>
      <c r="K452" s="78"/>
      <c r="L452" s="78"/>
      <c r="M452" s="78"/>
      <c r="N452" s="78"/>
      <c r="O452" s="78"/>
      <c r="P452" s="78"/>
      <c r="Q452" s="78"/>
      <c r="R452" s="78"/>
      <c r="S452" s="78"/>
      <c r="T452" s="78"/>
      <c r="U452" s="78"/>
      <c r="V452" s="78"/>
      <c r="W452" s="78"/>
      <c r="X452" s="78"/>
    </row>
    <row r="453" spans="1:24">
      <c r="A453" s="39"/>
      <c r="B453" s="64"/>
      <c r="C453" s="40"/>
      <c r="D453" s="64"/>
      <c r="E453" s="78"/>
      <c r="F453" s="78"/>
      <c r="G453" s="78"/>
      <c r="I453" s="78"/>
      <c r="J453" s="78"/>
      <c r="K453" s="78"/>
      <c r="L453" s="78"/>
      <c r="M453" s="78"/>
      <c r="N453" s="78"/>
      <c r="O453" s="78"/>
      <c r="P453" s="78"/>
      <c r="Q453" s="78"/>
      <c r="R453" s="78"/>
      <c r="S453" s="78"/>
      <c r="T453" s="78"/>
      <c r="U453" s="78"/>
      <c r="V453" s="78"/>
      <c r="W453" s="78"/>
      <c r="X453" s="78"/>
    </row>
    <row r="454" spans="1:24">
      <c r="A454" s="39"/>
      <c r="B454" s="64"/>
      <c r="C454" s="40"/>
      <c r="D454" s="64"/>
      <c r="E454" s="78"/>
      <c r="F454" s="78"/>
      <c r="G454" s="78"/>
      <c r="I454" s="78"/>
      <c r="J454" s="78"/>
      <c r="K454" s="78"/>
      <c r="L454" s="78"/>
      <c r="M454" s="78"/>
      <c r="N454" s="78"/>
      <c r="O454" s="78"/>
      <c r="P454" s="78"/>
      <c r="Q454" s="78"/>
      <c r="R454" s="78"/>
      <c r="S454" s="78"/>
      <c r="T454" s="78"/>
      <c r="U454" s="78"/>
      <c r="V454" s="78"/>
      <c r="W454" s="78"/>
      <c r="X454" s="78"/>
    </row>
    <row r="455" spans="1:24">
      <c r="A455" s="39"/>
      <c r="B455" s="64"/>
      <c r="C455" s="40"/>
      <c r="D455" s="64"/>
      <c r="E455" s="78"/>
      <c r="F455" s="78"/>
      <c r="G455" s="78"/>
      <c r="I455" s="78"/>
      <c r="J455" s="78"/>
      <c r="K455" s="78"/>
      <c r="L455" s="78"/>
      <c r="M455" s="78"/>
      <c r="N455" s="78"/>
      <c r="O455" s="78"/>
      <c r="P455" s="78"/>
      <c r="Q455" s="78"/>
      <c r="R455" s="78"/>
      <c r="S455" s="78"/>
      <c r="T455" s="78"/>
      <c r="U455" s="78"/>
      <c r="V455" s="78"/>
      <c r="W455" s="78"/>
      <c r="X455" s="78"/>
    </row>
    <row r="456" spans="1:24">
      <c r="A456" s="39"/>
      <c r="B456" s="64"/>
      <c r="C456" s="40"/>
      <c r="D456" s="64"/>
      <c r="E456" s="78"/>
      <c r="F456" s="78"/>
      <c r="G456" s="78"/>
      <c r="I456" s="78"/>
      <c r="J456" s="78"/>
      <c r="K456" s="78"/>
      <c r="L456" s="78"/>
      <c r="M456" s="78"/>
      <c r="N456" s="78"/>
      <c r="O456" s="78"/>
      <c r="P456" s="78"/>
      <c r="Q456" s="78"/>
      <c r="R456" s="78"/>
      <c r="S456" s="78"/>
      <c r="T456" s="78"/>
      <c r="U456" s="78"/>
      <c r="V456" s="78"/>
      <c r="W456" s="78"/>
      <c r="X456" s="78"/>
    </row>
    <row r="457" spans="1:24">
      <c r="A457" s="39"/>
      <c r="B457" s="64"/>
      <c r="C457" s="40"/>
      <c r="D457" s="64"/>
      <c r="E457" s="78"/>
      <c r="F457" s="78"/>
      <c r="G457" s="78"/>
      <c r="I457" s="78"/>
      <c r="J457" s="78"/>
      <c r="K457" s="78"/>
      <c r="L457" s="78"/>
      <c r="M457" s="78"/>
      <c r="N457" s="78"/>
      <c r="O457" s="78"/>
      <c r="P457" s="78"/>
      <c r="Q457" s="78"/>
      <c r="R457" s="78"/>
      <c r="S457" s="78"/>
      <c r="T457" s="78"/>
      <c r="U457" s="78"/>
      <c r="V457" s="78"/>
      <c r="W457" s="78"/>
      <c r="X457" s="78"/>
    </row>
    <row r="458" spans="1:24">
      <c r="A458" s="39"/>
      <c r="B458" s="64"/>
      <c r="C458" s="40"/>
      <c r="D458" s="64"/>
      <c r="E458" s="78"/>
      <c r="F458" s="78"/>
      <c r="G458" s="78"/>
      <c r="I458" s="78"/>
      <c r="J458" s="78"/>
      <c r="K458" s="78"/>
      <c r="L458" s="78"/>
      <c r="M458" s="78"/>
      <c r="N458" s="78"/>
      <c r="O458" s="78"/>
      <c r="P458" s="78"/>
      <c r="Q458" s="78"/>
      <c r="R458" s="78"/>
      <c r="S458" s="78"/>
      <c r="T458" s="78"/>
      <c r="U458" s="78"/>
      <c r="V458" s="78"/>
      <c r="W458" s="78"/>
      <c r="X458" s="78"/>
    </row>
    <row r="459" spans="1:24">
      <c r="A459" s="39"/>
      <c r="B459" s="64"/>
      <c r="C459" s="40"/>
      <c r="D459" s="64"/>
      <c r="E459" s="78"/>
      <c r="F459" s="78"/>
      <c r="G459" s="78"/>
      <c r="I459" s="78"/>
      <c r="J459" s="78"/>
      <c r="K459" s="78"/>
      <c r="L459" s="78"/>
      <c r="M459" s="78"/>
      <c r="N459" s="78"/>
      <c r="O459" s="78"/>
      <c r="P459" s="78"/>
      <c r="Q459" s="78"/>
      <c r="R459" s="78"/>
      <c r="S459" s="78"/>
      <c r="T459" s="78"/>
      <c r="U459" s="78"/>
      <c r="V459" s="78"/>
      <c r="W459" s="78"/>
      <c r="X459" s="78"/>
    </row>
    <row r="460" spans="1:24">
      <c r="A460" s="39"/>
      <c r="B460" s="64"/>
      <c r="C460" s="40"/>
      <c r="D460" s="64"/>
      <c r="E460" s="78"/>
      <c r="F460" s="78"/>
      <c r="G460" s="78"/>
      <c r="I460" s="78"/>
      <c r="J460" s="78"/>
      <c r="K460" s="78"/>
      <c r="L460" s="78"/>
      <c r="M460" s="78"/>
      <c r="N460" s="78"/>
      <c r="O460" s="78"/>
      <c r="P460" s="78"/>
      <c r="Q460" s="78"/>
      <c r="R460" s="78"/>
      <c r="S460" s="78"/>
      <c r="T460" s="78"/>
      <c r="U460" s="78"/>
      <c r="V460" s="78"/>
      <c r="W460" s="78"/>
      <c r="X460" s="78"/>
    </row>
    <row r="461" spans="1:24">
      <c r="A461" s="39"/>
      <c r="B461" s="64"/>
      <c r="C461" s="40"/>
      <c r="D461" s="64"/>
      <c r="E461" s="78"/>
      <c r="F461" s="78"/>
      <c r="G461" s="78"/>
      <c r="I461" s="78"/>
      <c r="J461" s="78"/>
      <c r="K461" s="78"/>
      <c r="L461" s="78"/>
      <c r="M461" s="78"/>
      <c r="N461" s="78"/>
      <c r="O461" s="78"/>
      <c r="P461" s="78"/>
      <c r="Q461" s="78"/>
      <c r="R461" s="78"/>
      <c r="S461" s="78"/>
      <c r="T461" s="78"/>
      <c r="U461" s="78"/>
      <c r="V461" s="78"/>
      <c r="W461" s="78"/>
      <c r="X461" s="78"/>
    </row>
    <row r="462" spans="1:24">
      <c r="A462" s="39"/>
      <c r="B462" s="64"/>
      <c r="C462" s="40"/>
      <c r="D462" s="64"/>
      <c r="E462" s="78"/>
      <c r="F462" s="78"/>
      <c r="G462" s="78"/>
      <c r="I462" s="78"/>
      <c r="J462" s="78"/>
      <c r="K462" s="78"/>
      <c r="L462" s="78"/>
      <c r="M462" s="78"/>
      <c r="N462" s="78"/>
      <c r="O462" s="78"/>
      <c r="P462" s="78"/>
      <c r="Q462" s="78"/>
      <c r="R462" s="78"/>
      <c r="S462" s="78"/>
      <c r="T462" s="78"/>
      <c r="U462" s="78"/>
      <c r="V462" s="78"/>
      <c r="W462" s="78"/>
      <c r="X462" s="78"/>
    </row>
    <row r="463" spans="1:24">
      <c r="A463" s="39"/>
      <c r="B463" s="64"/>
      <c r="C463" s="40"/>
      <c r="D463" s="64"/>
      <c r="E463" s="78"/>
      <c r="F463" s="78"/>
      <c r="G463" s="78"/>
      <c r="I463" s="78"/>
      <c r="J463" s="78"/>
      <c r="K463" s="78"/>
      <c r="L463" s="78"/>
      <c r="M463" s="78"/>
      <c r="N463" s="78"/>
      <c r="O463" s="78"/>
      <c r="P463" s="78"/>
      <c r="Q463" s="78"/>
      <c r="R463" s="78"/>
      <c r="S463" s="78"/>
      <c r="T463" s="78"/>
      <c r="U463" s="78"/>
      <c r="V463" s="78"/>
      <c r="W463" s="78"/>
      <c r="X463" s="78"/>
    </row>
    <row r="464" spans="1:24">
      <c r="A464" s="39"/>
      <c r="B464" s="64"/>
      <c r="C464" s="40"/>
      <c r="D464" s="64"/>
    </row>
    <row r="465" spans="1:4">
      <c r="A465" s="39"/>
      <c r="B465" s="64"/>
      <c r="C465" s="40"/>
      <c r="D465" s="64"/>
    </row>
    <row r="466" spans="1:4">
      <c r="A466" s="39"/>
      <c r="B466" s="64"/>
      <c r="C466" s="40"/>
      <c r="D466" s="64"/>
    </row>
    <row r="467" spans="1:4">
      <c r="A467" s="39"/>
      <c r="B467" s="64"/>
      <c r="C467" s="40"/>
      <c r="D467" s="64"/>
    </row>
    <row r="468" spans="1:4">
      <c r="A468" s="39"/>
      <c r="B468" s="64"/>
      <c r="C468" s="40"/>
      <c r="D468" s="64"/>
    </row>
    <row r="469" spans="1:4">
      <c r="A469" s="39"/>
      <c r="B469" s="64"/>
      <c r="C469" s="40"/>
      <c r="D469" s="64"/>
    </row>
    <row r="470" spans="1:4">
      <c r="A470" s="39"/>
      <c r="B470" s="64"/>
      <c r="C470" s="40"/>
      <c r="D470" s="64"/>
    </row>
    <row r="471" spans="1:4">
      <c r="A471" s="39"/>
      <c r="B471" s="64"/>
      <c r="C471" s="40"/>
      <c r="D471" s="64"/>
    </row>
    <row r="472" spans="1:4">
      <c r="A472" s="39"/>
      <c r="B472" s="64"/>
      <c r="C472" s="40"/>
      <c r="D472" s="64"/>
    </row>
    <row r="473" spans="1:4">
      <c r="A473" s="39"/>
      <c r="B473" s="64"/>
      <c r="C473" s="40"/>
      <c r="D473" s="64"/>
    </row>
    <row r="474" spans="1:4">
      <c r="A474" s="39"/>
      <c r="B474" s="64"/>
      <c r="C474" s="40"/>
      <c r="D474" s="64"/>
    </row>
    <row r="475" spans="1:4">
      <c r="A475" s="39"/>
      <c r="B475" s="64"/>
      <c r="C475" s="40"/>
      <c r="D475" s="64"/>
    </row>
    <row r="476" spans="1:4">
      <c r="A476" s="39"/>
      <c r="B476" s="64"/>
      <c r="C476" s="40"/>
      <c r="D476" s="64"/>
    </row>
    <row r="477" spans="1:4">
      <c r="A477" s="39"/>
      <c r="B477" s="64"/>
      <c r="C477" s="40"/>
      <c r="D477" s="64"/>
    </row>
    <row r="478" spans="1:4">
      <c r="A478" s="39"/>
      <c r="B478" s="64"/>
      <c r="C478" s="40"/>
      <c r="D478" s="64"/>
    </row>
    <row r="479" spans="1:4">
      <c r="A479" s="39"/>
      <c r="B479" s="64"/>
      <c r="C479" s="40"/>
      <c r="D479" s="64"/>
    </row>
    <row r="480" spans="1:4">
      <c r="A480" s="39"/>
      <c r="B480" s="64"/>
      <c r="C480" s="40"/>
      <c r="D480" s="64"/>
    </row>
    <row r="481" spans="1:4">
      <c r="A481" s="39"/>
      <c r="B481" s="64"/>
      <c r="C481" s="40"/>
      <c r="D481" s="64"/>
    </row>
    <row r="482" spans="1:4">
      <c r="A482" s="39"/>
      <c r="B482" s="64"/>
      <c r="C482" s="40"/>
      <c r="D482" s="64"/>
    </row>
    <row r="483" spans="1:4">
      <c r="A483" s="39"/>
      <c r="B483" s="64"/>
      <c r="C483" s="40"/>
      <c r="D483" s="64"/>
    </row>
    <row r="484" spans="1:4">
      <c r="A484" s="39"/>
      <c r="B484" s="64"/>
      <c r="C484" s="40"/>
      <c r="D484" s="64"/>
    </row>
    <row r="485" spans="1:4">
      <c r="A485" s="39"/>
      <c r="B485" s="64"/>
      <c r="C485" s="40"/>
      <c r="D485" s="64"/>
    </row>
    <row r="486" spans="1:4">
      <c r="A486" s="39"/>
      <c r="B486" s="64"/>
      <c r="C486" s="40"/>
      <c r="D486" s="64"/>
    </row>
    <row r="487" spans="1:4">
      <c r="A487" s="39"/>
      <c r="B487" s="64"/>
      <c r="C487" s="40"/>
      <c r="D487" s="64"/>
    </row>
    <row r="488" spans="1:4">
      <c r="A488" s="39"/>
      <c r="B488" s="64"/>
      <c r="C488" s="40"/>
      <c r="D488" s="64"/>
    </row>
    <row r="489" spans="1:4">
      <c r="A489" s="39"/>
      <c r="B489" s="64"/>
      <c r="C489" s="40"/>
      <c r="D489" s="64"/>
    </row>
    <row r="490" spans="1:4">
      <c r="A490" s="39"/>
      <c r="B490" s="64"/>
      <c r="C490" s="40"/>
      <c r="D490" s="64"/>
    </row>
    <row r="491" spans="1:4">
      <c r="A491" s="39"/>
      <c r="B491" s="64"/>
      <c r="C491" s="40"/>
      <c r="D491" s="64"/>
    </row>
    <row r="492" spans="1:4">
      <c r="A492" s="39"/>
      <c r="B492" s="64"/>
      <c r="C492" s="40"/>
      <c r="D492" s="64"/>
    </row>
    <row r="493" spans="1:4">
      <c r="A493" s="39"/>
      <c r="B493" s="64"/>
      <c r="C493" s="40"/>
      <c r="D493" s="64"/>
    </row>
    <row r="494" spans="1:4">
      <c r="A494" s="39"/>
      <c r="B494" s="64"/>
      <c r="C494" s="40"/>
      <c r="D494" s="64"/>
    </row>
    <row r="495" spans="1:4">
      <c r="A495" s="39"/>
      <c r="B495" s="64"/>
      <c r="C495" s="40"/>
      <c r="D495" s="64"/>
    </row>
    <row r="496" spans="1:4">
      <c r="A496" s="39"/>
      <c r="B496" s="64"/>
      <c r="C496" s="40"/>
      <c r="D496" s="64"/>
    </row>
    <row r="497" spans="1:4">
      <c r="A497" s="39"/>
      <c r="B497" s="64"/>
      <c r="C497" s="40"/>
      <c r="D497" s="64"/>
    </row>
    <row r="498" spans="1:4">
      <c r="A498" s="39"/>
      <c r="B498" s="64"/>
      <c r="C498" s="40"/>
      <c r="D498" s="64"/>
    </row>
    <row r="499" spans="1:4">
      <c r="A499" s="39"/>
      <c r="B499" s="64"/>
      <c r="C499" s="40"/>
      <c r="D499" s="64"/>
    </row>
    <row r="500" spans="1:4">
      <c r="A500" s="39"/>
      <c r="B500" s="64"/>
      <c r="C500" s="40"/>
      <c r="D500" s="64"/>
    </row>
    <row r="501" spans="1:4">
      <c r="A501" s="39"/>
      <c r="B501" s="64"/>
      <c r="C501" s="40"/>
      <c r="D501" s="64"/>
    </row>
    <row r="502" spans="1:4">
      <c r="A502" s="39"/>
      <c r="B502" s="64"/>
      <c r="C502" s="40"/>
      <c r="D502" s="64"/>
    </row>
    <row r="503" spans="1:4">
      <c r="A503" s="39"/>
      <c r="B503" s="64"/>
      <c r="C503" s="40"/>
      <c r="D503" s="64"/>
    </row>
    <row r="504" spans="1:4">
      <c r="A504" s="39"/>
      <c r="B504" s="64"/>
      <c r="C504" s="40"/>
      <c r="D504" s="64"/>
    </row>
    <row r="505" spans="1:4">
      <c r="A505" s="39"/>
      <c r="B505" s="64"/>
      <c r="C505" s="40"/>
      <c r="D505" s="64"/>
    </row>
    <row r="506" spans="1:4">
      <c r="A506" s="39"/>
      <c r="B506" s="64"/>
      <c r="C506" s="40"/>
      <c r="D506" s="64"/>
    </row>
    <row r="507" spans="1:4">
      <c r="A507" s="39"/>
      <c r="B507" s="64"/>
      <c r="C507" s="40"/>
      <c r="D507" s="64"/>
    </row>
    <row r="508" spans="1:4">
      <c r="A508" s="39"/>
      <c r="B508" s="64"/>
      <c r="C508" s="40"/>
      <c r="D508" s="64"/>
    </row>
    <row r="509" spans="1:4">
      <c r="A509" s="39"/>
      <c r="B509" s="64"/>
      <c r="C509" s="40"/>
      <c r="D509" s="64"/>
    </row>
    <row r="510" spans="1:4">
      <c r="A510" s="39"/>
      <c r="B510" s="64"/>
      <c r="C510" s="40"/>
      <c r="D510" s="64"/>
    </row>
    <row r="511" spans="1:4">
      <c r="A511" s="39"/>
      <c r="B511" s="64"/>
      <c r="C511" s="40"/>
      <c r="D511" s="64"/>
    </row>
    <row r="512" spans="1:4">
      <c r="A512" s="39"/>
      <c r="B512" s="64"/>
      <c r="C512" s="40"/>
      <c r="D512" s="64"/>
    </row>
    <row r="513" spans="1:4">
      <c r="A513" s="39"/>
      <c r="B513" s="64"/>
      <c r="C513" s="40"/>
      <c r="D513" s="64"/>
    </row>
    <row r="514" spans="1:4">
      <c r="A514" s="39"/>
      <c r="B514" s="64"/>
      <c r="C514" s="40"/>
      <c r="D514" s="64"/>
    </row>
    <row r="515" spans="1:4">
      <c r="A515" s="39"/>
      <c r="B515" s="64"/>
      <c r="C515" s="40"/>
      <c r="D515" s="64"/>
    </row>
    <row r="516" spans="1:4">
      <c r="A516" s="39"/>
      <c r="B516" s="64"/>
      <c r="C516" s="40"/>
      <c r="D516" s="64"/>
    </row>
    <row r="517" spans="1:4">
      <c r="A517" s="39"/>
      <c r="B517" s="64"/>
      <c r="C517" s="40"/>
      <c r="D517" s="64"/>
    </row>
    <row r="518" spans="1:4">
      <c r="A518" s="39"/>
      <c r="B518" s="64"/>
      <c r="C518" s="40"/>
      <c r="D518" s="64"/>
    </row>
    <row r="519" spans="1:4">
      <c r="A519" s="39"/>
      <c r="B519" s="64"/>
      <c r="C519" s="40"/>
      <c r="D519" s="64"/>
    </row>
    <row r="520" spans="1:4">
      <c r="A520" s="39"/>
      <c r="B520" s="64"/>
      <c r="C520" s="40"/>
      <c r="D520" s="64"/>
    </row>
    <row r="521" spans="1:4">
      <c r="A521" s="39"/>
      <c r="B521" s="64"/>
      <c r="C521" s="40"/>
      <c r="D521" s="64"/>
    </row>
    <row r="522" spans="1:4">
      <c r="A522" s="39"/>
      <c r="B522" s="64"/>
      <c r="C522" s="40"/>
      <c r="D522" s="64"/>
    </row>
    <row r="523" spans="1:4">
      <c r="A523" s="39"/>
      <c r="B523" s="64"/>
      <c r="C523" s="40"/>
      <c r="D523" s="64"/>
    </row>
    <row r="524" spans="1:4">
      <c r="A524" s="39"/>
      <c r="B524" s="64"/>
      <c r="C524" s="40"/>
      <c r="D524" s="64"/>
    </row>
    <row r="525" spans="1:4">
      <c r="A525" s="39"/>
      <c r="B525" s="64"/>
      <c r="C525" s="40"/>
      <c r="D525" s="64"/>
    </row>
    <row r="526" spans="1:4">
      <c r="A526" s="39"/>
      <c r="B526" s="64"/>
      <c r="C526" s="40"/>
      <c r="D526" s="64"/>
    </row>
    <row r="527" spans="1:4">
      <c r="A527" s="39"/>
      <c r="B527" s="64"/>
      <c r="C527" s="40"/>
      <c r="D527" s="64"/>
    </row>
    <row r="528" spans="1:4">
      <c r="A528" s="39"/>
      <c r="B528" s="64"/>
      <c r="C528" s="40"/>
      <c r="D528" s="64"/>
    </row>
    <row r="529" spans="1:4">
      <c r="A529" s="39"/>
      <c r="B529" s="64"/>
      <c r="C529" s="40"/>
      <c r="D529" s="64"/>
    </row>
    <row r="530" spans="1:4">
      <c r="A530" s="39"/>
      <c r="B530" s="64"/>
      <c r="C530" s="40"/>
      <c r="D530" s="64"/>
    </row>
    <row r="531" spans="1:4">
      <c r="A531" s="39"/>
      <c r="B531" s="64"/>
      <c r="C531" s="40"/>
      <c r="D531" s="64"/>
    </row>
    <row r="532" spans="1:4">
      <c r="A532" s="39"/>
      <c r="B532" s="64"/>
      <c r="C532" s="40"/>
      <c r="D532" s="64"/>
    </row>
    <row r="533" spans="1:4">
      <c r="A533" s="39"/>
      <c r="B533" s="64"/>
      <c r="C533" s="40"/>
      <c r="D533" s="64"/>
    </row>
    <row r="534" spans="1:4">
      <c r="A534" s="39"/>
      <c r="B534" s="64"/>
      <c r="C534" s="40"/>
      <c r="D534" s="64"/>
    </row>
    <row r="535" spans="1:4">
      <c r="A535" s="39"/>
      <c r="B535" s="64"/>
      <c r="C535" s="40"/>
      <c r="D535" s="64"/>
    </row>
    <row r="536" spans="1:4">
      <c r="A536" s="39"/>
      <c r="B536" s="64"/>
      <c r="C536" s="40"/>
      <c r="D536" s="64"/>
    </row>
    <row r="537" spans="1:4">
      <c r="A537" s="39"/>
      <c r="B537" s="64"/>
      <c r="C537" s="40"/>
      <c r="D537" s="64"/>
    </row>
    <row r="538" spans="1:4">
      <c r="A538" s="39"/>
      <c r="B538" s="64"/>
      <c r="C538" s="40"/>
      <c r="D538" s="64"/>
    </row>
    <row r="539" spans="1:4">
      <c r="A539" s="39"/>
      <c r="B539" s="64"/>
      <c r="C539" s="40"/>
      <c r="D539" s="64"/>
    </row>
    <row r="540" spans="1:4">
      <c r="A540" s="39"/>
      <c r="B540" s="64"/>
      <c r="C540" s="40"/>
      <c r="D540" s="64"/>
    </row>
    <row r="541" spans="1:4">
      <c r="A541" s="40"/>
      <c r="B541" s="64"/>
      <c r="C541" s="40"/>
      <c r="D541" s="64"/>
    </row>
    <row r="542" spans="1:4">
      <c r="A542" s="40"/>
      <c r="B542" s="64"/>
      <c r="C542" s="40"/>
      <c r="D542" s="64"/>
    </row>
    <row r="543" spans="1:4">
      <c r="A543" s="40"/>
      <c r="B543" s="64"/>
      <c r="C543" s="40"/>
      <c r="D543" s="64"/>
    </row>
    <row r="544" spans="1:4">
      <c r="A544" s="40"/>
      <c r="B544" s="64"/>
      <c r="C544" s="40"/>
      <c r="D544" s="64"/>
    </row>
    <row r="545" spans="1:4">
      <c r="A545" s="40"/>
      <c r="B545" s="64"/>
      <c r="C545" s="40"/>
      <c r="D545" s="64"/>
    </row>
    <row r="546" spans="1:4">
      <c r="A546" s="40"/>
      <c r="B546" s="64"/>
      <c r="C546" s="40"/>
      <c r="D546" s="64"/>
    </row>
    <row r="547" spans="1:4">
      <c r="A547" s="40"/>
      <c r="B547" s="64"/>
      <c r="C547" s="40"/>
      <c r="D547" s="64"/>
    </row>
    <row r="548" spans="1:4">
      <c r="A548" s="40"/>
      <c r="B548" s="64"/>
      <c r="C548" s="40"/>
      <c r="D548" s="64"/>
    </row>
    <row r="549" spans="1:4">
      <c r="A549" s="40"/>
      <c r="B549" s="64"/>
      <c r="C549" s="40"/>
      <c r="D549" s="64"/>
    </row>
    <row r="550" spans="1:4">
      <c r="A550" s="40"/>
      <c r="B550" s="64"/>
      <c r="C550" s="40"/>
      <c r="D550" s="64"/>
    </row>
    <row r="551" spans="1:4">
      <c r="A551" s="40"/>
      <c r="B551" s="64"/>
      <c r="C551" s="40"/>
      <c r="D551" s="64"/>
    </row>
    <row r="552" spans="1:4">
      <c r="A552" s="40"/>
      <c r="B552" s="64"/>
      <c r="C552" s="40"/>
      <c r="D552" s="64"/>
    </row>
    <row r="553" spans="1:4">
      <c r="A553" s="40"/>
      <c r="B553" s="64"/>
      <c r="C553" s="40"/>
      <c r="D553" s="64"/>
    </row>
    <row r="554" spans="1:4">
      <c r="A554" s="40"/>
      <c r="B554" s="64"/>
      <c r="C554" s="40"/>
      <c r="D554" s="64"/>
    </row>
    <row r="555" spans="1:4">
      <c r="A555" s="40"/>
      <c r="B555" s="64"/>
      <c r="C555" s="40"/>
      <c r="D555" s="64"/>
    </row>
    <row r="556" spans="1:4">
      <c r="A556" s="40"/>
      <c r="B556" s="64"/>
      <c r="C556" s="40"/>
      <c r="D556" s="64"/>
    </row>
    <row r="557" spans="1:4">
      <c r="A557" s="40"/>
      <c r="B557" s="64"/>
      <c r="C557" s="40"/>
      <c r="D557" s="64"/>
    </row>
    <row r="558" spans="1:4">
      <c r="A558" s="40"/>
      <c r="B558" s="64"/>
      <c r="C558" s="40"/>
      <c r="D558" s="64"/>
    </row>
    <row r="559" spans="1:4">
      <c r="A559" s="40"/>
      <c r="B559" s="64"/>
      <c r="C559" s="40"/>
      <c r="D559" s="64"/>
    </row>
    <row r="560" spans="1:4">
      <c r="A560" s="40"/>
      <c r="B560" s="64"/>
      <c r="C560" s="40"/>
      <c r="D560" s="64"/>
    </row>
    <row r="561" spans="1:4">
      <c r="A561" s="40"/>
      <c r="B561" s="64"/>
      <c r="C561" s="40"/>
      <c r="D561" s="64"/>
    </row>
    <row r="562" spans="1:4">
      <c r="A562" s="40"/>
      <c r="B562" s="64"/>
      <c r="C562" s="40"/>
      <c r="D562" s="64"/>
    </row>
    <row r="563" spans="1:4">
      <c r="A563" s="40"/>
      <c r="B563" s="64"/>
      <c r="C563" s="40"/>
      <c r="D563" s="64"/>
    </row>
    <row r="564" spans="1:4">
      <c r="A564" s="40"/>
      <c r="B564" s="64"/>
      <c r="C564" s="40"/>
      <c r="D564" s="64"/>
    </row>
    <row r="565" spans="1:4">
      <c r="A565" s="40"/>
      <c r="B565" s="64"/>
      <c r="C565" s="40"/>
      <c r="D565" s="64"/>
    </row>
    <row r="566" spans="1:4">
      <c r="A566" s="40"/>
      <c r="B566" s="64"/>
      <c r="C566" s="40"/>
      <c r="D566" s="64"/>
    </row>
    <row r="567" spans="1:4">
      <c r="A567" s="40"/>
      <c r="B567" s="64"/>
      <c r="C567" s="40"/>
      <c r="D567" s="64"/>
    </row>
    <row r="568" spans="1:4">
      <c r="A568" s="40"/>
      <c r="B568" s="64"/>
      <c r="C568" s="40"/>
      <c r="D568" s="64"/>
    </row>
    <row r="569" spans="1:4">
      <c r="A569" s="40"/>
      <c r="B569" s="64"/>
      <c r="C569" s="40"/>
      <c r="D569" s="64"/>
    </row>
    <row r="570" spans="1:4">
      <c r="A570" s="40"/>
      <c r="B570" s="64"/>
      <c r="C570" s="40"/>
      <c r="D570" s="64"/>
    </row>
    <row r="571" spans="1:4">
      <c r="A571" s="40"/>
      <c r="B571" s="64"/>
      <c r="C571" s="40"/>
      <c r="D571" s="64"/>
    </row>
    <row r="572" spans="1:4">
      <c r="A572" s="40"/>
      <c r="B572" s="64"/>
      <c r="C572" s="40"/>
      <c r="D572" s="64"/>
    </row>
    <row r="573" spans="1:4">
      <c r="A573" s="40"/>
      <c r="B573" s="64"/>
      <c r="C573" s="40"/>
      <c r="D573" s="64"/>
    </row>
    <row r="574" spans="1:4">
      <c r="A574" s="40"/>
      <c r="B574" s="64"/>
      <c r="C574" s="40"/>
      <c r="D574" s="64"/>
    </row>
    <row r="575" spans="1:4">
      <c r="A575" s="40"/>
      <c r="B575" s="64"/>
      <c r="C575" s="40"/>
      <c r="D575" s="64"/>
    </row>
    <row r="576" spans="1:4">
      <c r="A576" s="40"/>
      <c r="B576" s="64"/>
      <c r="C576" s="40"/>
      <c r="D576" s="64"/>
    </row>
    <row r="577" spans="1:4">
      <c r="A577" s="40"/>
      <c r="B577" s="64"/>
      <c r="C577" s="40"/>
      <c r="D577" s="64"/>
    </row>
    <row r="578" spans="1:4">
      <c r="A578" s="40"/>
      <c r="B578" s="64"/>
      <c r="C578" s="40"/>
      <c r="D578" s="64"/>
    </row>
    <row r="579" spans="1:4">
      <c r="A579" s="40"/>
      <c r="B579" s="64"/>
      <c r="C579" s="40"/>
      <c r="D579" s="64"/>
    </row>
    <row r="580" spans="1:4">
      <c r="A580" s="40"/>
      <c r="B580" s="64"/>
      <c r="C580" s="40"/>
      <c r="D580" s="64"/>
    </row>
    <row r="581" spans="1:4">
      <c r="A581" s="40"/>
      <c r="B581" s="64"/>
      <c r="C581" s="40"/>
      <c r="D581" s="64"/>
    </row>
    <row r="582" spans="1:4">
      <c r="A582" s="40"/>
      <c r="B582" s="64"/>
      <c r="C582" s="40"/>
      <c r="D582" s="64"/>
    </row>
    <row r="583" spans="1:4">
      <c r="A583" s="40"/>
      <c r="B583" s="64"/>
      <c r="C583" s="40"/>
      <c r="D583" s="64"/>
    </row>
    <row r="584" spans="1:4">
      <c r="A584" s="40"/>
      <c r="B584" s="64"/>
      <c r="C584" s="40"/>
      <c r="D584" s="64"/>
    </row>
    <row r="585" spans="1:4">
      <c r="A585" s="40"/>
      <c r="B585" s="64"/>
      <c r="C585" s="40"/>
      <c r="D585" s="64"/>
    </row>
    <row r="586" spans="1:4">
      <c r="A586" s="40"/>
      <c r="B586" s="64"/>
      <c r="C586" s="40"/>
      <c r="D586" s="64"/>
    </row>
    <row r="587" spans="1:4">
      <c r="A587" s="40"/>
      <c r="B587" s="64"/>
      <c r="C587" s="40"/>
      <c r="D587" s="64"/>
    </row>
    <row r="588" spans="1:4">
      <c r="A588" s="40"/>
      <c r="B588" s="64"/>
      <c r="C588" s="40"/>
      <c r="D588" s="64"/>
    </row>
    <row r="589" spans="1:4">
      <c r="A589" s="40"/>
      <c r="B589" s="64"/>
      <c r="C589" s="40"/>
      <c r="D589" s="64"/>
    </row>
    <row r="590" spans="1:4">
      <c r="A590" s="40"/>
      <c r="B590" s="64"/>
      <c r="C590" s="40"/>
      <c r="D590" s="64"/>
    </row>
    <row r="591" spans="1:4">
      <c r="A591" s="40"/>
      <c r="B591" s="64"/>
      <c r="C591" s="40"/>
      <c r="D591" s="64"/>
    </row>
    <row r="592" spans="1:4">
      <c r="A592" s="40"/>
      <c r="B592" s="64"/>
      <c r="C592" s="40"/>
      <c r="D592" s="64"/>
    </row>
    <row r="593" spans="1:4">
      <c r="A593" s="40"/>
      <c r="B593" s="64"/>
      <c r="C593" s="40"/>
      <c r="D593" s="64"/>
    </row>
    <row r="594" spans="1:4">
      <c r="A594" s="40"/>
      <c r="B594" s="64"/>
      <c r="C594" s="40"/>
      <c r="D594" s="64"/>
    </row>
    <row r="595" spans="1:4">
      <c r="A595" s="40"/>
      <c r="B595" s="64"/>
      <c r="C595" s="40"/>
      <c r="D595" s="64"/>
    </row>
    <row r="596" spans="1:4">
      <c r="A596" s="40"/>
      <c r="B596" s="64"/>
      <c r="C596" s="40"/>
      <c r="D596" s="64"/>
    </row>
    <row r="597" spans="1:4">
      <c r="A597" s="40"/>
      <c r="B597" s="64"/>
      <c r="C597" s="40"/>
      <c r="D597" s="64"/>
    </row>
    <row r="598" spans="1:4">
      <c r="A598" s="40"/>
      <c r="B598" s="64"/>
      <c r="C598" s="40"/>
      <c r="D598" s="64"/>
    </row>
    <row r="599" spans="1:4">
      <c r="A599" s="40"/>
      <c r="B599" s="64"/>
      <c r="C599" s="40"/>
      <c r="D599" s="64"/>
    </row>
    <row r="600" spans="1:4">
      <c r="A600" s="40"/>
      <c r="B600" s="64"/>
      <c r="C600" s="40"/>
      <c r="D600" s="64"/>
    </row>
    <row r="601" spans="1:4">
      <c r="A601" s="40"/>
      <c r="B601" s="64"/>
      <c r="C601" s="40"/>
      <c r="D601" s="64"/>
    </row>
    <row r="602" spans="1:4">
      <c r="A602" s="40"/>
      <c r="B602" s="64"/>
      <c r="C602" s="40"/>
      <c r="D602" s="64"/>
    </row>
    <row r="603" spans="1:4">
      <c r="A603" s="40"/>
      <c r="B603" s="64"/>
      <c r="C603" s="40"/>
      <c r="D603" s="64"/>
    </row>
    <row r="604" spans="1:4">
      <c r="A604" s="40"/>
      <c r="B604" s="64"/>
      <c r="C604" s="40"/>
      <c r="D604" s="64"/>
    </row>
    <row r="605" spans="1:4">
      <c r="A605" s="40"/>
      <c r="B605" s="64"/>
      <c r="C605" s="40"/>
      <c r="D605" s="64"/>
    </row>
    <row r="606" spans="1:4">
      <c r="A606" s="40"/>
      <c r="B606" s="64"/>
      <c r="C606" s="40"/>
      <c r="D606" s="64"/>
    </row>
    <row r="607" spans="1:4">
      <c r="A607" s="40"/>
      <c r="B607" s="64"/>
      <c r="C607" s="40"/>
      <c r="D607" s="64"/>
    </row>
    <row r="608" spans="1:4">
      <c r="A608" s="40"/>
      <c r="B608" s="64"/>
      <c r="C608" s="40"/>
      <c r="D608" s="64"/>
    </row>
    <row r="609" spans="1:4">
      <c r="A609" s="40"/>
      <c r="B609" s="64"/>
      <c r="C609" s="40"/>
      <c r="D609" s="64"/>
    </row>
    <row r="610" spans="1:4">
      <c r="A610" s="40"/>
      <c r="B610" s="64"/>
      <c r="C610" s="40"/>
      <c r="D610" s="64"/>
    </row>
    <row r="611" spans="1:4">
      <c r="A611" s="40"/>
      <c r="B611" s="64"/>
      <c r="C611" s="40"/>
      <c r="D611" s="64"/>
    </row>
    <row r="612" spans="1:4">
      <c r="A612" s="40"/>
      <c r="B612" s="64"/>
      <c r="C612" s="40"/>
      <c r="D612" s="64"/>
    </row>
    <row r="613" spans="1:4">
      <c r="A613" s="40"/>
      <c r="B613" s="64"/>
      <c r="C613" s="40"/>
      <c r="D613" s="64"/>
    </row>
    <row r="614" spans="1:4">
      <c r="A614" s="40"/>
      <c r="B614" s="64"/>
      <c r="C614" s="40"/>
      <c r="D614" s="64"/>
    </row>
    <row r="615" spans="1:4">
      <c r="A615" s="40"/>
      <c r="B615" s="64"/>
      <c r="C615" s="40"/>
      <c r="D615" s="64"/>
    </row>
    <row r="616" spans="1:4">
      <c r="A616" s="40"/>
      <c r="B616" s="64"/>
      <c r="C616" s="40"/>
      <c r="D616" s="64"/>
    </row>
    <row r="617" spans="1:4">
      <c r="A617" s="40"/>
      <c r="B617" s="64"/>
      <c r="C617" s="40"/>
      <c r="D617" s="64"/>
    </row>
    <row r="618" spans="1:4">
      <c r="A618" s="40"/>
      <c r="B618" s="64"/>
      <c r="C618" s="40"/>
      <c r="D618" s="64"/>
    </row>
    <row r="619" spans="1:4">
      <c r="A619" s="40"/>
      <c r="B619" s="64"/>
      <c r="C619" s="40"/>
      <c r="D619" s="64"/>
    </row>
    <row r="620" spans="1:4">
      <c r="A620" s="40"/>
      <c r="B620" s="64"/>
      <c r="C620" s="40"/>
      <c r="D620" s="64"/>
    </row>
    <row r="621" spans="1:4">
      <c r="A621" s="40"/>
      <c r="B621" s="64"/>
      <c r="C621" s="40"/>
      <c r="D621" s="64"/>
    </row>
    <row r="622" spans="1:4">
      <c r="A622" s="40"/>
      <c r="B622" s="64"/>
      <c r="C622" s="40"/>
      <c r="D622" s="64"/>
    </row>
    <row r="623" spans="1:4">
      <c r="A623" s="40"/>
      <c r="B623" s="64"/>
      <c r="C623" s="40"/>
      <c r="D623" s="64"/>
    </row>
    <row r="624" spans="1:4">
      <c r="A624" s="40"/>
      <c r="B624" s="64"/>
      <c r="C624" s="40"/>
      <c r="D624" s="64"/>
    </row>
    <row r="625" spans="1:4">
      <c r="A625" s="40"/>
      <c r="B625" s="64"/>
      <c r="C625" s="40"/>
      <c r="D625" s="64"/>
    </row>
    <row r="626" spans="1:4">
      <c r="A626" s="40"/>
      <c r="B626" s="64"/>
      <c r="C626" s="40"/>
      <c r="D626" s="64"/>
    </row>
    <row r="627" spans="1:4">
      <c r="A627" s="40"/>
      <c r="B627" s="64"/>
      <c r="C627" s="40"/>
      <c r="D627" s="64"/>
    </row>
    <row r="628" spans="1:4">
      <c r="A628" s="40"/>
      <c r="B628" s="64"/>
      <c r="C628" s="40"/>
      <c r="D628" s="64"/>
    </row>
    <row r="629" spans="1:4">
      <c r="A629" s="40"/>
      <c r="B629" s="64"/>
      <c r="C629" s="40"/>
      <c r="D629" s="64"/>
    </row>
    <row r="630" spans="1:4">
      <c r="A630" s="40"/>
      <c r="B630" s="64"/>
      <c r="C630" s="40"/>
      <c r="D630" s="64"/>
    </row>
    <row r="631" spans="1:4">
      <c r="A631" s="40"/>
      <c r="B631" s="64"/>
      <c r="C631" s="40"/>
      <c r="D631" s="64"/>
    </row>
    <row r="632" spans="1:4">
      <c r="A632" s="40"/>
      <c r="B632" s="64"/>
      <c r="C632" s="40"/>
      <c r="D632" s="64"/>
    </row>
    <row r="633" spans="1:4">
      <c r="A633" s="40"/>
      <c r="B633" s="64"/>
      <c r="C633" s="40"/>
      <c r="D633" s="64"/>
    </row>
    <row r="634" spans="1:4">
      <c r="A634" s="40"/>
      <c r="B634" s="64"/>
      <c r="C634" s="40"/>
      <c r="D634" s="64"/>
    </row>
    <row r="635" spans="1:4">
      <c r="A635" s="40"/>
      <c r="B635" s="64"/>
      <c r="C635" s="40"/>
      <c r="D635" s="64"/>
    </row>
    <row r="636" spans="1:4">
      <c r="A636" s="40"/>
      <c r="B636" s="64"/>
      <c r="C636" s="40"/>
      <c r="D636" s="64"/>
    </row>
    <row r="637" spans="1:4">
      <c r="A637" s="40"/>
      <c r="B637" s="64"/>
      <c r="C637" s="40"/>
      <c r="D637" s="64"/>
    </row>
    <row r="638" spans="1:4">
      <c r="A638" s="40"/>
      <c r="B638" s="64"/>
      <c r="C638" s="40"/>
      <c r="D638" s="64"/>
    </row>
    <row r="639" spans="1:4">
      <c r="A639" s="40"/>
      <c r="B639" s="64"/>
      <c r="C639" s="40"/>
      <c r="D639" s="64"/>
    </row>
    <row r="640" spans="1:4">
      <c r="A640" s="40"/>
      <c r="B640" s="64"/>
      <c r="C640" s="40"/>
      <c r="D640" s="64"/>
    </row>
    <row r="641" spans="1:4">
      <c r="A641" s="40"/>
      <c r="B641" s="64"/>
      <c r="C641" s="40"/>
      <c r="D641" s="64"/>
    </row>
    <row r="642" spans="1:4">
      <c r="A642" s="40"/>
      <c r="B642" s="64"/>
      <c r="C642" s="40"/>
      <c r="D642" s="64"/>
    </row>
    <row r="643" spans="1:4">
      <c r="A643" s="40"/>
      <c r="B643" s="64"/>
      <c r="C643" s="40"/>
      <c r="D643" s="64"/>
    </row>
    <row r="644" spans="1:4">
      <c r="A644" s="40"/>
      <c r="B644" s="64"/>
      <c r="C644" s="40"/>
      <c r="D644" s="64"/>
    </row>
    <row r="645" spans="1:4">
      <c r="A645" s="40"/>
      <c r="B645" s="64"/>
      <c r="C645" s="40"/>
      <c r="D645" s="64"/>
    </row>
    <row r="646" spans="1:4">
      <c r="A646" s="40"/>
      <c r="B646" s="64"/>
      <c r="C646" s="40"/>
      <c r="D646" s="64"/>
    </row>
    <row r="647" spans="1:4">
      <c r="A647" s="40"/>
      <c r="B647" s="64"/>
      <c r="C647" s="40"/>
      <c r="D647" s="64"/>
    </row>
    <row r="648" spans="1:4">
      <c r="A648" s="40"/>
      <c r="B648" s="64"/>
      <c r="C648" s="40"/>
      <c r="D648" s="64"/>
    </row>
    <row r="649" spans="1:4">
      <c r="A649" s="40"/>
      <c r="B649" s="64"/>
      <c r="C649" s="40"/>
      <c r="D649" s="64"/>
    </row>
    <row r="650" spans="1:4">
      <c r="A650" s="40"/>
      <c r="B650" s="64"/>
      <c r="C650" s="40"/>
      <c r="D650" s="64"/>
    </row>
    <row r="651" spans="1:4">
      <c r="A651" s="40"/>
      <c r="B651" s="64"/>
      <c r="C651" s="40"/>
      <c r="D651" s="64"/>
    </row>
    <row r="652" spans="1:4">
      <c r="A652" s="40"/>
      <c r="B652" s="64"/>
      <c r="C652" s="40"/>
      <c r="D652" s="64"/>
    </row>
    <row r="653" spans="1:4">
      <c r="A653" s="40"/>
      <c r="B653" s="64"/>
      <c r="C653" s="40"/>
      <c r="D653" s="64"/>
    </row>
    <row r="654" spans="1:4">
      <c r="A654" s="40"/>
      <c r="B654" s="64"/>
      <c r="C654" s="40"/>
      <c r="D654" s="64"/>
    </row>
    <row r="655" spans="1:4">
      <c r="A655" s="40"/>
      <c r="B655" s="64"/>
      <c r="C655" s="40"/>
      <c r="D655" s="64"/>
    </row>
    <row r="656" spans="1:4">
      <c r="A656" s="40"/>
      <c r="B656" s="64"/>
      <c r="C656" s="40"/>
      <c r="D656" s="64"/>
    </row>
    <row r="657" spans="1:4">
      <c r="A657" s="40"/>
      <c r="B657" s="64"/>
      <c r="C657" s="40"/>
      <c r="D657" s="64"/>
    </row>
  </sheetData>
  <mergeCells count="299">
    <mergeCell ref="FL21:FL22"/>
    <mergeCell ref="FM21:FM22"/>
    <mergeCell ref="FN21:FN22"/>
    <mergeCell ref="FO21:FO22"/>
    <mergeCell ref="FB21:FB22"/>
    <mergeCell ref="FC21:FC22"/>
    <mergeCell ref="FD21:FD22"/>
    <mergeCell ref="FE21:FE22"/>
    <mergeCell ref="FF21:FF22"/>
    <mergeCell ref="FG21:FG22"/>
    <mergeCell ref="FI21:FI22"/>
    <mergeCell ref="FJ21:FJ22"/>
    <mergeCell ref="FK21:FK22"/>
    <mergeCell ref="EQ21:EQ22"/>
    <mergeCell ref="ES21:ES22"/>
    <mergeCell ref="ET21:ET22"/>
    <mergeCell ref="EU21:EU22"/>
    <mergeCell ref="EV21:EV22"/>
    <mergeCell ref="EW21:EW22"/>
    <mergeCell ref="EX21:EX22"/>
    <mergeCell ref="EY21:EY22"/>
    <mergeCell ref="FA21:FA22"/>
    <mergeCell ref="EG21:EG22"/>
    <mergeCell ref="EH21:EH22"/>
    <mergeCell ref="EI21:EI22"/>
    <mergeCell ref="EK21:EK22"/>
    <mergeCell ref="EL21:EL22"/>
    <mergeCell ref="EM21:EM22"/>
    <mergeCell ref="EN21:EN22"/>
    <mergeCell ref="EO21:EO22"/>
    <mergeCell ref="EP21:EP22"/>
    <mergeCell ref="DW21:DW22"/>
    <mergeCell ref="DX21:DX22"/>
    <mergeCell ref="DY21:DY22"/>
    <mergeCell ref="DZ21:DZ22"/>
    <mergeCell ref="EA21:EA22"/>
    <mergeCell ref="EC21:EC22"/>
    <mergeCell ref="ED21:ED22"/>
    <mergeCell ref="EE21:EE22"/>
    <mergeCell ref="EF21:EF22"/>
    <mergeCell ref="DM21:DM22"/>
    <mergeCell ref="DN21:DN22"/>
    <mergeCell ref="DO21:DO22"/>
    <mergeCell ref="DP21:DP22"/>
    <mergeCell ref="DQ21:DQ22"/>
    <mergeCell ref="DR21:DR22"/>
    <mergeCell ref="DS21:DS22"/>
    <mergeCell ref="DU21:DU22"/>
    <mergeCell ref="DV21:DV22"/>
    <mergeCell ref="DB21:DB22"/>
    <mergeCell ref="DC21:DC22"/>
    <mergeCell ref="DE21:DE22"/>
    <mergeCell ref="DF21:DF22"/>
    <mergeCell ref="DG21:DG22"/>
    <mergeCell ref="DH21:DH22"/>
    <mergeCell ref="DI21:DI22"/>
    <mergeCell ref="DJ21:DJ22"/>
    <mergeCell ref="DK21:DK22"/>
    <mergeCell ref="CR21:CR22"/>
    <mergeCell ref="CS21:CS22"/>
    <mergeCell ref="CT21:CT22"/>
    <mergeCell ref="CU21:CU22"/>
    <mergeCell ref="CW21:CW22"/>
    <mergeCell ref="CX21:CX22"/>
    <mergeCell ref="CY21:CY22"/>
    <mergeCell ref="CZ21:CZ22"/>
    <mergeCell ref="DA21:DA22"/>
    <mergeCell ref="CH21:CH22"/>
    <mergeCell ref="CI21:CI22"/>
    <mergeCell ref="CJ21:CJ22"/>
    <mergeCell ref="CK21:CK22"/>
    <mergeCell ref="CL21:CL22"/>
    <mergeCell ref="CM21:CM22"/>
    <mergeCell ref="CO21:CO22"/>
    <mergeCell ref="CP21:CP22"/>
    <mergeCell ref="CQ21:CQ22"/>
    <mergeCell ref="BW21:BW22"/>
    <mergeCell ref="BY21:BY22"/>
    <mergeCell ref="BZ21:BZ22"/>
    <mergeCell ref="CA21:CA22"/>
    <mergeCell ref="CB21:CB22"/>
    <mergeCell ref="CC21:CC22"/>
    <mergeCell ref="CD21:CD22"/>
    <mergeCell ref="CE21:CE22"/>
    <mergeCell ref="CG21:CG22"/>
    <mergeCell ref="BM21:BM22"/>
    <mergeCell ref="BN21:BN22"/>
    <mergeCell ref="BO21:BO22"/>
    <mergeCell ref="BQ21:BQ22"/>
    <mergeCell ref="BR21:BR22"/>
    <mergeCell ref="BS21:BS22"/>
    <mergeCell ref="BT21:BT22"/>
    <mergeCell ref="BU21:BU22"/>
    <mergeCell ref="BV21:BV22"/>
    <mergeCell ref="BC21:BC22"/>
    <mergeCell ref="BD21:BD22"/>
    <mergeCell ref="BE21:BE22"/>
    <mergeCell ref="BF21:BF22"/>
    <mergeCell ref="BG21:BG22"/>
    <mergeCell ref="BI21:BI22"/>
    <mergeCell ref="BJ21:BJ22"/>
    <mergeCell ref="BK21:BK22"/>
    <mergeCell ref="BL21:BL22"/>
    <mergeCell ref="AS21:AS22"/>
    <mergeCell ref="AT21:AT22"/>
    <mergeCell ref="AU21:AU22"/>
    <mergeCell ref="AV21:AV22"/>
    <mergeCell ref="AW21:AW22"/>
    <mergeCell ref="AX21:AX22"/>
    <mergeCell ref="AY21:AY22"/>
    <mergeCell ref="BA21:BA22"/>
    <mergeCell ref="BB21:BB22"/>
    <mergeCell ref="AH21:AH22"/>
    <mergeCell ref="AI21:AI22"/>
    <mergeCell ref="AK21:AK22"/>
    <mergeCell ref="AL21:AL22"/>
    <mergeCell ref="AM21:AM22"/>
    <mergeCell ref="AN21:AN22"/>
    <mergeCell ref="AO21:AO22"/>
    <mergeCell ref="AP21:AP22"/>
    <mergeCell ref="AQ21:AQ22"/>
    <mergeCell ref="X21:X22"/>
    <mergeCell ref="Y21:Y22"/>
    <mergeCell ref="Z21:Z22"/>
    <mergeCell ref="AA21:AA22"/>
    <mergeCell ref="AC21:AC22"/>
    <mergeCell ref="AD21:AD22"/>
    <mergeCell ref="AE21:AE22"/>
    <mergeCell ref="AF21:AF22"/>
    <mergeCell ref="AG21:AG22"/>
    <mergeCell ref="DJ97:DK97"/>
    <mergeCell ref="DR97:DS97"/>
    <mergeCell ref="DZ97:EA97"/>
    <mergeCell ref="EH97:EI97"/>
    <mergeCell ref="EP97:EQ97"/>
    <mergeCell ref="EX97:EY97"/>
    <mergeCell ref="FF97:FG97"/>
    <mergeCell ref="FN97:FO97"/>
    <mergeCell ref="A1:A2"/>
    <mergeCell ref="A21:A22"/>
    <mergeCell ref="B1:B2"/>
    <mergeCell ref="B21:B22"/>
    <mergeCell ref="C1:C2"/>
    <mergeCell ref="D1:D2"/>
    <mergeCell ref="E1:E2"/>
    <mergeCell ref="E21:E22"/>
    <mergeCell ref="F1:F2"/>
    <mergeCell ref="F21:F22"/>
    <mergeCell ref="G1:G2"/>
    <mergeCell ref="G21:G22"/>
    <mergeCell ref="H1:H2"/>
    <mergeCell ref="H21:H22"/>
    <mergeCell ref="I1:I2"/>
    <mergeCell ref="I21:I22"/>
    <mergeCell ref="AP97:AQ97"/>
    <mergeCell ref="AX97:AY97"/>
    <mergeCell ref="BF97:BG97"/>
    <mergeCell ref="BN97:BO97"/>
    <mergeCell ref="BV97:BW97"/>
    <mergeCell ref="CD97:CE97"/>
    <mergeCell ref="CL97:CM97"/>
    <mergeCell ref="CT97:CU97"/>
    <mergeCell ref="DB97:DC97"/>
    <mergeCell ref="N2:Q2"/>
    <mergeCell ref="N4:P4"/>
    <mergeCell ref="N5:P5"/>
    <mergeCell ref="E16:I16"/>
    <mergeCell ref="E18:I18"/>
    <mergeCell ref="J97:K97"/>
    <mergeCell ref="R97:S97"/>
    <mergeCell ref="Z97:AA97"/>
    <mergeCell ref="AH97:AI97"/>
    <mergeCell ref="J1:J2"/>
    <mergeCell ref="J21:J22"/>
    <mergeCell ref="K1:K2"/>
    <mergeCell ref="K21:K22"/>
    <mergeCell ref="L1:L2"/>
    <mergeCell ref="M21:M22"/>
    <mergeCell ref="N21:N22"/>
    <mergeCell ref="O21:O22"/>
    <mergeCell ref="P21:P22"/>
    <mergeCell ref="Q21:Q22"/>
    <mergeCell ref="R21:R22"/>
    <mergeCell ref="S21:S22"/>
    <mergeCell ref="U21:U22"/>
    <mergeCell ref="V21:V22"/>
    <mergeCell ref="W21:W22"/>
    <mergeCell ref="FQ21:FQ22"/>
    <mergeCell ref="FR21:FR22"/>
    <mergeCell ref="FS21:FS22"/>
    <mergeCell ref="FT21:FT22"/>
    <mergeCell ref="FU21:FU22"/>
    <mergeCell ref="FV21:FV22"/>
    <mergeCell ref="FW21:FW22"/>
    <mergeCell ref="FV97:FW97"/>
    <mergeCell ref="FY21:FY22"/>
    <mergeCell ref="FZ21:FZ22"/>
    <mergeCell ref="GA21:GA22"/>
    <mergeCell ref="GB21:GB22"/>
    <mergeCell ref="GC21:GC22"/>
    <mergeCell ref="GD21:GD22"/>
    <mergeCell ref="GE21:GE22"/>
    <mergeCell ref="GD97:GE97"/>
    <mergeCell ref="GG21:GG22"/>
    <mergeCell ref="GH21:GH22"/>
    <mergeCell ref="GI21:GI22"/>
    <mergeCell ref="GJ21:GJ22"/>
    <mergeCell ref="GK21:GK22"/>
    <mergeCell ref="GL21:GL22"/>
    <mergeCell ref="GM21:GM22"/>
    <mergeCell ref="GL97:GM97"/>
    <mergeCell ref="GO21:GO22"/>
    <mergeCell ref="GP21:GP22"/>
    <mergeCell ref="GQ21:GQ22"/>
    <mergeCell ref="GR21:GR22"/>
    <mergeCell ref="GS21:GS22"/>
    <mergeCell ref="GT21:GT22"/>
    <mergeCell ref="GU21:GU22"/>
    <mergeCell ref="GT97:GU97"/>
    <mergeCell ref="GW21:GW22"/>
    <mergeCell ref="GX21:GX22"/>
    <mergeCell ref="GY21:GY22"/>
    <mergeCell ref="GZ21:GZ22"/>
    <mergeCell ref="HA21:HA22"/>
    <mergeCell ref="HB21:HB22"/>
    <mergeCell ref="HC21:HC22"/>
    <mergeCell ref="HB97:HC97"/>
    <mergeCell ref="HE21:HE22"/>
    <mergeCell ref="HF21:HF22"/>
    <mergeCell ref="HG21:HG22"/>
    <mergeCell ref="HH21:HH22"/>
    <mergeCell ref="HI21:HI22"/>
    <mergeCell ref="HJ21:HJ22"/>
    <mergeCell ref="HK21:HK22"/>
    <mergeCell ref="HJ97:HK97"/>
    <mergeCell ref="HM21:HM22"/>
    <mergeCell ref="HN21:HN22"/>
    <mergeCell ref="HO21:HO22"/>
    <mergeCell ref="HP21:HP22"/>
    <mergeCell ref="HQ21:HQ22"/>
    <mergeCell ref="HR21:HR22"/>
    <mergeCell ref="HS21:HS22"/>
    <mergeCell ref="HR97:HS97"/>
    <mergeCell ref="HU21:HU22"/>
    <mergeCell ref="HV21:HV22"/>
    <mergeCell ref="HW21:HW22"/>
    <mergeCell ref="HX21:HX22"/>
    <mergeCell ref="HY21:HY22"/>
    <mergeCell ref="HZ21:HZ22"/>
    <mergeCell ref="IA21:IA22"/>
    <mergeCell ref="HZ97:IA97"/>
    <mergeCell ref="IP97:IQ97"/>
    <mergeCell ref="IS21:IS22"/>
    <mergeCell ref="IT21:IT22"/>
    <mergeCell ref="IC21:IC22"/>
    <mergeCell ref="ID21:ID22"/>
    <mergeCell ref="IE21:IE22"/>
    <mergeCell ref="IF21:IF22"/>
    <mergeCell ref="IG21:IG22"/>
    <mergeCell ref="IH21:IH22"/>
    <mergeCell ref="II21:II22"/>
    <mergeCell ref="IH97:II97"/>
    <mergeCell ref="IK21:IK22"/>
    <mergeCell ref="JN21:JN22"/>
    <mergeCell ref="JO21:JO22"/>
    <mergeCell ref="JN97:JO97"/>
    <mergeCell ref="JD21:JD22"/>
    <mergeCell ref="JE21:JE22"/>
    <mergeCell ref="JF21:JF22"/>
    <mergeCell ref="JG21:JG22"/>
    <mergeCell ref="JF97:JG97"/>
    <mergeCell ref="JI21:JI22"/>
    <mergeCell ref="JJ21:JJ22"/>
    <mergeCell ref="JK21:JK22"/>
    <mergeCell ref="JL21:JL22"/>
    <mergeCell ref="AE216:AE217"/>
    <mergeCell ref="AF216:AF217"/>
    <mergeCell ref="AG216:AG217"/>
    <mergeCell ref="Y216:Y217"/>
    <mergeCell ref="Z216:Z217"/>
    <mergeCell ref="AA216:AA217"/>
    <mergeCell ref="AB216:AB217"/>
    <mergeCell ref="AC216:AC217"/>
    <mergeCell ref="JM21:JM22"/>
    <mergeCell ref="IU21:IU22"/>
    <mergeCell ref="IV21:IV22"/>
    <mergeCell ref="IW21:IW22"/>
    <mergeCell ref="IX21:IX22"/>
    <mergeCell ref="IY21:IY22"/>
    <mergeCell ref="IX97:IY97"/>
    <mergeCell ref="JA21:JA22"/>
    <mergeCell ref="JB21:JB22"/>
    <mergeCell ref="JC21:JC22"/>
    <mergeCell ref="IL21:IL22"/>
    <mergeCell ref="IM21:IM22"/>
    <mergeCell ref="IN21:IN22"/>
    <mergeCell ref="IO21:IO22"/>
    <mergeCell ref="IP21:IP22"/>
    <mergeCell ref="IQ21:IQ22"/>
  </mergeCells>
  <pageMargins left="0.69930555555555596" right="0.69930555555555596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Y94"/>
  <sheetViews>
    <sheetView topLeftCell="AZ69" zoomScale="80" zoomScaleNormal="80" workbookViewId="0">
      <selection activeCell="X96" sqref="X96"/>
    </sheetView>
  </sheetViews>
  <sheetFormatPr defaultRowHeight="15"/>
  <cols>
    <col min="1" max="16384" width="9.140625" style="1"/>
  </cols>
  <sheetData>
    <row r="1" spans="1:77" ht="15" customHeight="1">
      <c r="A1" s="119" t="s">
        <v>9</v>
      </c>
      <c r="B1" s="119" t="s">
        <v>0</v>
      </c>
      <c r="C1" s="118" t="s">
        <v>1</v>
      </c>
      <c r="D1" s="119" t="s">
        <v>14</v>
      </c>
      <c r="E1" s="119" t="s">
        <v>15</v>
      </c>
      <c r="F1" s="120" t="s">
        <v>12</v>
      </c>
      <c r="G1" s="121" t="s">
        <v>21</v>
      </c>
      <c r="H1" s="119" t="s">
        <v>19</v>
      </c>
      <c r="I1" s="122" t="s">
        <v>20</v>
      </c>
      <c r="J1" s="65"/>
      <c r="K1" s="119" t="s">
        <v>9</v>
      </c>
      <c r="L1" s="119" t="s">
        <v>0</v>
      </c>
      <c r="M1" s="118" t="s">
        <v>1</v>
      </c>
      <c r="N1" s="119" t="s">
        <v>14</v>
      </c>
      <c r="O1" s="119" t="s">
        <v>15</v>
      </c>
      <c r="P1" s="120" t="s">
        <v>12</v>
      </c>
      <c r="Q1" s="121" t="s">
        <v>21</v>
      </c>
      <c r="R1" s="119" t="s">
        <v>19</v>
      </c>
      <c r="S1" s="122" t="s">
        <v>20</v>
      </c>
      <c r="T1" s="72"/>
      <c r="U1" s="119" t="s">
        <v>9</v>
      </c>
      <c r="V1" s="119" t="s">
        <v>0</v>
      </c>
      <c r="W1" s="118" t="s">
        <v>1</v>
      </c>
      <c r="X1" s="119" t="s">
        <v>14</v>
      </c>
      <c r="Y1" s="119" t="s">
        <v>15</v>
      </c>
      <c r="Z1" s="120" t="s">
        <v>12</v>
      </c>
      <c r="AA1" s="121" t="s">
        <v>21</v>
      </c>
      <c r="AB1" s="119" t="s">
        <v>19</v>
      </c>
      <c r="AC1" s="122" t="s">
        <v>20</v>
      </c>
      <c r="AD1" s="20"/>
      <c r="AE1" s="119" t="s">
        <v>9</v>
      </c>
      <c r="AF1" s="119" t="s">
        <v>0</v>
      </c>
      <c r="AG1" s="118" t="s">
        <v>1</v>
      </c>
      <c r="AH1" s="119" t="s">
        <v>14</v>
      </c>
      <c r="AI1" s="119" t="s">
        <v>15</v>
      </c>
      <c r="AJ1" s="120" t="s">
        <v>12</v>
      </c>
      <c r="AK1" s="121" t="s">
        <v>21</v>
      </c>
      <c r="AL1" s="119" t="s">
        <v>19</v>
      </c>
      <c r="AM1" s="122" t="s">
        <v>20</v>
      </c>
      <c r="AN1" s="41"/>
      <c r="AO1" s="119" t="s">
        <v>9</v>
      </c>
      <c r="AP1" s="119" t="s">
        <v>0</v>
      </c>
      <c r="AQ1" s="118" t="s">
        <v>1</v>
      </c>
      <c r="AR1" s="119" t="s">
        <v>14</v>
      </c>
      <c r="AS1" s="119" t="s">
        <v>15</v>
      </c>
      <c r="AT1" s="120" t="s">
        <v>12</v>
      </c>
      <c r="AU1" s="121" t="s">
        <v>21</v>
      </c>
      <c r="AV1" s="119" t="s">
        <v>19</v>
      </c>
      <c r="AW1" s="122" t="s">
        <v>20</v>
      </c>
      <c r="AX1" s="41"/>
      <c r="AY1" s="125" t="s">
        <v>22</v>
      </c>
      <c r="AZ1" s="123" t="s">
        <v>19</v>
      </c>
      <c r="BA1" s="124" t="s">
        <v>23</v>
      </c>
      <c r="BB1" s="69"/>
      <c r="BC1" s="119" t="s">
        <v>9</v>
      </c>
      <c r="BD1" s="119" t="s">
        <v>0</v>
      </c>
      <c r="BE1" s="118" t="s">
        <v>1</v>
      </c>
      <c r="BF1" s="119" t="s">
        <v>14</v>
      </c>
      <c r="BG1" s="119" t="s">
        <v>15</v>
      </c>
      <c r="BH1" s="120" t="s">
        <v>12</v>
      </c>
      <c r="BI1" s="121" t="s">
        <v>21</v>
      </c>
      <c r="BJ1" s="119" t="s">
        <v>19</v>
      </c>
      <c r="BK1" s="122" t="s">
        <v>20</v>
      </c>
      <c r="BL1" s="41"/>
      <c r="BM1" s="119" t="s">
        <v>9</v>
      </c>
      <c r="BN1" s="119" t="s">
        <v>0</v>
      </c>
      <c r="BO1" s="118" t="s">
        <v>1</v>
      </c>
      <c r="BP1" s="119" t="s">
        <v>14</v>
      </c>
      <c r="BQ1" s="119" t="s">
        <v>15</v>
      </c>
      <c r="BR1" s="120" t="s">
        <v>12</v>
      </c>
      <c r="BS1" s="121" t="s">
        <v>21</v>
      </c>
      <c r="BT1" s="119" t="s">
        <v>19</v>
      </c>
      <c r="BU1" s="122" t="s">
        <v>20</v>
      </c>
      <c r="BW1" s="125" t="s">
        <v>24</v>
      </c>
      <c r="BX1" s="123" t="s">
        <v>19</v>
      </c>
      <c r="BY1" s="124" t="s">
        <v>23</v>
      </c>
    </row>
    <row r="2" spans="1:77">
      <c r="A2" s="119"/>
      <c r="B2" s="119"/>
      <c r="C2" s="118"/>
      <c r="D2" s="119"/>
      <c r="E2" s="119"/>
      <c r="F2" s="120"/>
      <c r="G2" s="121"/>
      <c r="H2" s="119"/>
      <c r="I2" s="122"/>
      <c r="J2" s="65"/>
      <c r="K2" s="119"/>
      <c r="L2" s="119"/>
      <c r="M2" s="118"/>
      <c r="N2" s="119"/>
      <c r="O2" s="119"/>
      <c r="P2" s="120"/>
      <c r="Q2" s="121"/>
      <c r="R2" s="119"/>
      <c r="S2" s="122"/>
      <c r="T2" s="72"/>
      <c r="U2" s="119"/>
      <c r="V2" s="119"/>
      <c r="W2" s="118"/>
      <c r="X2" s="119"/>
      <c r="Y2" s="119"/>
      <c r="Z2" s="120"/>
      <c r="AA2" s="121"/>
      <c r="AB2" s="119"/>
      <c r="AC2" s="122"/>
      <c r="AD2" s="20"/>
      <c r="AE2" s="119"/>
      <c r="AF2" s="119"/>
      <c r="AG2" s="118"/>
      <c r="AH2" s="119"/>
      <c r="AI2" s="119"/>
      <c r="AJ2" s="120"/>
      <c r="AK2" s="121"/>
      <c r="AL2" s="119"/>
      <c r="AM2" s="122"/>
      <c r="AN2" s="41"/>
      <c r="AO2" s="119"/>
      <c r="AP2" s="119"/>
      <c r="AQ2" s="118"/>
      <c r="AR2" s="119"/>
      <c r="AS2" s="119"/>
      <c r="AT2" s="120"/>
      <c r="AU2" s="121"/>
      <c r="AV2" s="119"/>
      <c r="AW2" s="122"/>
      <c r="AX2" s="41"/>
      <c r="AY2" s="126"/>
      <c r="AZ2" s="123"/>
      <c r="BA2" s="124"/>
      <c r="BB2" s="69"/>
      <c r="BC2" s="119"/>
      <c r="BD2" s="119"/>
      <c r="BE2" s="118"/>
      <c r="BF2" s="119"/>
      <c r="BG2" s="119"/>
      <c r="BH2" s="120"/>
      <c r="BI2" s="121"/>
      <c r="BJ2" s="119"/>
      <c r="BK2" s="122"/>
      <c r="BL2" s="41"/>
      <c r="BM2" s="119"/>
      <c r="BN2" s="119"/>
      <c r="BO2" s="118"/>
      <c r="BP2" s="119"/>
      <c r="BQ2" s="119"/>
      <c r="BR2" s="120"/>
      <c r="BS2" s="121"/>
      <c r="BT2" s="119"/>
      <c r="BU2" s="122"/>
      <c r="BW2" s="126"/>
      <c r="BX2" s="123"/>
      <c r="BY2" s="124"/>
    </row>
    <row r="3" spans="1:77">
      <c r="A3" s="22">
        <v>0</v>
      </c>
      <c r="B3" s="22">
        <v>1839</v>
      </c>
      <c r="C3" s="23">
        <v>29.92</v>
      </c>
      <c r="D3" s="34">
        <v>-1.7899999999999999E-2</v>
      </c>
      <c r="E3" s="34">
        <v>-2.1368999999999998</v>
      </c>
      <c r="F3" s="25">
        <f>4</f>
        <v>4</v>
      </c>
      <c r="G3" s="34">
        <f>I3-H3</f>
        <v>-1.7899999999999999E-2</v>
      </c>
      <c r="H3" s="22">
        <f>41.1865</f>
        <v>41.186500000000002</v>
      </c>
      <c r="I3" s="61">
        <f>H3+((D3)*(COS(2*3.1416*A3/F3))+((E3)*(SIN(2*3.1416*A3/8))))</f>
        <v>41.168599999999998</v>
      </c>
      <c r="J3" s="65"/>
      <c r="K3" s="22">
        <v>0</v>
      </c>
      <c r="L3" s="22">
        <v>1839</v>
      </c>
      <c r="M3" s="23">
        <v>29.92</v>
      </c>
      <c r="N3" s="34">
        <v>-3.1334</v>
      </c>
      <c r="O3" s="34">
        <v>2.6939000000000002</v>
      </c>
      <c r="P3" s="25">
        <f>8</f>
        <v>8</v>
      </c>
      <c r="Q3" s="34">
        <f>S3-R3</f>
        <v>-3.1334</v>
      </c>
      <c r="R3" s="22">
        <f>41.1865</f>
        <v>41.186500000000002</v>
      </c>
      <c r="S3" s="61">
        <f>R3+((N3)*(COS(2*3.1416*K3/P3))+((O3)*(SIN(2*3.1416*K3/8))))</f>
        <v>38.053100000000001</v>
      </c>
      <c r="T3" s="39"/>
      <c r="U3" s="22">
        <v>0</v>
      </c>
      <c r="V3" s="22">
        <v>1839</v>
      </c>
      <c r="W3" s="23">
        <v>29.92</v>
      </c>
      <c r="X3" s="34">
        <v>-2.1358999999999999</v>
      </c>
      <c r="Y3" s="34">
        <v>2.2648000000000001</v>
      </c>
      <c r="Z3" s="25">
        <f>19</f>
        <v>19</v>
      </c>
      <c r="AA3" s="34">
        <f>AC3-AB3</f>
        <v>-2.1358999999999999</v>
      </c>
      <c r="AB3" s="22">
        <f>41.1865</f>
        <v>41.186500000000002</v>
      </c>
      <c r="AC3" s="61">
        <f>AB3+((X3)*(COS(2*3.1416*U3/Z3))+((Y3)*(SIN(2*3.1416*U3/8))))</f>
        <v>39.050600000000003</v>
      </c>
      <c r="AD3" s="20"/>
      <c r="AE3" s="22">
        <v>0</v>
      </c>
      <c r="AF3" s="22">
        <v>1839</v>
      </c>
      <c r="AG3" s="23">
        <v>29.92</v>
      </c>
      <c r="AH3" s="34">
        <v>-2.0640000000000001</v>
      </c>
      <c r="AI3" s="34">
        <v>0.94969999999999999</v>
      </c>
      <c r="AJ3" s="25">
        <f>29</f>
        <v>29</v>
      </c>
      <c r="AK3" s="34">
        <f>AM3-AL3</f>
        <v>-2.0640000000000001</v>
      </c>
      <c r="AL3" s="22">
        <f>41.1865</f>
        <v>41.186500000000002</v>
      </c>
      <c r="AM3" s="61">
        <f>AL3+((AH3)*(COS(2*3.1416*AE3/AJ3))+((AI3)*(SIN(2*3.1416*AE3/8))))</f>
        <v>39.122500000000002</v>
      </c>
      <c r="AN3" s="41"/>
      <c r="AO3" s="22">
        <v>0</v>
      </c>
      <c r="AP3" s="22">
        <v>1839</v>
      </c>
      <c r="AQ3" s="23">
        <v>29.92</v>
      </c>
      <c r="AR3" s="34">
        <v>-1.5235000000000001</v>
      </c>
      <c r="AS3" s="34">
        <v>2.4499</v>
      </c>
      <c r="AT3" s="25">
        <f>33</f>
        <v>33</v>
      </c>
      <c r="AU3" s="34">
        <f>AW3-AV3</f>
        <v>-1.5235000000000001</v>
      </c>
      <c r="AV3" s="22">
        <f>41.1865</f>
        <v>41.186500000000002</v>
      </c>
      <c r="AW3" s="61">
        <f>AV3+((AR3)*(COS(2*3.1416*AO3/AT3))+((AS3)*(SIN(2*3.1416*AO3/8))))</f>
        <v>39.662999999999997</v>
      </c>
      <c r="AX3" s="41"/>
      <c r="AY3" s="73">
        <f>(G3)+(Q3)+(AA3)+(AK3)+(AU3)</f>
        <v>-8.8747000000000007</v>
      </c>
      <c r="AZ3" s="74">
        <f>41.1865</f>
        <v>41.186500000000002</v>
      </c>
      <c r="BA3" s="73">
        <f>AZ3+(AY3)</f>
        <v>32.311799999999998</v>
      </c>
      <c r="BB3" s="55"/>
      <c r="BC3" s="22">
        <v>0</v>
      </c>
      <c r="BD3" s="22">
        <v>1839</v>
      </c>
      <c r="BE3" s="23">
        <v>29.92</v>
      </c>
      <c r="BF3" s="34">
        <v>1.3264</v>
      </c>
      <c r="BG3" s="34">
        <v>-0.7833</v>
      </c>
      <c r="BH3" s="25">
        <f>10</f>
        <v>10</v>
      </c>
      <c r="BI3" s="34">
        <f>BK3-BJ3</f>
        <v>1.3264</v>
      </c>
      <c r="BJ3" s="22">
        <f>41.1865</f>
        <v>41.186500000000002</v>
      </c>
      <c r="BK3" s="61">
        <f>BJ3+((BF3)*(COS(2*3.1416*BC3/BH3))+((BG3)*(SIN(2*3.1416*BC3/8))))</f>
        <v>42.512900000000002</v>
      </c>
      <c r="BL3" s="41"/>
      <c r="BM3" s="22">
        <v>0</v>
      </c>
      <c r="BN3" s="22">
        <v>1839</v>
      </c>
      <c r="BO3" s="23">
        <v>29.92</v>
      </c>
      <c r="BP3" s="34">
        <v>-1.9796</v>
      </c>
      <c r="BQ3" s="34">
        <v>0.501</v>
      </c>
      <c r="BR3" s="25">
        <f>17</f>
        <v>17</v>
      </c>
      <c r="BS3" s="34">
        <f>BU3-BT3</f>
        <v>-1.9796</v>
      </c>
      <c r="BT3" s="22">
        <f>41.1865</f>
        <v>41.186500000000002</v>
      </c>
      <c r="BU3" s="61">
        <f>BT3+((BP3)*(COS(2*3.1416*BM3/BR3))+((BQ3)*(SIN(2*3.1416*BM3/8))))</f>
        <v>39.206899999999997</v>
      </c>
      <c r="BW3" s="73">
        <f>(G3)+(Q3)+(AA3)+(AK3)+(AU3)+(BI3)+(BS3)</f>
        <v>-9.5279000000000007</v>
      </c>
      <c r="BX3" s="74">
        <f>41.1865</f>
        <v>41.186500000000002</v>
      </c>
      <c r="BY3" s="73">
        <f>BX3+(BW3)</f>
        <v>31.6586</v>
      </c>
    </row>
    <row r="4" spans="1:77">
      <c r="A4" s="22">
        <f>A3+1</f>
        <v>1</v>
      </c>
      <c r="B4" s="22">
        <v>1840</v>
      </c>
      <c r="C4" s="23">
        <v>42.84</v>
      </c>
      <c r="D4" s="34">
        <v>-1.7899999999999999E-2</v>
      </c>
      <c r="E4" s="34">
        <v>-2.1368999999999998</v>
      </c>
      <c r="F4" s="25">
        <f>4</f>
        <v>4</v>
      </c>
      <c r="G4" s="34">
        <f t="shared" ref="G4:G67" si="0">I4-H4</f>
        <v>-1.5109999999999999</v>
      </c>
      <c r="H4" s="22">
        <f t="shared" ref="H4:H67" si="1">41.1865</f>
        <v>41.186500000000002</v>
      </c>
      <c r="I4" s="61">
        <f t="shared" ref="I4:I67" si="2">H4+((D4)*(COS(2*3.1416*A4/F4))+((E4)*(SIN(2*3.1416*A4/8))))</f>
        <v>39.6755</v>
      </c>
      <c r="J4" s="65"/>
      <c r="K4" s="22">
        <f>K3+1</f>
        <v>1</v>
      </c>
      <c r="L4" s="22">
        <v>1840</v>
      </c>
      <c r="M4" s="23">
        <v>42.84</v>
      </c>
      <c r="N4" s="34">
        <v>-3.1334</v>
      </c>
      <c r="O4" s="34">
        <v>2.6939000000000002</v>
      </c>
      <c r="P4" s="25">
        <f>8</f>
        <v>8</v>
      </c>
      <c r="Q4" s="34">
        <f t="shared" ref="Q4:Q67" si="3">S4-R4</f>
        <v>-0.31080000000000002</v>
      </c>
      <c r="R4" s="22">
        <f t="shared" ref="R4:R67" si="4">41.1865</f>
        <v>41.186500000000002</v>
      </c>
      <c r="S4" s="61">
        <f t="shared" ref="S4:S67" si="5">R4+((N4)*(COS(2*3.1416*K4/P4))+((O4)*(SIN(2*3.1416*K4/8))))</f>
        <v>40.875700000000002</v>
      </c>
      <c r="T4" s="39"/>
      <c r="U4" s="22">
        <f>U3+1</f>
        <v>1</v>
      </c>
      <c r="V4" s="22">
        <v>1840</v>
      </c>
      <c r="W4" s="23">
        <v>42.84</v>
      </c>
      <c r="X4" s="34">
        <v>-2.1358999999999999</v>
      </c>
      <c r="Y4" s="34">
        <v>2.2648000000000001</v>
      </c>
      <c r="Z4" s="25">
        <f>19</f>
        <v>19</v>
      </c>
      <c r="AA4" s="34">
        <f t="shared" ref="AA4:AA67" si="6">AC4-AB4</f>
        <v>-0.41870000000000002</v>
      </c>
      <c r="AB4" s="22">
        <f t="shared" ref="AB4:AB67" si="7">41.1865</f>
        <v>41.186500000000002</v>
      </c>
      <c r="AC4" s="61">
        <f t="shared" ref="AC4:AC67" si="8">AB4+((X4)*(COS(2*3.1416*U4/Z4))+((Y4)*(SIN(2*3.1416*U4/8))))</f>
        <v>40.767800000000001</v>
      </c>
      <c r="AD4" s="20"/>
      <c r="AE4" s="22">
        <f>AE3+1</f>
        <v>1</v>
      </c>
      <c r="AF4" s="22">
        <v>1840</v>
      </c>
      <c r="AG4" s="23">
        <v>42.84</v>
      </c>
      <c r="AH4" s="34">
        <v>-2.0640000000000001</v>
      </c>
      <c r="AI4" s="34">
        <v>0.94969999999999999</v>
      </c>
      <c r="AJ4" s="25">
        <f>29</f>
        <v>29</v>
      </c>
      <c r="AK4" s="34">
        <f t="shared" ref="AK4:AK67" si="9">AM4-AL4</f>
        <v>-1.3442000000000001</v>
      </c>
      <c r="AL4" s="22">
        <f t="shared" ref="AL4:AL67" si="10">41.1865</f>
        <v>41.186500000000002</v>
      </c>
      <c r="AM4" s="61">
        <f t="shared" ref="AM4:AM67" si="11">AL4+((AH4)*(COS(2*3.1416*AE4/AJ4))+((AI4)*(SIN(2*3.1416*AE4/8))))</f>
        <v>39.842300000000002</v>
      </c>
      <c r="AN4" s="41"/>
      <c r="AO4" s="22">
        <f>AO3+1</f>
        <v>1</v>
      </c>
      <c r="AP4" s="22">
        <v>1840</v>
      </c>
      <c r="AQ4" s="23">
        <v>42.84</v>
      </c>
      <c r="AR4" s="34">
        <v>-1.5235000000000001</v>
      </c>
      <c r="AS4" s="34">
        <v>2.4499</v>
      </c>
      <c r="AT4" s="25">
        <f>33</f>
        <v>33</v>
      </c>
      <c r="AU4" s="34">
        <f t="shared" ref="AU4:AU67" si="12">AW4-AV4</f>
        <v>0.2364</v>
      </c>
      <c r="AV4" s="22">
        <f t="shared" ref="AV4:AV67" si="13">41.1865</f>
        <v>41.186500000000002</v>
      </c>
      <c r="AW4" s="61">
        <f t="shared" ref="AW4:AW67" si="14">AV4+((AR4)*(COS(2*3.1416*AO4/AT4))+((AS4)*(SIN(2*3.1416*AO4/8))))</f>
        <v>41.422899999999998</v>
      </c>
      <c r="AX4" s="41"/>
      <c r="AY4" s="73">
        <f t="shared" ref="AY4:AY67" si="15">(G4)+(Q4)+(AA4)+(AK4)+(AU4)</f>
        <v>-3.3483000000000001</v>
      </c>
      <c r="AZ4" s="74">
        <f t="shared" ref="AZ4:AZ67" si="16">41.1865</f>
        <v>41.186500000000002</v>
      </c>
      <c r="BA4" s="73">
        <f t="shared" ref="BA4:BA67" si="17">AZ4+(AY4)</f>
        <v>37.838200000000001</v>
      </c>
      <c r="BB4" s="55"/>
      <c r="BC4" s="22">
        <f>BC3+1</f>
        <v>1</v>
      </c>
      <c r="BD4" s="22">
        <v>1840</v>
      </c>
      <c r="BE4" s="23">
        <v>42.84</v>
      </c>
      <c r="BF4" s="34">
        <v>1.3264</v>
      </c>
      <c r="BG4" s="34">
        <v>-0.7833</v>
      </c>
      <c r="BH4" s="25">
        <f>10</f>
        <v>10</v>
      </c>
      <c r="BI4" s="34">
        <f t="shared" ref="BI4:BI67" si="18">BK4-BJ4</f>
        <v>0.51919999999999999</v>
      </c>
      <c r="BJ4" s="22">
        <f t="shared" ref="BJ4:BJ67" si="19">41.1865</f>
        <v>41.186500000000002</v>
      </c>
      <c r="BK4" s="61">
        <f t="shared" ref="BK4:BK67" si="20">BJ4+((BF4)*(COS(2*3.1416*BC4/BH4))+((BG4)*(SIN(2*3.1416*BC4/8))))</f>
        <v>41.7057</v>
      </c>
      <c r="BL4" s="41"/>
      <c r="BM4" s="22">
        <f>BM3+1</f>
        <v>1</v>
      </c>
      <c r="BN4" s="22">
        <v>1840</v>
      </c>
      <c r="BO4" s="23">
        <v>42.84</v>
      </c>
      <c r="BP4" s="34">
        <v>-1.9796</v>
      </c>
      <c r="BQ4" s="34">
        <v>0.501</v>
      </c>
      <c r="BR4" s="25">
        <f>17</f>
        <v>17</v>
      </c>
      <c r="BS4" s="34">
        <f t="shared" ref="BS4:BS67" si="21">BU4-BT4</f>
        <v>-1.4917</v>
      </c>
      <c r="BT4" s="22">
        <f t="shared" ref="BT4:BT67" si="22">41.1865</f>
        <v>41.186500000000002</v>
      </c>
      <c r="BU4" s="61">
        <f t="shared" ref="BU4:BU67" si="23">BT4+((BP4)*(COS(2*3.1416*BM4/BR4))+((BQ4)*(SIN(2*3.1416*BM4/8))))</f>
        <v>39.694800000000001</v>
      </c>
      <c r="BW4" s="73">
        <f t="shared" ref="BW4:BW34" si="24">(G4)+(Q4)+(AA4)+(AK4)+(AU4)+(BI4)+(BS4)</f>
        <v>-4.3208000000000002</v>
      </c>
      <c r="BX4" s="74">
        <f t="shared" ref="BX4:BX67" si="25">41.1865</f>
        <v>41.186500000000002</v>
      </c>
      <c r="BY4" s="73">
        <f t="shared" ref="BY4:BY67" si="26">BX4+(BW4)</f>
        <v>36.865699999999997</v>
      </c>
    </row>
    <row r="5" spans="1:77">
      <c r="A5" s="22">
        <f t="shared" ref="A5:A68" si="27">A4+1</f>
        <v>2</v>
      </c>
      <c r="B5" s="22">
        <v>1841</v>
      </c>
      <c r="C5" s="23">
        <v>43.94</v>
      </c>
      <c r="D5" s="34">
        <v>-1.7899999999999999E-2</v>
      </c>
      <c r="E5" s="34">
        <v>-2.1368999999999998</v>
      </c>
      <c r="F5" s="25">
        <f>4</f>
        <v>4</v>
      </c>
      <c r="G5" s="34">
        <f t="shared" si="0"/>
        <v>-2.1190000000000002</v>
      </c>
      <c r="H5" s="22">
        <f t="shared" si="1"/>
        <v>41.186500000000002</v>
      </c>
      <c r="I5" s="61">
        <f t="shared" si="2"/>
        <v>39.067500000000003</v>
      </c>
      <c r="J5" s="65"/>
      <c r="K5" s="22">
        <f t="shared" ref="K5:K68" si="28">K4+1</f>
        <v>2</v>
      </c>
      <c r="L5" s="22">
        <v>1841</v>
      </c>
      <c r="M5" s="23">
        <v>43.94</v>
      </c>
      <c r="N5" s="34">
        <v>-3.1334</v>
      </c>
      <c r="O5" s="34">
        <v>2.6939000000000002</v>
      </c>
      <c r="P5" s="25">
        <f>8</f>
        <v>8</v>
      </c>
      <c r="Q5" s="34">
        <f t="shared" si="3"/>
        <v>2.6939000000000002</v>
      </c>
      <c r="R5" s="22">
        <f t="shared" si="4"/>
        <v>41.186500000000002</v>
      </c>
      <c r="S5" s="61">
        <f t="shared" si="5"/>
        <v>43.880400000000002</v>
      </c>
      <c r="T5" s="39"/>
      <c r="U5" s="22">
        <f t="shared" ref="U5:U68" si="29">U4+1</f>
        <v>2</v>
      </c>
      <c r="V5" s="22">
        <v>1841</v>
      </c>
      <c r="W5" s="23">
        <v>43.94</v>
      </c>
      <c r="X5" s="34">
        <v>-2.1358999999999999</v>
      </c>
      <c r="Y5" s="34">
        <v>2.2648000000000001</v>
      </c>
      <c r="Z5" s="25">
        <f>19</f>
        <v>19</v>
      </c>
      <c r="AA5" s="34">
        <f t="shared" si="6"/>
        <v>0.57930000000000004</v>
      </c>
      <c r="AB5" s="22">
        <f t="shared" si="7"/>
        <v>41.186500000000002</v>
      </c>
      <c r="AC5" s="61">
        <f t="shared" si="8"/>
        <v>41.765799999999999</v>
      </c>
      <c r="AD5" s="20"/>
      <c r="AE5" s="22">
        <f t="shared" ref="AE5:AE68" si="30">AE4+1</f>
        <v>2</v>
      </c>
      <c r="AF5" s="22">
        <v>1841</v>
      </c>
      <c r="AG5" s="23">
        <v>43.94</v>
      </c>
      <c r="AH5" s="34">
        <v>-2.0640000000000001</v>
      </c>
      <c r="AI5" s="34">
        <v>0.94969999999999999</v>
      </c>
      <c r="AJ5" s="25">
        <f>29</f>
        <v>29</v>
      </c>
      <c r="AK5" s="34">
        <f t="shared" si="9"/>
        <v>-0.92349999999999999</v>
      </c>
      <c r="AL5" s="22">
        <f t="shared" si="10"/>
        <v>41.186500000000002</v>
      </c>
      <c r="AM5" s="61">
        <f t="shared" si="11"/>
        <v>40.262999999999998</v>
      </c>
      <c r="AN5" s="41"/>
      <c r="AO5" s="22">
        <f t="shared" ref="AO5:AO68" si="31">AO4+1</f>
        <v>2</v>
      </c>
      <c r="AP5" s="22">
        <v>1841</v>
      </c>
      <c r="AQ5" s="23">
        <v>43.94</v>
      </c>
      <c r="AR5" s="34">
        <v>-1.5235000000000001</v>
      </c>
      <c r="AS5" s="34">
        <v>2.4499</v>
      </c>
      <c r="AT5" s="25">
        <f>33</f>
        <v>33</v>
      </c>
      <c r="AU5" s="34">
        <f t="shared" si="12"/>
        <v>1.0355000000000001</v>
      </c>
      <c r="AV5" s="22">
        <f t="shared" si="13"/>
        <v>41.186500000000002</v>
      </c>
      <c r="AW5" s="61">
        <f t="shared" si="14"/>
        <v>42.222000000000001</v>
      </c>
      <c r="AX5" s="41"/>
      <c r="AY5" s="73">
        <f t="shared" si="15"/>
        <v>1.2662</v>
      </c>
      <c r="AZ5" s="74">
        <f t="shared" si="16"/>
        <v>41.186500000000002</v>
      </c>
      <c r="BA5" s="73">
        <f t="shared" si="17"/>
        <v>42.4527</v>
      </c>
      <c r="BB5" s="55"/>
      <c r="BC5" s="22">
        <f t="shared" ref="BC5:BC68" si="32">BC4+1</f>
        <v>2</v>
      </c>
      <c r="BD5" s="22">
        <v>1841</v>
      </c>
      <c r="BE5" s="23">
        <v>43.94</v>
      </c>
      <c r="BF5" s="34">
        <v>1.3264</v>
      </c>
      <c r="BG5" s="34">
        <v>-0.7833</v>
      </c>
      <c r="BH5" s="25">
        <f>10</f>
        <v>10</v>
      </c>
      <c r="BI5" s="34">
        <f t="shared" si="18"/>
        <v>-0.37340000000000001</v>
      </c>
      <c r="BJ5" s="22">
        <f t="shared" si="19"/>
        <v>41.186500000000002</v>
      </c>
      <c r="BK5" s="61">
        <f t="shared" si="20"/>
        <v>40.813099999999999</v>
      </c>
      <c r="BL5" s="41"/>
      <c r="BM5" s="22">
        <f t="shared" ref="BM5:BM68" si="33">BM4+1</f>
        <v>2</v>
      </c>
      <c r="BN5" s="22">
        <v>1841</v>
      </c>
      <c r="BO5" s="23">
        <v>43.94</v>
      </c>
      <c r="BP5" s="34">
        <v>-1.9796</v>
      </c>
      <c r="BQ5" s="34">
        <v>0.501</v>
      </c>
      <c r="BR5" s="25">
        <f>17</f>
        <v>17</v>
      </c>
      <c r="BS5" s="34">
        <f t="shared" si="21"/>
        <v>-0.96189999999999998</v>
      </c>
      <c r="BT5" s="22">
        <f t="shared" si="22"/>
        <v>41.186500000000002</v>
      </c>
      <c r="BU5" s="61">
        <f t="shared" si="23"/>
        <v>40.224600000000002</v>
      </c>
      <c r="BW5" s="73">
        <f t="shared" si="24"/>
        <v>-6.9099999999999995E-2</v>
      </c>
      <c r="BX5" s="74">
        <f t="shared" si="25"/>
        <v>41.186500000000002</v>
      </c>
      <c r="BY5" s="73">
        <f t="shared" si="26"/>
        <v>41.117400000000004</v>
      </c>
    </row>
    <row r="6" spans="1:77">
      <c r="A6" s="22">
        <f t="shared" si="27"/>
        <v>3</v>
      </c>
      <c r="B6" s="22">
        <v>1842</v>
      </c>
      <c r="C6" s="23">
        <v>41.89</v>
      </c>
      <c r="D6" s="34">
        <v>-1.7899999999999999E-2</v>
      </c>
      <c r="E6" s="34">
        <v>-2.1368999999999998</v>
      </c>
      <c r="F6" s="25">
        <f>4</f>
        <v>4</v>
      </c>
      <c r="G6" s="34">
        <f t="shared" si="0"/>
        <v>-1.5109999999999999</v>
      </c>
      <c r="H6" s="22">
        <f t="shared" si="1"/>
        <v>41.186500000000002</v>
      </c>
      <c r="I6" s="61">
        <f t="shared" si="2"/>
        <v>39.6755</v>
      </c>
      <c r="J6" s="65"/>
      <c r="K6" s="22">
        <f t="shared" si="28"/>
        <v>3</v>
      </c>
      <c r="L6" s="22">
        <v>1842</v>
      </c>
      <c r="M6" s="23">
        <v>41.89</v>
      </c>
      <c r="N6" s="34">
        <v>-3.1334</v>
      </c>
      <c r="O6" s="34">
        <v>2.6939000000000002</v>
      </c>
      <c r="P6" s="25">
        <f>8</f>
        <v>8</v>
      </c>
      <c r="Q6" s="34">
        <f t="shared" si="3"/>
        <v>4.1204999999999998</v>
      </c>
      <c r="R6" s="22">
        <f t="shared" si="4"/>
        <v>41.186500000000002</v>
      </c>
      <c r="S6" s="61">
        <f t="shared" si="5"/>
        <v>45.307000000000002</v>
      </c>
      <c r="T6" s="39"/>
      <c r="U6" s="22">
        <f t="shared" si="29"/>
        <v>3</v>
      </c>
      <c r="V6" s="22">
        <v>1842</v>
      </c>
      <c r="W6" s="23">
        <v>41.89</v>
      </c>
      <c r="X6" s="34">
        <v>-2.1358999999999999</v>
      </c>
      <c r="Y6" s="34">
        <v>2.2648000000000001</v>
      </c>
      <c r="Z6" s="25">
        <f>19</f>
        <v>19</v>
      </c>
      <c r="AA6" s="34">
        <f t="shared" si="6"/>
        <v>0.43319999999999997</v>
      </c>
      <c r="AB6" s="22">
        <f t="shared" si="7"/>
        <v>41.186500000000002</v>
      </c>
      <c r="AC6" s="61">
        <f t="shared" si="8"/>
        <v>41.619700000000002</v>
      </c>
      <c r="AD6" s="20"/>
      <c r="AE6" s="22">
        <f t="shared" si="30"/>
        <v>3</v>
      </c>
      <c r="AF6" s="22">
        <v>1842</v>
      </c>
      <c r="AG6" s="23">
        <v>41.89</v>
      </c>
      <c r="AH6" s="34">
        <v>-2.0640000000000001</v>
      </c>
      <c r="AI6" s="34">
        <v>0.94969999999999999</v>
      </c>
      <c r="AJ6" s="25">
        <f>29</f>
        <v>29</v>
      </c>
      <c r="AK6" s="34">
        <f t="shared" si="9"/>
        <v>-0.97160000000000002</v>
      </c>
      <c r="AL6" s="22">
        <f t="shared" si="10"/>
        <v>41.186500000000002</v>
      </c>
      <c r="AM6" s="61">
        <f t="shared" si="11"/>
        <v>40.2149</v>
      </c>
      <c r="AN6" s="41"/>
      <c r="AO6" s="22">
        <f t="shared" si="31"/>
        <v>3</v>
      </c>
      <c r="AP6" s="22">
        <v>1842</v>
      </c>
      <c r="AQ6" s="23">
        <v>41.89</v>
      </c>
      <c r="AR6" s="34">
        <v>-1.5235000000000001</v>
      </c>
      <c r="AS6" s="34">
        <v>2.4499</v>
      </c>
      <c r="AT6" s="25">
        <f>33</f>
        <v>33</v>
      </c>
      <c r="AU6" s="34">
        <f t="shared" si="12"/>
        <v>0.45069999999999999</v>
      </c>
      <c r="AV6" s="22">
        <f t="shared" si="13"/>
        <v>41.186500000000002</v>
      </c>
      <c r="AW6" s="61">
        <f t="shared" si="14"/>
        <v>41.6372</v>
      </c>
      <c r="AX6" s="41"/>
      <c r="AY6" s="73">
        <f t="shared" si="15"/>
        <v>2.5217999999999998</v>
      </c>
      <c r="AZ6" s="74">
        <f t="shared" si="16"/>
        <v>41.186500000000002</v>
      </c>
      <c r="BA6" s="73">
        <f t="shared" si="17"/>
        <v>43.708300000000001</v>
      </c>
      <c r="BB6" s="55"/>
      <c r="BC6" s="22">
        <f t="shared" si="32"/>
        <v>3</v>
      </c>
      <c r="BD6" s="22">
        <v>1842</v>
      </c>
      <c r="BE6" s="23">
        <v>41.89</v>
      </c>
      <c r="BF6" s="34">
        <v>1.3264</v>
      </c>
      <c r="BG6" s="34">
        <v>-0.7833</v>
      </c>
      <c r="BH6" s="25">
        <f>10</f>
        <v>10</v>
      </c>
      <c r="BI6" s="34">
        <f t="shared" si="18"/>
        <v>-0.96379999999999999</v>
      </c>
      <c r="BJ6" s="22">
        <f t="shared" si="19"/>
        <v>41.186500000000002</v>
      </c>
      <c r="BK6" s="61">
        <f t="shared" si="20"/>
        <v>40.222700000000003</v>
      </c>
      <c r="BL6" s="41"/>
      <c r="BM6" s="22">
        <f t="shared" si="33"/>
        <v>3</v>
      </c>
      <c r="BN6" s="22">
        <v>1842</v>
      </c>
      <c r="BO6" s="23">
        <v>41.89</v>
      </c>
      <c r="BP6" s="34">
        <v>-1.9796</v>
      </c>
      <c r="BQ6" s="34">
        <v>0.501</v>
      </c>
      <c r="BR6" s="25">
        <f>17</f>
        <v>17</v>
      </c>
      <c r="BS6" s="34">
        <f t="shared" si="21"/>
        <v>-0.52810000000000001</v>
      </c>
      <c r="BT6" s="22">
        <f t="shared" si="22"/>
        <v>41.186500000000002</v>
      </c>
      <c r="BU6" s="61">
        <f t="shared" si="23"/>
        <v>40.6584</v>
      </c>
      <c r="BW6" s="73">
        <f t="shared" si="24"/>
        <v>1.0299</v>
      </c>
      <c r="BX6" s="74">
        <f t="shared" si="25"/>
        <v>41.186500000000002</v>
      </c>
      <c r="BY6" s="73">
        <f t="shared" si="26"/>
        <v>42.2164</v>
      </c>
    </row>
    <row r="7" spans="1:77">
      <c r="A7" s="22">
        <f t="shared" si="27"/>
        <v>4</v>
      </c>
      <c r="B7" s="22">
        <v>1843</v>
      </c>
      <c r="C7" s="23">
        <v>48.2</v>
      </c>
      <c r="D7" s="34">
        <v>-1.7899999999999999E-2</v>
      </c>
      <c r="E7" s="34">
        <v>-2.1368999999999998</v>
      </c>
      <c r="F7" s="25">
        <f>4</f>
        <v>4</v>
      </c>
      <c r="G7" s="34">
        <f t="shared" si="0"/>
        <v>-1.7899999999999999E-2</v>
      </c>
      <c r="H7" s="22">
        <f t="shared" si="1"/>
        <v>41.186500000000002</v>
      </c>
      <c r="I7" s="61">
        <f t="shared" si="2"/>
        <v>41.168599999999998</v>
      </c>
      <c r="J7" s="65"/>
      <c r="K7" s="22">
        <f t="shared" si="28"/>
        <v>4</v>
      </c>
      <c r="L7" s="22">
        <v>1843</v>
      </c>
      <c r="M7" s="23">
        <v>48.2</v>
      </c>
      <c r="N7" s="34">
        <v>-3.1334</v>
      </c>
      <c r="O7" s="34">
        <v>2.6939000000000002</v>
      </c>
      <c r="P7" s="25">
        <f>8</f>
        <v>8</v>
      </c>
      <c r="Q7" s="34">
        <f t="shared" si="3"/>
        <v>3.1334</v>
      </c>
      <c r="R7" s="22">
        <f t="shared" si="4"/>
        <v>41.186500000000002</v>
      </c>
      <c r="S7" s="61">
        <f t="shared" si="5"/>
        <v>44.319899999999997</v>
      </c>
      <c r="T7" s="39"/>
      <c r="U7" s="22">
        <f t="shared" si="29"/>
        <v>4</v>
      </c>
      <c r="V7" s="22">
        <v>1843</v>
      </c>
      <c r="W7" s="23">
        <v>48.2</v>
      </c>
      <c r="X7" s="34">
        <v>-2.1358999999999999</v>
      </c>
      <c r="Y7" s="34">
        <v>2.2648000000000001</v>
      </c>
      <c r="Z7" s="25">
        <f>19</f>
        <v>19</v>
      </c>
      <c r="AA7" s="34">
        <f t="shared" si="6"/>
        <v>-0.52429999999999999</v>
      </c>
      <c r="AB7" s="22">
        <f t="shared" si="7"/>
        <v>41.186500000000002</v>
      </c>
      <c r="AC7" s="61">
        <f t="shared" si="8"/>
        <v>40.662199999999999</v>
      </c>
      <c r="AD7" s="20"/>
      <c r="AE7" s="22">
        <f t="shared" si="30"/>
        <v>4</v>
      </c>
      <c r="AF7" s="22">
        <v>1843</v>
      </c>
      <c r="AG7" s="23">
        <v>48.2</v>
      </c>
      <c r="AH7" s="34">
        <v>-2.0640000000000001</v>
      </c>
      <c r="AI7" s="34">
        <v>0.94969999999999999</v>
      </c>
      <c r="AJ7" s="25">
        <f>29</f>
        <v>29</v>
      </c>
      <c r="AK7" s="34">
        <f t="shared" si="9"/>
        <v>-1.3362000000000001</v>
      </c>
      <c r="AL7" s="22">
        <f t="shared" si="10"/>
        <v>41.186500000000002</v>
      </c>
      <c r="AM7" s="61">
        <f t="shared" si="11"/>
        <v>39.850299999999997</v>
      </c>
      <c r="AN7" s="41"/>
      <c r="AO7" s="22">
        <f t="shared" si="31"/>
        <v>4</v>
      </c>
      <c r="AP7" s="22">
        <v>1843</v>
      </c>
      <c r="AQ7" s="23">
        <v>48.2</v>
      </c>
      <c r="AR7" s="34">
        <v>-1.5235000000000001</v>
      </c>
      <c r="AS7" s="34">
        <v>2.4499</v>
      </c>
      <c r="AT7" s="25">
        <f>33</f>
        <v>33</v>
      </c>
      <c r="AU7" s="34">
        <f t="shared" si="12"/>
        <v>-1.1026</v>
      </c>
      <c r="AV7" s="22">
        <f t="shared" si="13"/>
        <v>41.186500000000002</v>
      </c>
      <c r="AW7" s="61">
        <f t="shared" si="14"/>
        <v>40.0839</v>
      </c>
      <c r="AX7" s="41"/>
      <c r="AY7" s="73">
        <f t="shared" si="15"/>
        <v>0.15240000000000001</v>
      </c>
      <c r="AZ7" s="74">
        <f t="shared" si="16"/>
        <v>41.186500000000002</v>
      </c>
      <c r="BA7" s="73">
        <f t="shared" si="17"/>
        <v>41.338900000000002</v>
      </c>
      <c r="BB7" s="55"/>
      <c r="BC7" s="22">
        <f t="shared" si="32"/>
        <v>4</v>
      </c>
      <c r="BD7" s="22">
        <v>1843</v>
      </c>
      <c r="BE7" s="23">
        <v>48.2</v>
      </c>
      <c r="BF7" s="34">
        <v>1.3264</v>
      </c>
      <c r="BG7" s="34">
        <v>-0.7833</v>
      </c>
      <c r="BH7" s="25">
        <f>10</f>
        <v>10</v>
      </c>
      <c r="BI7" s="34">
        <f t="shared" si="18"/>
        <v>-1.0730999999999999</v>
      </c>
      <c r="BJ7" s="22">
        <f t="shared" si="19"/>
        <v>41.186500000000002</v>
      </c>
      <c r="BK7" s="61">
        <f t="shared" si="20"/>
        <v>40.113399999999999</v>
      </c>
      <c r="BL7" s="41"/>
      <c r="BM7" s="22">
        <f t="shared" si="33"/>
        <v>4</v>
      </c>
      <c r="BN7" s="22">
        <v>1843</v>
      </c>
      <c r="BO7" s="23">
        <v>48.2</v>
      </c>
      <c r="BP7" s="34">
        <v>-1.9796</v>
      </c>
      <c r="BQ7" s="34">
        <v>0.501</v>
      </c>
      <c r="BR7" s="25">
        <f>17</f>
        <v>17</v>
      </c>
      <c r="BS7" s="34">
        <f t="shared" si="21"/>
        <v>-0.1827</v>
      </c>
      <c r="BT7" s="22">
        <f t="shared" si="22"/>
        <v>41.186500000000002</v>
      </c>
      <c r="BU7" s="61">
        <f t="shared" si="23"/>
        <v>41.003799999999998</v>
      </c>
      <c r="BW7" s="73">
        <f t="shared" si="24"/>
        <v>-1.1033999999999999</v>
      </c>
      <c r="BX7" s="74">
        <f t="shared" si="25"/>
        <v>41.186500000000002</v>
      </c>
      <c r="BY7" s="73">
        <f t="shared" si="26"/>
        <v>40.083100000000002</v>
      </c>
    </row>
    <row r="8" spans="1:77">
      <c r="A8" s="22">
        <f t="shared" si="27"/>
        <v>5</v>
      </c>
      <c r="B8" s="22">
        <v>1844</v>
      </c>
      <c r="C8" s="23">
        <v>37.950000000000003</v>
      </c>
      <c r="D8" s="34">
        <v>-1.7899999999999999E-2</v>
      </c>
      <c r="E8" s="34">
        <v>-2.1368999999999998</v>
      </c>
      <c r="F8" s="25">
        <f>4</f>
        <v>4</v>
      </c>
      <c r="G8" s="34">
        <f t="shared" si="0"/>
        <v>1.5109999999999999</v>
      </c>
      <c r="H8" s="22">
        <f t="shared" si="1"/>
        <v>41.186500000000002</v>
      </c>
      <c r="I8" s="61">
        <f t="shared" si="2"/>
        <v>42.697499999999998</v>
      </c>
      <c r="J8" s="65"/>
      <c r="K8" s="22">
        <f t="shared" si="28"/>
        <v>5</v>
      </c>
      <c r="L8" s="22">
        <v>1844</v>
      </c>
      <c r="M8" s="23">
        <v>37.950000000000003</v>
      </c>
      <c r="N8" s="34">
        <v>-3.1334</v>
      </c>
      <c r="O8" s="34">
        <v>2.6939000000000002</v>
      </c>
      <c r="P8" s="25">
        <f>8</f>
        <v>8</v>
      </c>
      <c r="Q8" s="34">
        <f t="shared" si="3"/>
        <v>0.31069999999999998</v>
      </c>
      <c r="R8" s="22">
        <f t="shared" si="4"/>
        <v>41.186500000000002</v>
      </c>
      <c r="S8" s="61">
        <f t="shared" si="5"/>
        <v>41.497199999999999</v>
      </c>
      <c r="T8" s="39"/>
      <c r="U8" s="22">
        <f t="shared" si="29"/>
        <v>5</v>
      </c>
      <c r="V8" s="22">
        <v>1844</v>
      </c>
      <c r="W8" s="23">
        <v>37.950000000000003</v>
      </c>
      <c r="X8" s="34">
        <v>-2.1358999999999999</v>
      </c>
      <c r="Y8" s="34">
        <v>2.2648000000000001</v>
      </c>
      <c r="Z8" s="25">
        <f>19</f>
        <v>19</v>
      </c>
      <c r="AA8" s="34">
        <f t="shared" si="6"/>
        <v>-1.4251</v>
      </c>
      <c r="AB8" s="22">
        <f t="shared" si="7"/>
        <v>41.186500000000002</v>
      </c>
      <c r="AC8" s="61">
        <f t="shared" si="8"/>
        <v>39.761400000000002</v>
      </c>
      <c r="AD8" s="20"/>
      <c r="AE8" s="22">
        <f t="shared" si="30"/>
        <v>5</v>
      </c>
      <c r="AF8" s="22">
        <v>1844</v>
      </c>
      <c r="AG8" s="23">
        <v>37.950000000000003</v>
      </c>
      <c r="AH8" s="34">
        <v>-2.0640000000000001</v>
      </c>
      <c r="AI8" s="34">
        <v>0.94969999999999999</v>
      </c>
      <c r="AJ8" s="25">
        <f>29</f>
        <v>29</v>
      </c>
      <c r="AK8" s="34">
        <f t="shared" si="9"/>
        <v>-1.6383000000000001</v>
      </c>
      <c r="AL8" s="22">
        <f t="shared" si="10"/>
        <v>41.186500000000002</v>
      </c>
      <c r="AM8" s="61">
        <f t="shared" si="11"/>
        <v>39.548200000000001</v>
      </c>
      <c r="AN8" s="41"/>
      <c r="AO8" s="22">
        <f t="shared" si="31"/>
        <v>5</v>
      </c>
      <c r="AP8" s="22">
        <v>1844</v>
      </c>
      <c r="AQ8" s="23">
        <v>37.950000000000003</v>
      </c>
      <c r="AR8" s="34">
        <v>-1.5235000000000001</v>
      </c>
      <c r="AS8" s="34">
        <v>2.4499</v>
      </c>
      <c r="AT8" s="25">
        <f>33</f>
        <v>33</v>
      </c>
      <c r="AU8" s="34">
        <f t="shared" si="12"/>
        <v>-2.6160999999999999</v>
      </c>
      <c r="AV8" s="22">
        <f t="shared" si="13"/>
        <v>41.186500000000002</v>
      </c>
      <c r="AW8" s="61">
        <f t="shared" si="14"/>
        <v>38.570399999999999</v>
      </c>
      <c r="AX8" s="41"/>
      <c r="AY8" s="73">
        <f t="shared" si="15"/>
        <v>-3.8578000000000001</v>
      </c>
      <c r="AZ8" s="74">
        <f t="shared" si="16"/>
        <v>41.186500000000002</v>
      </c>
      <c r="BA8" s="73">
        <f t="shared" si="17"/>
        <v>37.328699999999998</v>
      </c>
      <c r="BB8" s="55"/>
      <c r="BC8" s="22">
        <f t="shared" si="32"/>
        <v>5</v>
      </c>
      <c r="BD8" s="22">
        <v>1844</v>
      </c>
      <c r="BE8" s="23">
        <v>37.950000000000003</v>
      </c>
      <c r="BF8" s="34">
        <v>1.3264</v>
      </c>
      <c r="BG8" s="34">
        <v>-0.7833</v>
      </c>
      <c r="BH8" s="25">
        <f>10</f>
        <v>10</v>
      </c>
      <c r="BI8" s="34">
        <f t="shared" si="18"/>
        <v>-0.77249999999999996</v>
      </c>
      <c r="BJ8" s="22">
        <f t="shared" si="19"/>
        <v>41.186500000000002</v>
      </c>
      <c r="BK8" s="61">
        <f t="shared" si="20"/>
        <v>40.414000000000001</v>
      </c>
      <c r="BL8" s="41"/>
      <c r="BM8" s="22">
        <f t="shared" si="33"/>
        <v>5</v>
      </c>
      <c r="BN8" s="22">
        <v>1844</v>
      </c>
      <c r="BO8" s="23">
        <v>37.950000000000003</v>
      </c>
      <c r="BP8" s="34">
        <v>-1.9796</v>
      </c>
      <c r="BQ8" s="34">
        <v>0.501</v>
      </c>
      <c r="BR8" s="25">
        <f>17</f>
        <v>17</v>
      </c>
      <c r="BS8" s="34">
        <f t="shared" si="21"/>
        <v>0.1875</v>
      </c>
      <c r="BT8" s="22">
        <f t="shared" si="22"/>
        <v>41.186500000000002</v>
      </c>
      <c r="BU8" s="61">
        <f t="shared" si="23"/>
        <v>41.374000000000002</v>
      </c>
      <c r="BW8" s="73">
        <f t="shared" si="24"/>
        <v>-4.4428000000000001</v>
      </c>
      <c r="BX8" s="74">
        <f t="shared" si="25"/>
        <v>41.186500000000002</v>
      </c>
      <c r="BY8" s="73">
        <f t="shared" si="26"/>
        <v>36.743699999999997</v>
      </c>
    </row>
    <row r="9" spans="1:77">
      <c r="A9" s="22">
        <f t="shared" si="27"/>
        <v>6</v>
      </c>
      <c r="B9" s="22">
        <v>1845</v>
      </c>
      <c r="C9" s="23">
        <v>40.11</v>
      </c>
      <c r="D9" s="34">
        <v>-1.7899999999999999E-2</v>
      </c>
      <c r="E9" s="34">
        <v>-2.1368999999999998</v>
      </c>
      <c r="F9" s="25">
        <f>4</f>
        <v>4</v>
      </c>
      <c r="G9" s="34">
        <f t="shared" si="0"/>
        <v>2.1547999999999998</v>
      </c>
      <c r="H9" s="22">
        <f t="shared" si="1"/>
        <v>41.186500000000002</v>
      </c>
      <c r="I9" s="61">
        <f t="shared" si="2"/>
        <v>43.341299999999997</v>
      </c>
      <c r="J9" s="65"/>
      <c r="K9" s="22">
        <f t="shared" si="28"/>
        <v>6</v>
      </c>
      <c r="L9" s="22">
        <v>1845</v>
      </c>
      <c r="M9" s="23">
        <v>40.11</v>
      </c>
      <c r="N9" s="34">
        <v>-3.1334</v>
      </c>
      <c r="O9" s="34">
        <v>2.6939000000000002</v>
      </c>
      <c r="P9" s="25">
        <f>8</f>
        <v>8</v>
      </c>
      <c r="Q9" s="34">
        <f t="shared" si="3"/>
        <v>-2.6939000000000002</v>
      </c>
      <c r="R9" s="22">
        <f t="shared" si="4"/>
        <v>41.186500000000002</v>
      </c>
      <c r="S9" s="61">
        <f t="shared" si="5"/>
        <v>38.492600000000003</v>
      </c>
      <c r="T9" s="39"/>
      <c r="U9" s="22">
        <f t="shared" si="29"/>
        <v>6</v>
      </c>
      <c r="V9" s="22">
        <v>1845</v>
      </c>
      <c r="W9" s="23">
        <v>40.11</v>
      </c>
      <c r="X9" s="34">
        <v>-2.1358999999999999</v>
      </c>
      <c r="Y9" s="34">
        <v>2.2648000000000001</v>
      </c>
      <c r="Z9" s="25">
        <f>19</f>
        <v>19</v>
      </c>
      <c r="AA9" s="34">
        <f t="shared" si="6"/>
        <v>-1.4068000000000001</v>
      </c>
      <c r="AB9" s="22">
        <f t="shared" si="7"/>
        <v>41.186500000000002</v>
      </c>
      <c r="AC9" s="61">
        <f t="shared" si="8"/>
        <v>39.779699999999998</v>
      </c>
      <c r="AD9" s="20"/>
      <c r="AE9" s="22">
        <f t="shared" si="30"/>
        <v>6</v>
      </c>
      <c r="AF9" s="22">
        <v>1845</v>
      </c>
      <c r="AG9" s="23">
        <v>40.11</v>
      </c>
      <c r="AH9" s="34">
        <v>-2.0640000000000001</v>
      </c>
      <c r="AI9" s="34">
        <v>0.94969999999999999</v>
      </c>
      <c r="AJ9" s="25">
        <f>29</f>
        <v>29</v>
      </c>
      <c r="AK9" s="34">
        <f t="shared" si="9"/>
        <v>-1.5019</v>
      </c>
      <c r="AL9" s="22">
        <f t="shared" si="10"/>
        <v>41.186500000000002</v>
      </c>
      <c r="AM9" s="61">
        <f t="shared" si="11"/>
        <v>39.684600000000003</v>
      </c>
      <c r="AN9" s="41"/>
      <c r="AO9" s="22">
        <f t="shared" si="31"/>
        <v>6</v>
      </c>
      <c r="AP9" s="22">
        <v>1845</v>
      </c>
      <c r="AQ9" s="23">
        <v>40.11</v>
      </c>
      <c r="AR9" s="34">
        <v>-1.5235000000000001</v>
      </c>
      <c r="AS9" s="34">
        <v>2.4499</v>
      </c>
      <c r="AT9" s="25">
        <f>33</f>
        <v>33</v>
      </c>
      <c r="AU9" s="34">
        <f t="shared" si="12"/>
        <v>-3.0828000000000002</v>
      </c>
      <c r="AV9" s="22">
        <f t="shared" si="13"/>
        <v>41.186500000000002</v>
      </c>
      <c r="AW9" s="61">
        <f t="shared" si="14"/>
        <v>38.103700000000003</v>
      </c>
      <c r="AX9" s="41"/>
      <c r="AY9" s="73">
        <f t="shared" si="15"/>
        <v>-6.5305999999999997</v>
      </c>
      <c r="AZ9" s="74">
        <f t="shared" si="16"/>
        <v>41.186500000000002</v>
      </c>
      <c r="BA9" s="73">
        <f t="shared" si="17"/>
        <v>34.655900000000003</v>
      </c>
      <c r="BB9" s="55"/>
      <c r="BC9" s="22">
        <f t="shared" si="32"/>
        <v>6</v>
      </c>
      <c r="BD9" s="22">
        <v>1845</v>
      </c>
      <c r="BE9" s="23">
        <v>40.11</v>
      </c>
      <c r="BF9" s="34">
        <v>1.3264</v>
      </c>
      <c r="BG9" s="34">
        <v>-0.7833</v>
      </c>
      <c r="BH9" s="25">
        <f>10</f>
        <v>10</v>
      </c>
      <c r="BI9" s="34">
        <f t="shared" si="18"/>
        <v>-0.2898</v>
      </c>
      <c r="BJ9" s="22">
        <f t="shared" si="19"/>
        <v>41.186500000000002</v>
      </c>
      <c r="BK9" s="61">
        <f t="shared" si="20"/>
        <v>40.896700000000003</v>
      </c>
      <c r="BL9" s="41"/>
      <c r="BM9" s="22">
        <f t="shared" si="33"/>
        <v>6</v>
      </c>
      <c r="BN9" s="22">
        <v>1845</v>
      </c>
      <c r="BO9" s="23">
        <v>40.11</v>
      </c>
      <c r="BP9" s="34">
        <v>-1.9796</v>
      </c>
      <c r="BQ9" s="34">
        <v>0.501</v>
      </c>
      <c r="BR9" s="25">
        <f>17</f>
        <v>17</v>
      </c>
      <c r="BS9" s="34">
        <f t="shared" si="21"/>
        <v>0.69199999999999995</v>
      </c>
      <c r="BT9" s="22">
        <f t="shared" si="22"/>
        <v>41.186500000000002</v>
      </c>
      <c r="BU9" s="61">
        <f t="shared" si="23"/>
        <v>41.878500000000003</v>
      </c>
      <c r="BW9" s="73">
        <f t="shared" si="24"/>
        <v>-6.1284000000000001</v>
      </c>
      <c r="BX9" s="74">
        <f t="shared" si="25"/>
        <v>41.186500000000002</v>
      </c>
      <c r="BY9" s="73">
        <f t="shared" si="26"/>
        <v>35.058100000000003</v>
      </c>
    </row>
    <row r="10" spans="1:77">
      <c r="A10" s="22">
        <f t="shared" si="27"/>
        <v>7</v>
      </c>
      <c r="B10" s="22">
        <v>1846</v>
      </c>
      <c r="C10" s="23">
        <v>48.39</v>
      </c>
      <c r="D10" s="34">
        <v>-1.7899999999999999E-2</v>
      </c>
      <c r="E10" s="34">
        <v>-2.1368999999999998</v>
      </c>
      <c r="F10" s="25">
        <f>4</f>
        <v>4</v>
      </c>
      <c r="G10" s="34">
        <f t="shared" si="0"/>
        <v>1.5109999999999999</v>
      </c>
      <c r="H10" s="22">
        <f t="shared" si="1"/>
        <v>41.186500000000002</v>
      </c>
      <c r="I10" s="61">
        <f t="shared" si="2"/>
        <v>42.697499999999998</v>
      </c>
      <c r="J10" s="65"/>
      <c r="K10" s="22">
        <f t="shared" si="28"/>
        <v>7</v>
      </c>
      <c r="L10" s="22">
        <v>1846</v>
      </c>
      <c r="M10" s="23">
        <v>48.39</v>
      </c>
      <c r="N10" s="34">
        <v>-3.1334</v>
      </c>
      <c r="O10" s="34">
        <v>2.6939000000000002</v>
      </c>
      <c r="P10" s="25">
        <f>8</f>
        <v>8</v>
      </c>
      <c r="Q10" s="34">
        <f t="shared" si="3"/>
        <v>-4.1204999999999998</v>
      </c>
      <c r="R10" s="22">
        <f t="shared" si="4"/>
        <v>41.186500000000002</v>
      </c>
      <c r="S10" s="61">
        <f t="shared" si="5"/>
        <v>37.066000000000003</v>
      </c>
      <c r="T10" s="39"/>
      <c r="U10" s="22">
        <f t="shared" si="29"/>
        <v>7</v>
      </c>
      <c r="V10" s="22">
        <v>1846</v>
      </c>
      <c r="W10" s="23">
        <v>48.39</v>
      </c>
      <c r="X10" s="34">
        <v>-2.1358999999999999</v>
      </c>
      <c r="Y10" s="34">
        <v>2.2648000000000001</v>
      </c>
      <c r="Z10" s="25">
        <f>19</f>
        <v>19</v>
      </c>
      <c r="AA10" s="34">
        <f t="shared" si="6"/>
        <v>-0.15479999999999999</v>
      </c>
      <c r="AB10" s="22">
        <f t="shared" si="7"/>
        <v>41.186500000000002</v>
      </c>
      <c r="AC10" s="61">
        <f t="shared" si="8"/>
        <v>41.031700000000001</v>
      </c>
      <c r="AD10" s="20"/>
      <c r="AE10" s="22">
        <f t="shared" si="30"/>
        <v>7</v>
      </c>
      <c r="AF10" s="22">
        <v>1846</v>
      </c>
      <c r="AG10" s="23">
        <v>48.39</v>
      </c>
      <c r="AH10" s="34">
        <v>-2.0640000000000001</v>
      </c>
      <c r="AI10" s="34">
        <v>0.94969999999999999</v>
      </c>
      <c r="AJ10" s="25">
        <f>29</f>
        <v>29</v>
      </c>
      <c r="AK10" s="34">
        <f t="shared" si="9"/>
        <v>-0.7833</v>
      </c>
      <c r="AL10" s="22">
        <f t="shared" si="10"/>
        <v>41.186500000000002</v>
      </c>
      <c r="AM10" s="61">
        <f t="shared" si="11"/>
        <v>40.403199999999998</v>
      </c>
      <c r="AN10" s="41"/>
      <c r="AO10" s="22">
        <f t="shared" si="31"/>
        <v>7</v>
      </c>
      <c r="AP10" s="22">
        <v>1846</v>
      </c>
      <c r="AQ10" s="23">
        <v>48.39</v>
      </c>
      <c r="AR10" s="34">
        <v>-1.5235000000000001</v>
      </c>
      <c r="AS10" s="34">
        <v>2.4499</v>
      </c>
      <c r="AT10" s="25">
        <f>33</f>
        <v>33</v>
      </c>
      <c r="AU10" s="34">
        <f t="shared" si="12"/>
        <v>-2.0914999999999999</v>
      </c>
      <c r="AV10" s="22">
        <f t="shared" si="13"/>
        <v>41.186500000000002</v>
      </c>
      <c r="AW10" s="61">
        <f t="shared" si="14"/>
        <v>39.094999999999999</v>
      </c>
      <c r="AX10" s="41"/>
      <c r="AY10" s="73">
        <f t="shared" si="15"/>
        <v>-5.6391</v>
      </c>
      <c r="AZ10" s="74">
        <f t="shared" si="16"/>
        <v>41.186500000000002</v>
      </c>
      <c r="BA10" s="73">
        <f t="shared" si="17"/>
        <v>35.547400000000003</v>
      </c>
      <c r="BB10" s="55"/>
      <c r="BC10" s="22">
        <f t="shared" si="32"/>
        <v>7</v>
      </c>
      <c r="BD10" s="22">
        <v>1846</v>
      </c>
      <c r="BE10" s="23">
        <v>48.39</v>
      </c>
      <c r="BF10" s="34">
        <v>1.3264</v>
      </c>
      <c r="BG10" s="34">
        <v>-0.7833</v>
      </c>
      <c r="BH10" s="25">
        <f>10</f>
        <v>10</v>
      </c>
      <c r="BI10" s="34">
        <f t="shared" si="18"/>
        <v>0.14399999999999999</v>
      </c>
      <c r="BJ10" s="22">
        <f t="shared" si="19"/>
        <v>41.186500000000002</v>
      </c>
      <c r="BK10" s="61">
        <f t="shared" si="20"/>
        <v>41.330500000000001</v>
      </c>
      <c r="BL10" s="41"/>
      <c r="BM10" s="22">
        <f t="shared" si="33"/>
        <v>7</v>
      </c>
      <c r="BN10" s="22">
        <v>1846</v>
      </c>
      <c r="BO10" s="23">
        <v>48.39</v>
      </c>
      <c r="BP10" s="34">
        <v>-1.9796</v>
      </c>
      <c r="BQ10" s="34">
        <v>0.501</v>
      </c>
      <c r="BR10" s="25">
        <f>17</f>
        <v>17</v>
      </c>
      <c r="BS10" s="34">
        <f t="shared" si="21"/>
        <v>1.3288</v>
      </c>
      <c r="BT10" s="22">
        <f t="shared" si="22"/>
        <v>41.186500000000002</v>
      </c>
      <c r="BU10" s="61">
        <f t="shared" si="23"/>
        <v>42.515300000000003</v>
      </c>
      <c r="BW10" s="73">
        <f t="shared" si="24"/>
        <v>-4.1662999999999997</v>
      </c>
      <c r="BX10" s="74">
        <f t="shared" si="25"/>
        <v>41.186500000000002</v>
      </c>
      <c r="BY10" s="73">
        <f t="shared" si="26"/>
        <v>37.020200000000003</v>
      </c>
    </row>
    <row r="11" spans="1:77">
      <c r="A11" s="22">
        <f t="shared" si="27"/>
        <v>8</v>
      </c>
      <c r="B11" s="22">
        <v>1847</v>
      </c>
      <c r="C11" s="23">
        <v>55.26</v>
      </c>
      <c r="D11" s="34">
        <v>-1.7899999999999999E-2</v>
      </c>
      <c r="E11" s="34">
        <v>-2.1368999999999998</v>
      </c>
      <c r="F11" s="25">
        <f>4</f>
        <v>4</v>
      </c>
      <c r="G11" s="34">
        <f t="shared" si="0"/>
        <v>-1.7899999999999999E-2</v>
      </c>
      <c r="H11" s="22">
        <f t="shared" si="1"/>
        <v>41.186500000000002</v>
      </c>
      <c r="I11" s="61">
        <f t="shared" si="2"/>
        <v>41.168599999999998</v>
      </c>
      <c r="J11" s="65"/>
      <c r="K11" s="22">
        <f t="shared" si="28"/>
        <v>8</v>
      </c>
      <c r="L11" s="22">
        <v>1847</v>
      </c>
      <c r="M11" s="23">
        <v>55.26</v>
      </c>
      <c r="N11" s="34">
        <v>-3.1334</v>
      </c>
      <c r="O11" s="34">
        <v>2.6939000000000002</v>
      </c>
      <c r="P11" s="25">
        <f>8</f>
        <v>8</v>
      </c>
      <c r="Q11" s="34">
        <f t="shared" si="3"/>
        <v>-3.1334</v>
      </c>
      <c r="R11" s="22">
        <f t="shared" si="4"/>
        <v>41.186500000000002</v>
      </c>
      <c r="S11" s="61">
        <f t="shared" si="5"/>
        <v>38.053100000000001</v>
      </c>
      <c r="T11" s="39"/>
      <c r="U11" s="22">
        <f t="shared" si="29"/>
        <v>8</v>
      </c>
      <c r="V11" s="22">
        <v>1847</v>
      </c>
      <c r="W11" s="23">
        <v>55.26</v>
      </c>
      <c r="X11" s="34">
        <v>-2.1358999999999999</v>
      </c>
      <c r="Y11" s="34">
        <v>2.2648000000000001</v>
      </c>
      <c r="Z11" s="25">
        <f>19</f>
        <v>19</v>
      </c>
      <c r="AA11" s="34">
        <f t="shared" si="6"/>
        <v>1.8785000000000001</v>
      </c>
      <c r="AB11" s="22">
        <f t="shared" si="7"/>
        <v>41.186500000000002</v>
      </c>
      <c r="AC11" s="61">
        <f t="shared" si="8"/>
        <v>43.064999999999998</v>
      </c>
      <c r="AD11" s="20"/>
      <c r="AE11" s="22">
        <f t="shared" si="30"/>
        <v>8</v>
      </c>
      <c r="AF11" s="22">
        <v>1847</v>
      </c>
      <c r="AG11" s="23">
        <v>55.26</v>
      </c>
      <c r="AH11" s="34">
        <v>-2.0640000000000001</v>
      </c>
      <c r="AI11" s="34">
        <v>0.94969999999999999</v>
      </c>
      <c r="AJ11" s="25">
        <f>29</f>
        <v>29</v>
      </c>
      <c r="AK11" s="34">
        <f t="shared" si="9"/>
        <v>0.33389999999999997</v>
      </c>
      <c r="AL11" s="22">
        <f t="shared" si="10"/>
        <v>41.186500000000002</v>
      </c>
      <c r="AM11" s="61">
        <f t="shared" si="11"/>
        <v>41.520400000000002</v>
      </c>
      <c r="AN11" s="41"/>
      <c r="AO11" s="22">
        <f t="shared" si="31"/>
        <v>8</v>
      </c>
      <c r="AP11" s="22">
        <v>1847</v>
      </c>
      <c r="AQ11" s="23">
        <v>55.26</v>
      </c>
      <c r="AR11" s="34">
        <v>-1.5235000000000001</v>
      </c>
      <c r="AS11" s="34">
        <v>2.4499</v>
      </c>
      <c r="AT11" s="25">
        <f>33</f>
        <v>33</v>
      </c>
      <c r="AU11" s="34">
        <f t="shared" si="12"/>
        <v>-7.2400000000000006E-2</v>
      </c>
      <c r="AV11" s="22">
        <f t="shared" si="13"/>
        <v>41.186500000000002</v>
      </c>
      <c r="AW11" s="61">
        <f t="shared" si="14"/>
        <v>41.114100000000001</v>
      </c>
      <c r="AX11" s="41"/>
      <c r="AY11" s="73">
        <f t="shared" si="15"/>
        <v>-1.0113000000000001</v>
      </c>
      <c r="AZ11" s="74">
        <f t="shared" si="16"/>
        <v>41.186500000000002</v>
      </c>
      <c r="BA11" s="73">
        <f t="shared" si="17"/>
        <v>40.175199999999997</v>
      </c>
      <c r="BB11" s="55"/>
      <c r="BC11" s="22">
        <f t="shared" si="32"/>
        <v>8</v>
      </c>
      <c r="BD11" s="22">
        <v>1847</v>
      </c>
      <c r="BE11" s="23">
        <v>55.26</v>
      </c>
      <c r="BF11" s="34">
        <v>1.3264</v>
      </c>
      <c r="BG11" s="34">
        <v>-0.7833</v>
      </c>
      <c r="BH11" s="25">
        <f>10</f>
        <v>10</v>
      </c>
      <c r="BI11" s="34">
        <f t="shared" si="18"/>
        <v>0.40989999999999999</v>
      </c>
      <c r="BJ11" s="22">
        <f t="shared" si="19"/>
        <v>41.186500000000002</v>
      </c>
      <c r="BK11" s="61">
        <f t="shared" si="20"/>
        <v>41.596400000000003</v>
      </c>
      <c r="BL11" s="41"/>
      <c r="BM11" s="22">
        <f t="shared" si="33"/>
        <v>8</v>
      </c>
      <c r="BN11" s="22">
        <v>1847</v>
      </c>
      <c r="BO11" s="23">
        <v>55.26</v>
      </c>
      <c r="BP11" s="34">
        <v>-1.9796</v>
      </c>
      <c r="BQ11" s="34">
        <v>0.501</v>
      </c>
      <c r="BR11" s="25">
        <f>17</f>
        <v>17</v>
      </c>
      <c r="BS11" s="34">
        <f t="shared" si="21"/>
        <v>1.9459</v>
      </c>
      <c r="BT11" s="22">
        <f t="shared" si="22"/>
        <v>41.186500000000002</v>
      </c>
      <c r="BU11" s="61">
        <f t="shared" si="23"/>
        <v>43.132399999999997</v>
      </c>
      <c r="BW11" s="73">
        <f t="shared" si="24"/>
        <v>1.3445</v>
      </c>
      <c r="BX11" s="74">
        <f t="shared" si="25"/>
        <v>41.186500000000002</v>
      </c>
      <c r="BY11" s="73">
        <f t="shared" si="26"/>
        <v>42.530999999999999</v>
      </c>
    </row>
    <row r="12" spans="1:77">
      <c r="A12" s="22">
        <f t="shared" si="27"/>
        <v>9</v>
      </c>
      <c r="B12" s="22">
        <v>1848</v>
      </c>
      <c r="C12" s="23">
        <v>44.97</v>
      </c>
      <c r="D12" s="34">
        <v>-1.7899999999999999E-2</v>
      </c>
      <c r="E12" s="34">
        <v>-2.1368999999999998</v>
      </c>
      <c r="F12" s="25">
        <f>4</f>
        <v>4</v>
      </c>
      <c r="G12" s="34">
        <f t="shared" si="0"/>
        <v>-1.5109999999999999</v>
      </c>
      <c r="H12" s="22">
        <f t="shared" si="1"/>
        <v>41.186500000000002</v>
      </c>
      <c r="I12" s="61">
        <f t="shared" si="2"/>
        <v>39.6755</v>
      </c>
      <c r="J12" s="65"/>
      <c r="K12" s="22">
        <f t="shared" si="28"/>
        <v>9</v>
      </c>
      <c r="L12" s="22">
        <v>1848</v>
      </c>
      <c r="M12" s="23">
        <v>44.97</v>
      </c>
      <c r="N12" s="34">
        <v>-3.1334</v>
      </c>
      <c r="O12" s="34">
        <v>2.6939000000000002</v>
      </c>
      <c r="P12" s="25">
        <f>8</f>
        <v>8</v>
      </c>
      <c r="Q12" s="34">
        <f t="shared" si="3"/>
        <v>-0.31069999999999998</v>
      </c>
      <c r="R12" s="22">
        <f t="shared" si="4"/>
        <v>41.186500000000002</v>
      </c>
      <c r="S12" s="61">
        <f t="shared" si="5"/>
        <v>40.875799999999998</v>
      </c>
      <c r="T12" s="39"/>
      <c r="U12" s="22">
        <f t="shared" si="29"/>
        <v>9</v>
      </c>
      <c r="V12" s="22">
        <v>1848</v>
      </c>
      <c r="W12" s="23">
        <v>44.97</v>
      </c>
      <c r="X12" s="34">
        <v>-2.1358999999999999</v>
      </c>
      <c r="Y12" s="34">
        <v>2.2648000000000001</v>
      </c>
      <c r="Z12" s="25">
        <f>19</f>
        <v>19</v>
      </c>
      <c r="AA12" s="34">
        <f t="shared" si="6"/>
        <v>3.7082999999999999</v>
      </c>
      <c r="AB12" s="22">
        <f t="shared" si="7"/>
        <v>41.186500000000002</v>
      </c>
      <c r="AC12" s="61">
        <f t="shared" si="8"/>
        <v>44.894799999999996</v>
      </c>
      <c r="AD12" s="20"/>
      <c r="AE12" s="22">
        <f t="shared" si="30"/>
        <v>9</v>
      </c>
      <c r="AF12" s="22">
        <v>1848</v>
      </c>
      <c r="AG12" s="23">
        <v>44.97</v>
      </c>
      <c r="AH12" s="34">
        <v>-2.0640000000000001</v>
      </c>
      <c r="AI12" s="34">
        <v>0.94969999999999999</v>
      </c>
      <c r="AJ12" s="25">
        <f>29</f>
        <v>29</v>
      </c>
      <c r="AK12" s="34">
        <f t="shared" si="9"/>
        <v>1.4355</v>
      </c>
      <c r="AL12" s="22">
        <f t="shared" si="10"/>
        <v>41.186500000000002</v>
      </c>
      <c r="AM12" s="61">
        <f t="shared" si="11"/>
        <v>42.622</v>
      </c>
      <c r="AN12" s="41"/>
      <c r="AO12" s="22">
        <f t="shared" si="31"/>
        <v>9</v>
      </c>
      <c r="AP12" s="22">
        <v>1848</v>
      </c>
      <c r="AQ12" s="23">
        <v>44.97</v>
      </c>
      <c r="AR12" s="34">
        <v>-1.5235000000000001</v>
      </c>
      <c r="AS12" s="34">
        <v>2.4499</v>
      </c>
      <c r="AT12" s="25">
        <f>33</f>
        <v>33</v>
      </c>
      <c r="AU12" s="34">
        <f t="shared" si="12"/>
        <v>1.9492</v>
      </c>
      <c r="AV12" s="22">
        <f t="shared" si="13"/>
        <v>41.186500000000002</v>
      </c>
      <c r="AW12" s="61">
        <f t="shared" si="14"/>
        <v>43.1357</v>
      </c>
      <c r="AX12" s="41"/>
      <c r="AY12" s="73">
        <f t="shared" si="15"/>
        <v>5.2713000000000001</v>
      </c>
      <c r="AZ12" s="74">
        <f t="shared" si="16"/>
        <v>41.186500000000002</v>
      </c>
      <c r="BA12" s="73">
        <f t="shared" si="17"/>
        <v>46.457799999999999</v>
      </c>
      <c r="BB12" s="55"/>
      <c r="BC12" s="22">
        <f t="shared" si="32"/>
        <v>9</v>
      </c>
      <c r="BD12" s="22">
        <v>1848</v>
      </c>
      <c r="BE12" s="23">
        <v>44.97</v>
      </c>
      <c r="BF12" s="34">
        <v>1.3264</v>
      </c>
      <c r="BG12" s="34">
        <v>-0.7833</v>
      </c>
      <c r="BH12" s="25">
        <f>10</f>
        <v>10</v>
      </c>
      <c r="BI12" s="34">
        <f t="shared" si="18"/>
        <v>0.51919999999999999</v>
      </c>
      <c r="BJ12" s="22">
        <f t="shared" si="19"/>
        <v>41.186500000000002</v>
      </c>
      <c r="BK12" s="61">
        <f t="shared" si="20"/>
        <v>41.7057</v>
      </c>
      <c r="BL12" s="41"/>
      <c r="BM12" s="22">
        <f t="shared" si="33"/>
        <v>9</v>
      </c>
      <c r="BN12" s="22">
        <v>1848</v>
      </c>
      <c r="BO12" s="23">
        <v>44.97</v>
      </c>
      <c r="BP12" s="34">
        <v>-1.9796</v>
      </c>
      <c r="BQ12" s="34">
        <v>0.501</v>
      </c>
      <c r="BR12" s="25">
        <f>17</f>
        <v>17</v>
      </c>
      <c r="BS12" s="34">
        <f t="shared" si="21"/>
        <v>2.3001999999999998</v>
      </c>
      <c r="BT12" s="22">
        <f t="shared" si="22"/>
        <v>41.186500000000002</v>
      </c>
      <c r="BU12" s="61">
        <f t="shared" si="23"/>
        <v>43.486699999999999</v>
      </c>
      <c r="BW12" s="73">
        <f t="shared" si="24"/>
        <v>8.0907</v>
      </c>
      <c r="BX12" s="74">
        <f t="shared" si="25"/>
        <v>41.186500000000002</v>
      </c>
      <c r="BY12" s="73">
        <f t="shared" si="26"/>
        <v>49.277200000000001</v>
      </c>
    </row>
    <row r="13" spans="1:77">
      <c r="A13" s="22">
        <f t="shared" si="27"/>
        <v>10</v>
      </c>
      <c r="B13" s="22">
        <v>1849</v>
      </c>
      <c r="C13" s="23">
        <v>46.37</v>
      </c>
      <c r="D13" s="34">
        <v>-1.7899999999999999E-2</v>
      </c>
      <c r="E13" s="34">
        <v>-2.1368999999999998</v>
      </c>
      <c r="F13" s="25">
        <f>4</f>
        <v>4</v>
      </c>
      <c r="G13" s="34">
        <f t="shared" si="0"/>
        <v>-2.1190000000000002</v>
      </c>
      <c r="H13" s="22">
        <f t="shared" si="1"/>
        <v>41.186500000000002</v>
      </c>
      <c r="I13" s="61">
        <f t="shared" si="2"/>
        <v>39.067500000000003</v>
      </c>
      <c r="J13" s="65"/>
      <c r="K13" s="22">
        <f t="shared" si="28"/>
        <v>10</v>
      </c>
      <c r="L13" s="22">
        <v>1849</v>
      </c>
      <c r="M13" s="23">
        <v>46.37</v>
      </c>
      <c r="N13" s="34">
        <v>-3.1334</v>
      </c>
      <c r="O13" s="34">
        <v>2.6939000000000002</v>
      </c>
      <c r="P13" s="25">
        <f>8</f>
        <v>8</v>
      </c>
      <c r="Q13" s="34">
        <f t="shared" si="3"/>
        <v>2.694</v>
      </c>
      <c r="R13" s="22">
        <f t="shared" si="4"/>
        <v>41.186500000000002</v>
      </c>
      <c r="S13" s="61">
        <f t="shared" si="5"/>
        <v>43.880499999999998</v>
      </c>
      <c r="T13" s="39"/>
      <c r="U13" s="22">
        <f t="shared" si="29"/>
        <v>10</v>
      </c>
      <c r="V13" s="22">
        <v>1849</v>
      </c>
      <c r="W13" s="23">
        <v>46.37</v>
      </c>
      <c r="X13" s="34">
        <v>-2.1358999999999999</v>
      </c>
      <c r="Y13" s="34">
        <v>2.2648000000000001</v>
      </c>
      <c r="Z13" s="25">
        <f>19</f>
        <v>19</v>
      </c>
      <c r="AA13" s="34">
        <f t="shared" si="6"/>
        <v>4.3715999999999999</v>
      </c>
      <c r="AB13" s="22">
        <f t="shared" si="7"/>
        <v>41.186500000000002</v>
      </c>
      <c r="AC13" s="61">
        <f t="shared" si="8"/>
        <v>45.558100000000003</v>
      </c>
      <c r="AD13" s="20"/>
      <c r="AE13" s="22">
        <f t="shared" si="30"/>
        <v>10</v>
      </c>
      <c r="AF13" s="22">
        <v>1849</v>
      </c>
      <c r="AG13" s="23">
        <v>46.37</v>
      </c>
      <c r="AH13" s="34">
        <v>-2.0640000000000001</v>
      </c>
      <c r="AI13" s="34">
        <v>0.94969999999999999</v>
      </c>
      <c r="AJ13" s="25">
        <f>29</f>
        <v>29</v>
      </c>
      <c r="AK13" s="34">
        <f t="shared" si="9"/>
        <v>2.1080000000000001</v>
      </c>
      <c r="AL13" s="22">
        <f t="shared" si="10"/>
        <v>41.186500000000002</v>
      </c>
      <c r="AM13" s="61">
        <f t="shared" si="11"/>
        <v>43.294499999999999</v>
      </c>
      <c r="AN13" s="41"/>
      <c r="AO13" s="22">
        <f t="shared" si="31"/>
        <v>10</v>
      </c>
      <c r="AP13" s="22">
        <v>1849</v>
      </c>
      <c r="AQ13" s="23">
        <v>46.37</v>
      </c>
      <c r="AR13" s="34">
        <v>-1.5235000000000001</v>
      </c>
      <c r="AS13" s="34">
        <v>2.4499</v>
      </c>
      <c r="AT13" s="25">
        <f>33</f>
        <v>33</v>
      </c>
      <c r="AU13" s="34">
        <f t="shared" si="12"/>
        <v>2.9481999999999999</v>
      </c>
      <c r="AV13" s="22">
        <f t="shared" si="13"/>
        <v>41.186500000000002</v>
      </c>
      <c r="AW13" s="61">
        <f t="shared" si="14"/>
        <v>44.134700000000002</v>
      </c>
      <c r="AX13" s="41"/>
      <c r="AY13" s="73">
        <f t="shared" si="15"/>
        <v>10.002800000000001</v>
      </c>
      <c r="AZ13" s="74">
        <f t="shared" si="16"/>
        <v>41.186500000000002</v>
      </c>
      <c r="BA13" s="73">
        <f t="shared" si="17"/>
        <v>51.189300000000003</v>
      </c>
      <c r="BB13" s="55"/>
      <c r="BC13" s="22">
        <f t="shared" si="32"/>
        <v>10</v>
      </c>
      <c r="BD13" s="22">
        <v>1849</v>
      </c>
      <c r="BE13" s="23">
        <v>46.37</v>
      </c>
      <c r="BF13" s="34">
        <v>1.3264</v>
      </c>
      <c r="BG13" s="34">
        <v>-0.7833</v>
      </c>
      <c r="BH13" s="25">
        <f>10</f>
        <v>10</v>
      </c>
      <c r="BI13" s="34">
        <f t="shared" si="18"/>
        <v>0.54310000000000003</v>
      </c>
      <c r="BJ13" s="22">
        <f t="shared" si="19"/>
        <v>41.186500000000002</v>
      </c>
      <c r="BK13" s="61">
        <f t="shared" si="20"/>
        <v>41.729599999999998</v>
      </c>
      <c r="BL13" s="41"/>
      <c r="BM13" s="22">
        <f t="shared" si="33"/>
        <v>10</v>
      </c>
      <c r="BN13" s="22">
        <v>1849</v>
      </c>
      <c r="BO13" s="23">
        <v>46.37</v>
      </c>
      <c r="BP13" s="34">
        <v>-1.9796</v>
      </c>
      <c r="BQ13" s="34">
        <v>0.501</v>
      </c>
      <c r="BR13" s="25">
        <f>17</f>
        <v>17</v>
      </c>
      <c r="BS13" s="34">
        <f t="shared" si="21"/>
        <v>2.1840999999999999</v>
      </c>
      <c r="BT13" s="22">
        <f t="shared" si="22"/>
        <v>41.186500000000002</v>
      </c>
      <c r="BU13" s="61">
        <f t="shared" si="23"/>
        <v>43.370600000000003</v>
      </c>
      <c r="BW13" s="73">
        <f t="shared" si="24"/>
        <v>12.73</v>
      </c>
      <c r="BX13" s="74">
        <f t="shared" si="25"/>
        <v>41.186500000000002</v>
      </c>
      <c r="BY13" s="73">
        <f t="shared" si="26"/>
        <v>53.916499999999999</v>
      </c>
    </row>
    <row r="14" spans="1:77">
      <c r="A14" s="22">
        <f t="shared" si="27"/>
        <v>11</v>
      </c>
      <c r="B14" s="22">
        <v>1850</v>
      </c>
      <c r="C14" s="23">
        <v>54.77</v>
      </c>
      <c r="D14" s="34">
        <v>-1.7899999999999999E-2</v>
      </c>
      <c r="E14" s="34">
        <v>-2.1368999999999998</v>
      </c>
      <c r="F14" s="25">
        <f>4</f>
        <v>4</v>
      </c>
      <c r="G14" s="34">
        <f t="shared" si="0"/>
        <v>-1.5109999999999999</v>
      </c>
      <c r="H14" s="22">
        <f t="shared" si="1"/>
        <v>41.186500000000002</v>
      </c>
      <c r="I14" s="61">
        <f t="shared" si="2"/>
        <v>39.6755</v>
      </c>
      <c r="J14" s="65"/>
      <c r="K14" s="22">
        <f t="shared" si="28"/>
        <v>11</v>
      </c>
      <c r="L14" s="22">
        <v>1850</v>
      </c>
      <c r="M14" s="23">
        <v>54.77</v>
      </c>
      <c r="N14" s="34">
        <v>-3.1334</v>
      </c>
      <c r="O14" s="34">
        <v>2.6939000000000002</v>
      </c>
      <c r="P14" s="25">
        <f>8</f>
        <v>8</v>
      </c>
      <c r="Q14" s="34">
        <f t="shared" si="3"/>
        <v>4.1204999999999998</v>
      </c>
      <c r="R14" s="22">
        <f t="shared" si="4"/>
        <v>41.186500000000002</v>
      </c>
      <c r="S14" s="61">
        <f t="shared" si="5"/>
        <v>45.307000000000002</v>
      </c>
      <c r="T14" s="39"/>
      <c r="U14" s="22">
        <f t="shared" si="29"/>
        <v>11</v>
      </c>
      <c r="V14" s="22">
        <v>1850</v>
      </c>
      <c r="W14" s="23">
        <v>54.77</v>
      </c>
      <c r="X14" s="34">
        <v>-2.1358999999999999</v>
      </c>
      <c r="Y14" s="34">
        <v>2.2648000000000001</v>
      </c>
      <c r="Z14" s="25">
        <f>19</f>
        <v>19</v>
      </c>
      <c r="AA14" s="34">
        <f t="shared" si="6"/>
        <v>3.4799000000000002</v>
      </c>
      <c r="AB14" s="22">
        <f t="shared" si="7"/>
        <v>41.186500000000002</v>
      </c>
      <c r="AC14" s="61">
        <f t="shared" si="8"/>
        <v>44.666400000000003</v>
      </c>
      <c r="AD14" s="20"/>
      <c r="AE14" s="22">
        <f t="shared" si="30"/>
        <v>11</v>
      </c>
      <c r="AF14" s="22">
        <v>1850</v>
      </c>
      <c r="AG14" s="23">
        <v>54.77</v>
      </c>
      <c r="AH14" s="34">
        <v>-2.0640000000000001</v>
      </c>
      <c r="AI14" s="34">
        <v>0.94969999999999999</v>
      </c>
      <c r="AJ14" s="25">
        <f>29</f>
        <v>29</v>
      </c>
      <c r="AK14" s="34">
        <f t="shared" si="9"/>
        <v>2.17</v>
      </c>
      <c r="AL14" s="22">
        <f t="shared" si="10"/>
        <v>41.186500000000002</v>
      </c>
      <c r="AM14" s="61">
        <f t="shared" si="11"/>
        <v>43.356499999999997</v>
      </c>
      <c r="AN14" s="41"/>
      <c r="AO14" s="22">
        <f t="shared" si="31"/>
        <v>11</v>
      </c>
      <c r="AP14" s="22">
        <v>1850</v>
      </c>
      <c r="AQ14" s="23">
        <v>54.77</v>
      </c>
      <c r="AR14" s="34">
        <v>-1.5235000000000001</v>
      </c>
      <c r="AS14" s="34">
        <v>2.4499</v>
      </c>
      <c r="AT14" s="25">
        <f>33</f>
        <v>33</v>
      </c>
      <c r="AU14" s="34">
        <f t="shared" si="12"/>
        <v>2.4941</v>
      </c>
      <c r="AV14" s="22">
        <f t="shared" si="13"/>
        <v>41.186500000000002</v>
      </c>
      <c r="AW14" s="61">
        <f t="shared" si="14"/>
        <v>43.680599999999998</v>
      </c>
      <c r="AX14" s="41"/>
      <c r="AY14" s="73">
        <f t="shared" si="15"/>
        <v>10.753500000000001</v>
      </c>
      <c r="AZ14" s="74">
        <f t="shared" si="16"/>
        <v>41.186500000000002</v>
      </c>
      <c r="BA14" s="73">
        <f t="shared" si="17"/>
        <v>51.94</v>
      </c>
      <c r="BB14" s="55"/>
      <c r="BC14" s="22">
        <f t="shared" si="32"/>
        <v>11</v>
      </c>
      <c r="BD14" s="22">
        <v>1850</v>
      </c>
      <c r="BE14" s="23">
        <v>54.77</v>
      </c>
      <c r="BF14" s="34">
        <v>1.3264</v>
      </c>
      <c r="BG14" s="34">
        <v>-0.7833</v>
      </c>
      <c r="BH14" s="25">
        <f>10</f>
        <v>10</v>
      </c>
      <c r="BI14" s="34">
        <f t="shared" si="18"/>
        <v>0.51919999999999999</v>
      </c>
      <c r="BJ14" s="22">
        <f t="shared" si="19"/>
        <v>41.186500000000002</v>
      </c>
      <c r="BK14" s="61">
        <f t="shared" si="20"/>
        <v>41.7057</v>
      </c>
      <c r="BL14" s="41"/>
      <c r="BM14" s="22">
        <f t="shared" si="33"/>
        <v>11</v>
      </c>
      <c r="BN14" s="22">
        <v>1850</v>
      </c>
      <c r="BO14" s="23">
        <v>54.77</v>
      </c>
      <c r="BP14" s="34">
        <v>-1.9796</v>
      </c>
      <c r="BQ14" s="34">
        <v>0.501</v>
      </c>
      <c r="BR14" s="25">
        <f>17</f>
        <v>17</v>
      </c>
      <c r="BS14" s="34">
        <f t="shared" si="21"/>
        <v>1.5471999999999999</v>
      </c>
      <c r="BT14" s="22">
        <f t="shared" si="22"/>
        <v>41.186500000000002</v>
      </c>
      <c r="BU14" s="61">
        <f t="shared" si="23"/>
        <v>42.733699999999999</v>
      </c>
      <c r="BW14" s="73">
        <f t="shared" si="24"/>
        <v>12.819900000000001</v>
      </c>
      <c r="BX14" s="74">
        <f t="shared" si="25"/>
        <v>41.186500000000002</v>
      </c>
      <c r="BY14" s="73">
        <f t="shared" si="26"/>
        <v>54.006399999999999</v>
      </c>
    </row>
    <row r="15" spans="1:77">
      <c r="A15" s="22">
        <f t="shared" si="27"/>
        <v>12</v>
      </c>
      <c r="B15" s="22">
        <v>1851</v>
      </c>
      <c r="C15" s="23">
        <v>32.54</v>
      </c>
      <c r="D15" s="34">
        <v>-1.7899999999999999E-2</v>
      </c>
      <c r="E15" s="34">
        <v>-2.1368999999999998</v>
      </c>
      <c r="F15" s="25">
        <f>4</f>
        <v>4</v>
      </c>
      <c r="G15" s="34">
        <f t="shared" si="0"/>
        <v>-1.7899999999999999E-2</v>
      </c>
      <c r="H15" s="22">
        <f t="shared" si="1"/>
        <v>41.186500000000002</v>
      </c>
      <c r="I15" s="61">
        <f t="shared" si="2"/>
        <v>41.168599999999998</v>
      </c>
      <c r="J15" s="65"/>
      <c r="K15" s="22">
        <f t="shared" si="28"/>
        <v>12</v>
      </c>
      <c r="L15" s="22">
        <v>1851</v>
      </c>
      <c r="M15" s="23">
        <v>32.54</v>
      </c>
      <c r="N15" s="34">
        <v>-3.1334</v>
      </c>
      <c r="O15" s="34">
        <v>2.6939000000000002</v>
      </c>
      <c r="P15" s="25">
        <f>8</f>
        <v>8</v>
      </c>
      <c r="Q15" s="34">
        <f t="shared" si="3"/>
        <v>3.1333000000000002</v>
      </c>
      <c r="R15" s="22">
        <f t="shared" si="4"/>
        <v>41.186500000000002</v>
      </c>
      <c r="S15" s="61">
        <f t="shared" si="5"/>
        <v>44.319800000000001</v>
      </c>
      <c r="T15" s="39"/>
      <c r="U15" s="22">
        <f t="shared" si="29"/>
        <v>12</v>
      </c>
      <c r="V15" s="22">
        <v>1851</v>
      </c>
      <c r="W15" s="23">
        <v>32.54</v>
      </c>
      <c r="X15" s="34">
        <v>-2.1358999999999999</v>
      </c>
      <c r="Y15" s="34">
        <v>2.2648000000000001</v>
      </c>
      <c r="Z15" s="25">
        <f>19</f>
        <v>19</v>
      </c>
      <c r="AA15" s="34">
        <f t="shared" si="6"/>
        <v>1.4464999999999999</v>
      </c>
      <c r="AB15" s="22">
        <f t="shared" si="7"/>
        <v>41.186500000000002</v>
      </c>
      <c r="AC15" s="61">
        <f t="shared" si="8"/>
        <v>42.633000000000003</v>
      </c>
      <c r="AD15" s="20"/>
      <c r="AE15" s="22">
        <f t="shared" si="30"/>
        <v>12</v>
      </c>
      <c r="AF15" s="22">
        <v>1851</v>
      </c>
      <c r="AG15" s="23">
        <v>32.54</v>
      </c>
      <c r="AH15" s="34">
        <v>-2.0640000000000001</v>
      </c>
      <c r="AI15" s="34">
        <v>0.94969999999999999</v>
      </c>
      <c r="AJ15" s="25">
        <f>29</f>
        <v>29</v>
      </c>
      <c r="AK15" s="34">
        <f t="shared" si="9"/>
        <v>1.7685</v>
      </c>
      <c r="AL15" s="22">
        <f t="shared" si="10"/>
        <v>41.186500000000002</v>
      </c>
      <c r="AM15" s="61">
        <f t="shared" si="11"/>
        <v>42.954999999999998</v>
      </c>
      <c r="AN15" s="41"/>
      <c r="AO15" s="22">
        <f t="shared" si="31"/>
        <v>12</v>
      </c>
      <c r="AP15" s="22">
        <v>1851</v>
      </c>
      <c r="AQ15" s="23">
        <v>32.54</v>
      </c>
      <c r="AR15" s="34">
        <v>-1.5235000000000001</v>
      </c>
      <c r="AS15" s="34">
        <v>2.4499</v>
      </c>
      <c r="AT15" s="25">
        <f>33</f>
        <v>33</v>
      </c>
      <c r="AU15" s="34">
        <f t="shared" si="12"/>
        <v>0.99760000000000004</v>
      </c>
      <c r="AV15" s="22">
        <f t="shared" si="13"/>
        <v>41.186500000000002</v>
      </c>
      <c r="AW15" s="61">
        <f t="shared" si="14"/>
        <v>42.184100000000001</v>
      </c>
      <c r="AX15" s="41"/>
      <c r="AY15" s="73">
        <f t="shared" si="15"/>
        <v>7.3280000000000003</v>
      </c>
      <c r="AZ15" s="74">
        <f t="shared" si="16"/>
        <v>41.186500000000002</v>
      </c>
      <c r="BA15" s="73">
        <f t="shared" si="17"/>
        <v>48.514499999999998</v>
      </c>
      <c r="BB15" s="55"/>
      <c r="BC15" s="22">
        <f t="shared" si="32"/>
        <v>12</v>
      </c>
      <c r="BD15" s="22">
        <v>1851</v>
      </c>
      <c r="BE15" s="23">
        <v>32.54</v>
      </c>
      <c r="BF15" s="34">
        <v>1.3264</v>
      </c>
      <c r="BG15" s="34">
        <v>-0.7833</v>
      </c>
      <c r="BH15" s="25">
        <f>10</f>
        <v>10</v>
      </c>
      <c r="BI15" s="34">
        <f t="shared" si="18"/>
        <v>0.40989999999999999</v>
      </c>
      <c r="BJ15" s="22">
        <f t="shared" si="19"/>
        <v>41.186500000000002</v>
      </c>
      <c r="BK15" s="61">
        <f t="shared" si="20"/>
        <v>41.596400000000003</v>
      </c>
      <c r="BL15" s="41"/>
      <c r="BM15" s="22">
        <f t="shared" si="33"/>
        <v>12</v>
      </c>
      <c r="BN15" s="22">
        <v>1851</v>
      </c>
      <c r="BO15" s="23">
        <v>32.54</v>
      </c>
      <c r="BP15" s="34">
        <v>-1.9796</v>
      </c>
      <c r="BQ15" s="34">
        <v>0.501</v>
      </c>
      <c r="BR15" s="25">
        <f>17</f>
        <v>17</v>
      </c>
      <c r="BS15" s="34">
        <f t="shared" si="21"/>
        <v>0.54169999999999996</v>
      </c>
      <c r="BT15" s="22">
        <f t="shared" si="22"/>
        <v>41.186500000000002</v>
      </c>
      <c r="BU15" s="61">
        <f t="shared" si="23"/>
        <v>41.728200000000001</v>
      </c>
      <c r="BW15" s="73">
        <f t="shared" si="24"/>
        <v>8.2796000000000003</v>
      </c>
      <c r="BX15" s="74">
        <f t="shared" si="25"/>
        <v>41.186500000000002</v>
      </c>
      <c r="BY15" s="73">
        <f t="shared" si="26"/>
        <v>49.466099999999997</v>
      </c>
    </row>
    <row r="16" spans="1:77">
      <c r="A16" s="22">
        <f t="shared" si="27"/>
        <v>13</v>
      </c>
      <c r="B16" s="22">
        <v>1852</v>
      </c>
      <c r="C16" s="23">
        <v>46.73</v>
      </c>
      <c r="D16" s="34">
        <v>-1.7899999999999999E-2</v>
      </c>
      <c r="E16" s="34">
        <v>-2.1368999999999998</v>
      </c>
      <c r="F16" s="25">
        <f>4</f>
        <v>4</v>
      </c>
      <c r="G16" s="34">
        <f t="shared" si="0"/>
        <v>1.5111000000000001</v>
      </c>
      <c r="H16" s="22">
        <f t="shared" si="1"/>
        <v>41.186500000000002</v>
      </c>
      <c r="I16" s="61">
        <f t="shared" si="2"/>
        <v>42.697600000000001</v>
      </c>
      <c r="J16" s="65"/>
      <c r="K16" s="22">
        <f t="shared" si="28"/>
        <v>13</v>
      </c>
      <c r="L16" s="22">
        <v>1852</v>
      </c>
      <c r="M16" s="23">
        <v>46.73</v>
      </c>
      <c r="N16" s="34">
        <v>-3.1334</v>
      </c>
      <c r="O16" s="34">
        <v>2.6939000000000002</v>
      </c>
      <c r="P16" s="25">
        <f>8</f>
        <v>8</v>
      </c>
      <c r="Q16" s="34">
        <f t="shared" si="3"/>
        <v>0.31069999999999998</v>
      </c>
      <c r="R16" s="22">
        <f t="shared" si="4"/>
        <v>41.186500000000002</v>
      </c>
      <c r="S16" s="61">
        <f t="shared" si="5"/>
        <v>41.497199999999999</v>
      </c>
      <c r="T16" s="39"/>
      <c r="U16" s="22">
        <f t="shared" si="29"/>
        <v>13</v>
      </c>
      <c r="V16" s="22">
        <v>1852</v>
      </c>
      <c r="W16" s="23">
        <v>46.73</v>
      </c>
      <c r="X16" s="34">
        <v>-2.1358999999999999</v>
      </c>
      <c r="Y16" s="34">
        <v>2.2648000000000001</v>
      </c>
      <c r="Z16" s="25">
        <f>19</f>
        <v>19</v>
      </c>
      <c r="AA16" s="34">
        <f t="shared" si="6"/>
        <v>-0.74350000000000005</v>
      </c>
      <c r="AB16" s="22">
        <f t="shared" si="7"/>
        <v>41.186500000000002</v>
      </c>
      <c r="AC16" s="61">
        <f t="shared" si="8"/>
        <v>40.442999999999998</v>
      </c>
      <c r="AD16" s="20"/>
      <c r="AE16" s="22">
        <f t="shared" si="30"/>
        <v>13</v>
      </c>
      <c r="AF16" s="22">
        <v>1852</v>
      </c>
      <c r="AG16" s="23">
        <v>46.73</v>
      </c>
      <c r="AH16" s="34">
        <v>-2.0640000000000001</v>
      </c>
      <c r="AI16" s="34">
        <v>0.94969999999999999</v>
      </c>
      <c r="AJ16" s="25">
        <f>29</f>
        <v>29</v>
      </c>
      <c r="AK16" s="34">
        <f t="shared" si="9"/>
        <v>1.2844</v>
      </c>
      <c r="AL16" s="22">
        <f t="shared" si="10"/>
        <v>41.186500000000002</v>
      </c>
      <c r="AM16" s="61">
        <f t="shared" si="11"/>
        <v>42.4709</v>
      </c>
      <c r="AN16" s="41"/>
      <c r="AO16" s="22">
        <f t="shared" si="31"/>
        <v>13</v>
      </c>
      <c r="AP16" s="22">
        <v>1852</v>
      </c>
      <c r="AQ16" s="23">
        <v>46.73</v>
      </c>
      <c r="AR16" s="34">
        <v>-1.5235000000000001</v>
      </c>
      <c r="AS16" s="34">
        <v>2.4499</v>
      </c>
      <c r="AT16" s="25">
        <f>33</f>
        <v>33</v>
      </c>
      <c r="AU16" s="34">
        <f t="shared" si="12"/>
        <v>-0.53480000000000005</v>
      </c>
      <c r="AV16" s="22">
        <f t="shared" si="13"/>
        <v>41.186500000000002</v>
      </c>
      <c r="AW16" s="61">
        <f t="shared" si="14"/>
        <v>40.651699999999998</v>
      </c>
      <c r="AX16" s="41"/>
      <c r="AY16" s="73">
        <f t="shared" si="15"/>
        <v>1.8279000000000001</v>
      </c>
      <c r="AZ16" s="74">
        <f t="shared" si="16"/>
        <v>41.186500000000002</v>
      </c>
      <c r="BA16" s="73">
        <f t="shared" si="17"/>
        <v>43.014400000000002</v>
      </c>
      <c r="BB16" s="55"/>
      <c r="BC16" s="22">
        <f t="shared" si="32"/>
        <v>13</v>
      </c>
      <c r="BD16" s="22">
        <v>1852</v>
      </c>
      <c r="BE16" s="23">
        <v>46.73</v>
      </c>
      <c r="BF16" s="34">
        <v>1.3264</v>
      </c>
      <c r="BG16" s="34">
        <v>-0.7833</v>
      </c>
      <c r="BH16" s="25">
        <f>10</f>
        <v>10</v>
      </c>
      <c r="BI16" s="34">
        <f t="shared" si="18"/>
        <v>0.14399999999999999</v>
      </c>
      <c r="BJ16" s="22">
        <f t="shared" si="19"/>
        <v>41.186500000000002</v>
      </c>
      <c r="BK16" s="61">
        <f t="shared" si="20"/>
        <v>41.330500000000001</v>
      </c>
      <c r="BL16" s="41"/>
      <c r="BM16" s="22">
        <f t="shared" si="33"/>
        <v>13</v>
      </c>
      <c r="BN16" s="22">
        <v>1852</v>
      </c>
      <c r="BO16" s="23">
        <v>46.73</v>
      </c>
      <c r="BP16" s="34">
        <v>-1.9796</v>
      </c>
      <c r="BQ16" s="34">
        <v>0.501</v>
      </c>
      <c r="BR16" s="25">
        <f>17</f>
        <v>17</v>
      </c>
      <c r="BS16" s="34">
        <f t="shared" si="21"/>
        <v>-0.53690000000000004</v>
      </c>
      <c r="BT16" s="22">
        <f t="shared" si="22"/>
        <v>41.186500000000002</v>
      </c>
      <c r="BU16" s="61">
        <f t="shared" si="23"/>
        <v>40.6496</v>
      </c>
      <c r="BW16" s="73">
        <f t="shared" si="24"/>
        <v>1.4350000000000001</v>
      </c>
      <c r="BX16" s="74">
        <f t="shared" si="25"/>
        <v>41.186500000000002</v>
      </c>
      <c r="BY16" s="73">
        <f t="shared" si="26"/>
        <v>42.621499999999997</v>
      </c>
    </row>
    <row r="17" spans="1:77">
      <c r="A17" s="22">
        <f t="shared" si="27"/>
        <v>14</v>
      </c>
      <c r="B17" s="22">
        <v>1853</v>
      </c>
      <c r="C17" s="23">
        <v>35.67</v>
      </c>
      <c r="D17" s="34">
        <v>-1.7899999999999999E-2</v>
      </c>
      <c r="E17" s="34">
        <v>-2.1368999999999998</v>
      </c>
      <c r="F17" s="25">
        <f>4</f>
        <v>4</v>
      </c>
      <c r="G17" s="34">
        <f t="shared" si="0"/>
        <v>2.1547999999999998</v>
      </c>
      <c r="H17" s="22">
        <f t="shared" si="1"/>
        <v>41.186500000000002</v>
      </c>
      <c r="I17" s="61">
        <f t="shared" si="2"/>
        <v>43.341299999999997</v>
      </c>
      <c r="J17" s="65"/>
      <c r="K17" s="22">
        <f t="shared" si="28"/>
        <v>14</v>
      </c>
      <c r="L17" s="22">
        <v>1853</v>
      </c>
      <c r="M17" s="23">
        <v>35.67</v>
      </c>
      <c r="N17" s="34">
        <v>-3.1334</v>
      </c>
      <c r="O17" s="34">
        <v>2.6939000000000002</v>
      </c>
      <c r="P17" s="25">
        <f>8</f>
        <v>8</v>
      </c>
      <c r="Q17" s="34">
        <f t="shared" si="3"/>
        <v>-2.694</v>
      </c>
      <c r="R17" s="22">
        <f t="shared" si="4"/>
        <v>41.186500000000002</v>
      </c>
      <c r="S17" s="61">
        <f t="shared" si="5"/>
        <v>38.4925</v>
      </c>
      <c r="T17" s="39"/>
      <c r="U17" s="22">
        <f t="shared" si="29"/>
        <v>14</v>
      </c>
      <c r="V17" s="22">
        <v>1853</v>
      </c>
      <c r="W17" s="23">
        <v>35.67</v>
      </c>
      <c r="X17" s="34">
        <v>-2.1358999999999999</v>
      </c>
      <c r="Y17" s="34">
        <v>2.2648000000000001</v>
      </c>
      <c r="Z17" s="25">
        <f>19</f>
        <v>19</v>
      </c>
      <c r="AA17" s="34">
        <f t="shared" si="6"/>
        <v>-2.0884</v>
      </c>
      <c r="AB17" s="22">
        <f t="shared" si="7"/>
        <v>41.186500000000002</v>
      </c>
      <c r="AC17" s="61">
        <f t="shared" si="8"/>
        <v>39.098100000000002</v>
      </c>
      <c r="AD17" s="20"/>
      <c r="AE17" s="22">
        <f t="shared" si="30"/>
        <v>14</v>
      </c>
      <c r="AF17" s="22">
        <v>1853</v>
      </c>
      <c r="AG17" s="23">
        <v>35.67</v>
      </c>
      <c r="AH17" s="34">
        <v>-2.0640000000000001</v>
      </c>
      <c r="AI17" s="34">
        <v>0.94969999999999999</v>
      </c>
      <c r="AJ17" s="25">
        <f>29</f>
        <v>29</v>
      </c>
      <c r="AK17" s="34">
        <f t="shared" si="9"/>
        <v>1.1022000000000001</v>
      </c>
      <c r="AL17" s="22">
        <f t="shared" si="10"/>
        <v>41.186500000000002</v>
      </c>
      <c r="AM17" s="61">
        <f t="shared" si="11"/>
        <v>42.288699999999999</v>
      </c>
      <c r="AN17" s="41"/>
      <c r="AO17" s="22">
        <f t="shared" si="31"/>
        <v>14</v>
      </c>
      <c r="AP17" s="22">
        <v>1853</v>
      </c>
      <c r="AQ17" s="23">
        <v>35.67</v>
      </c>
      <c r="AR17" s="34">
        <v>-1.5235000000000001</v>
      </c>
      <c r="AS17" s="34">
        <v>2.4499</v>
      </c>
      <c r="AT17" s="25">
        <f>33</f>
        <v>33</v>
      </c>
      <c r="AU17" s="34">
        <f t="shared" si="12"/>
        <v>-1.0958000000000001</v>
      </c>
      <c r="AV17" s="22">
        <f t="shared" si="13"/>
        <v>41.186500000000002</v>
      </c>
      <c r="AW17" s="61">
        <f t="shared" si="14"/>
        <v>40.090699999999998</v>
      </c>
      <c r="AX17" s="41"/>
      <c r="AY17" s="73">
        <f t="shared" si="15"/>
        <v>-2.6212</v>
      </c>
      <c r="AZ17" s="74">
        <f t="shared" si="16"/>
        <v>41.186500000000002</v>
      </c>
      <c r="BA17" s="73">
        <f t="shared" si="17"/>
        <v>38.565300000000001</v>
      </c>
      <c r="BB17" s="55"/>
      <c r="BC17" s="22">
        <f t="shared" si="32"/>
        <v>14</v>
      </c>
      <c r="BD17" s="22">
        <v>1853</v>
      </c>
      <c r="BE17" s="23">
        <v>35.67</v>
      </c>
      <c r="BF17" s="34">
        <v>1.3264</v>
      </c>
      <c r="BG17" s="34">
        <v>-0.7833</v>
      </c>
      <c r="BH17" s="25">
        <f>10</f>
        <v>10</v>
      </c>
      <c r="BI17" s="34">
        <f t="shared" si="18"/>
        <v>-0.2898</v>
      </c>
      <c r="BJ17" s="22">
        <f t="shared" si="19"/>
        <v>41.186500000000002</v>
      </c>
      <c r="BK17" s="61">
        <f t="shared" si="20"/>
        <v>40.896700000000003</v>
      </c>
      <c r="BL17" s="41"/>
      <c r="BM17" s="22">
        <f t="shared" si="33"/>
        <v>14</v>
      </c>
      <c r="BN17" s="22">
        <v>1853</v>
      </c>
      <c r="BO17" s="23">
        <v>35.67</v>
      </c>
      <c r="BP17" s="34">
        <v>-1.9796</v>
      </c>
      <c r="BQ17" s="34">
        <v>0.501</v>
      </c>
      <c r="BR17" s="25">
        <f>17</f>
        <v>17</v>
      </c>
      <c r="BS17" s="34">
        <f t="shared" si="21"/>
        <v>-1.3834</v>
      </c>
      <c r="BT17" s="22">
        <f t="shared" si="22"/>
        <v>41.186500000000002</v>
      </c>
      <c r="BU17" s="61">
        <f t="shared" si="23"/>
        <v>39.803100000000001</v>
      </c>
      <c r="BW17" s="73">
        <f t="shared" si="24"/>
        <v>-4.2944000000000004</v>
      </c>
      <c r="BX17" s="74">
        <f t="shared" si="25"/>
        <v>41.186500000000002</v>
      </c>
      <c r="BY17" s="73">
        <f t="shared" si="26"/>
        <v>36.892099999999999</v>
      </c>
    </row>
    <row r="18" spans="1:77">
      <c r="A18" s="22">
        <f t="shared" si="27"/>
        <v>15</v>
      </c>
      <c r="B18" s="22">
        <v>1854</v>
      </c>
      <c r="C18" s="23">
        <v>40.299999999999997</v>
      </c>
      <c r="D18" s="34">
        <v>-1.7899999999999999E-2</v>
      </c>
      <c r="E18" s="34">
        <v>-2.1368999999999998</v>
      </c>
      <c r="F18" s="25">
        <f>4</f>
        <v>4</v>
      </c>
      <c r="G18" s="34">
        <f t="shared" si="0"/>
        <v>1.5109999999999999</v>
      </c>
      <c r="H18" s="22">
        <f t="shared" si="1"/>
        <v>41.186500000000002</v>
      </c>
      <c r="I18" s="61">
        <f t="shared" si="2"/>
        <v>42.697499999999998</v>
      </c>
      <c r="J18" s="65"/>
      <c r="K18" s="22">
        <f t="shared" si="28"/>
        <v>15</v>
      </c>
      <c r="L18" s="22">
        <v>1854</v>
      </c>
      <c r="M18" s="23">
        <v>40.299999999999997</v>
      </c>
      <c r="N18" s="34">
        <v>-3.1334</v>
      </c>
      <c r="O18" s="34">
        <v>2.6939000000000002</v>
      </c>
      <c r="P18" s="25">
        <f>8</f>
        <v>8</v>
      </c>
      <c r="Q18" s="34">
        <f t="shared" si="3"/>
        <v>-4.1204999999999998</v>
      </c>
      <c r="R18" s="22">
        <f t="shared" si="4"/>
        <v>41.186500000000002</v>
      </c>
      <c r="S18" s="61">
        <f t="shared" si="5"/>
        <v>37.066000000000003</v>
      </c>
      <c r="T18" s="39"/>
      <c r="U18" s="22">
        <f t="shared" si="29"/>
        <v>15</v>
      </c>
      <c r="V18" s="22">
        <v>1854</v>
      </c>
      <c r="W18" s="23">
        <v>40.299999999999997</v>
      </c>
      <c r="X18" s="34">
        <v>-2.1358999999999999</v>
      </c>
      <c r="Y18" s="34">
        <v>2.2648000000000001</v>
      </c>
      <c r="Z18" s="25">
        <f>19</f>
        <v>19</v>
      </c>
      <c r="AA18" s="34">
        <f t="shared" si="6"/>
        <v>-2.1257999999999999</v>
      </c>
      <c r="AB18" s="22">
        <f t="shared" si="7"/>
        <v>41.186500000000002</v>
      </c>
      <c r="AC18" s="61">
        <f t="shared" si="8"/>
        <v>39.060699999999997</v>
      </c>
      <c r="AD18" s="20"/>
      <c r="AE18" s="22">
        <f t="shared" si="30"/>
        <v>15</v>
      </c>
      <c r="AF18" s="22">
        <v>1854</v>
      </c>
      <c r="AG18" s="23">
        <v>40.299999999999997</v>
      </c>
      <c r="AH18" s="34">
        <v>-2.0640000000000001</v>
      </c>
      <c r="AI18" s="34">
        <v>0.94969999999999999</v>
      </c>
      <c r="AJ18" s="25">
        <f>29</f>
        <v>29</v>
      </c>
      <c r="AK18" s="34">
        <f t="shared" si="9"/>
        <v>1.3804000000000001</v>
      </c>
      <c r="AL18" s="22">
        <f t="shared" si="10"/>
        <v>41.186500000000002</v>
      </c>
      <c r="AM18" s="61">
        <f t="shared" si="11"/>
        <v>42.566899999999997</v>
      </c>
      <c r="AN18" s="41"/>
      <c r="AO18" s="22">
        <f t="shared" si="31"/>
        <v>15</v>
      </c>
      <c r="AP18" s="22">
        <v>1854</v>
      </c>
      <c r="AQ18" s="23">
        <v>40.299999999999997</v>
      </c>
      <c r="AR18" s="34">
        <v>-1.5235000000000001</v>
      </c>
      <c r="AS18" s="34">
        <v>2.4499</v>
      </c>
      <c r="AT18" s="25">
        <f>33</f>
        <v>33</v>
      </c>
      <c r="AU18" s="34">
        <f t="shared" si="12"/>
        <v>-0.27050000000000002</v>
      </c>
      <c r="AV18" s="22">
        <f t="shared" si="13"/>
        <v>41.186500000000002</v>
      </c>
      <c r="AW18" s="61">
        <f t="shared" si="14"/>
        <v>40.915999999999997</v>
      </c>
      <c r="AX18" s="41"/>
      <c r="AY18" s="73">
        <f t="shared" si="15"/>
        <v>-3.6254</v>
      </c>
      <c r="AZ18" s="74">
        <f t="shared" si="16"/>
        <v>41.186500000000002</v>
      </c>
      <c r="BA18" s="73">
        <f t="shared" si="17"/>
        <v>37.561100000000003</v>
      </c>
      <c r="BB18" s="55"/>
      <c r="BC18" s="22">
        <f t="shared" si="32"/>
        <v>15</v>
      </c>
      <c r="BD18" s="22">
        <v>1854</v>
      </c>
      <c r="BE18" s="23">
        <v>40.299999999999997</v>
      </c>
      <c r="BF18" s="34">
        <v>1.3264</v>
      </c>
      <c r="BG18" s="34">
        <v>-0.7833</v>
      </c>
      <c r="BH18" s="25">
        <f>10</f>
        <v>10</v>
      </c>
      <c r="BI18" s="34">
        <f t="shared" si="18"/>
        <v>-0.77249999999999996</v>
      </c>
      <c r="BJ18" s="22">
        <f t="shared" si="19"/>
        <v>41.186500000000002</v>
      </c>
      <c r="BK18" s="61">
        <f t="shared" si="20"/>
        <v>40.414000000000001</v>
      </c>
      <c r="BL18" s="41"/>
      <c r="BM18" s="22">
        <f t="shared" si="33"/>
        <v>15</v>
      </c>
      <c r="BN18" s="22">
        <v>1854</v>
      </c>
      <c r="BO18" s="23">
        <v>40.299999999999997</v>
      </c>
      <c r="BP18" s="34">
        <v>-1.9796</v>
      </c>
      <c r="BQ18" s="34">
        <v>0.501</v>
      </c>
      <c r="BR18" s="25">
        <f>17</f>
        <v>17</v>
      </c>
      <c r="BS18" s="34">
        <f t="shared" si="21"/>
        <v>-1.8171999999999999</v>
      </c>
      <c r="BT18" s="22">
        <f t="shared" si="22"/>
        <v>41.186500000000002</v>
      </c>
      <c r="BU18" s="61">
        <f t="shared" si="23"/>
        <v>39.369300000000003</v>
      </c>
      <c r="BW18" s="73">
        <f t="shared" si="24"/>
        <v>-6.2150999999999996</v>
      </c>
      <c r="BX18" s="74">
        <f t="shared" si="25"/>
        <v>41.186500000000002</v>
      </c>
      <c r="BY18" s="73">
        <f t="shared" si="26"/>
        <v>34.971400000000003</v>
      </c>
    </row>
    <row r="19" spans="1:77">
      <c r="A19" s="22">
        <f t="shared" si="27"/>
        <v>16</v>
      </c>
      <c r="B19" s="22">
        <v>1855</v>
      </c>
      <c r="C19" s="23">
        <v>47.89</v>
      </c>
      <c r="D19" s="34">
        <v>-1.7899999999999999E-2</v>
      </c>
      <c r="E19" s="34">
        <v>-2.1368999999999998</v>
      </c>
      <c r="F19" s="25">
        <f>4</f>
        <v>4</v>
      </c>
      <c r="G19" s="34">
        <f t="shared" si="0"/>
        <v>-1.7999999999999999E-2</v>
      </c>
      <c r="H19" s="22">
        <f t="shared" si="1"/>
        <v>41.186500000000002</v>
      </c>
      <c r="I19" s="61">
        <f t="shared" si="2"/>
        <v>41.168500000000002</v>
      </c>
      <c r="J19" s="65"/>
      <c r="K19" s="22">
        <f t="shared" si="28"/>
        <v>16</v>
      </c>
      <c r="L19" s="22">
        <v>1855</v>
      </c>
      <c r="M19" s="23">
        <v>47.89</v>
      </c>
      <c r="N19" s="34">
        <v>-3.1334</v>
      </c>
      <c r="O19" s="34">
        <v>2.6939000000000002</v>
      </c>
      <c r="P19" s="25">
        <f>8</f>
        <v>8</v>
      </c>
      <c r="Q19" s="34">
        <f t="shared" si="3"/>
        <v>-3.1333000000000002</v>
      </c>
      <c r="R19" s="22">
        <f t="shared" si="4"/>
        <v>41.186500000000002</v>
      </c>
      <c r="S19" s="61">
        <f t="shared" si="5"/>
        <v>38.053199999999997</v>
      </c>
      <c r="T19" s="39"/>
      <c r="U19" s="22">
        <f t="shared" si="29"/>
        <v>16</v>
      </c>
      <c r="V19" s="22">
        <v>1855</v>
      </c>
      <c r="W19" s="23">
        <v>47.89</v>
      </c>
      <c r="X19" s="34">
        <v>-2.1358999999999999</v>
      </c>
      <c r="Y19" s="34">
        <v>2.2648000000000001</v>
      </c>
      <c r="Z19" s="25">
        <f>19</f>
        <v>19</v>
      </c>
      <c r="AA19" s="34">
        <f t="shared" si="6"/>
        <v>-1.1681999999999999</v>
      </c>
      <c r="AB19" s="22">
        <f t="shared" si="7"/>
        <v>41.186500000000002</v>
      </c>
      <c r="AC19" s="61">
        <f t="shared" si="8"/>
        <v>40.018300000000004</v>
      </c>
      <c r="AD19" s="20"/>
      <c r="AE19" s="22">
        <f t="shared" si="30"/>
        <v>16</v>
      </c>
      <c r="AF19" s="22">
        <v>1855</v>
      </c>
      <c r="AG19" s="23">
        <v>47.89</v>
      </c>
      <c r="AH19" s="34">
        <v>-2.0640000000000001</v>
      </c>
      <c r="AI19" s="34">
        <v>0.94969999999999999</v>
      </c>
      <c r="AJ19" s="25">
        <f>29</f>
        <v>29</v>
      </c>
      <c r="AK19" s="34">
        <f t="shared" si="9"/>
        <v>1.956</v>
      </c>
      <c r="AL19" s="22">
        <f t="shared" si="10"/>
        <v>41.186500000000002</v>
      </c>
      <c r="AM19" s="61">
        <f t="shared" si="11"/>
        <v>43.142499999999998</v>
      </c>
      <c r="AN19" s="41"/>
      <c r="AO19" s="22">
        <f t="shared" si="31"/>
        <v>16</v>
      </c>
      <c r="AP19" s="22">
        <v>1855</v>
      </c>
      <c r="AQ19" s="23">
        <v>47.89</v>
      </c>
      <c r="AR19" s="34">
        <v>-1.5235000000000001</v>
      </c>
      <c r="AS19" s="34">
        <v>2.4499</v>
      </c>
      <c r="AT19" s="25">
        <f>33</f>
        <v>33</v>
      </c>
      <c r="AU19" s="34">
        <f t="shared" si="12"/>
        <v>1.5166999999999999</v>
      </c>
      <c r="AV19" s="22">
        <f t="shared" si="13"/>
        <v>41.186500000000002</v>
      </c>
      <c r="AW19" s="61">
        <f t="shared" si="14"/>
        <v>42.703200000000002</v>
      </c>
      <c r="AX19" s="41"/>
      <c r="AY19" s="73">
        <f t="shared" si="15"/>
        <v>-0.8468</v>
      </c>
      <c r="AZ19" s="74">
        <f t="shared" si="16"/>
        <v>41.186500000000002</v>
      </c>
      <c r="BA19" s="73">
        <f t="shared" si="17"/>
        <v>40.339700000000001</v>
      </c>
      <c r="BB19" s="55"/>
      <c r="BC19" s="22">
        <f t="shared" si="32"/>
        <v>16</v>
      </c>
      <c r="BD19" s="22">
        <v>1855</v>
      </c>
      <c r="BE19" s="23">
        <v>47.89</v>
      </c>
      <c r="BF19" s="34">
        <v>1.3264</v>
      </c>
      <c r="BG19" s="34">
        <v>-0.7833</v>
      </c>
      <c r="BH19" s="25">
        <f>10</f>
        <v>10</v>
      </c>
      <c r="BI19" s="34">
        <f t="shared" si="18"/>
        <v>-1.0730999999999999</v>
      </c>
      <c r="BJ19" s="22">
        <f t="shared" si="19"/>
        <v>41.186500000000002</v>
      </c>
      <c r="BK19" s="61">
        <f t="shared" si="20"/>
        <v>40.113399999999999</v>
      </c>
      <c r="BL19" s="41"/>
      <c r="BM19" s="22">
        <f t="shared" si="33"/>
        <v>16</v>
      </c>
      <c r="BN19" s="22">
        <v>1855</v>
      </c>
      <c r="BO19" s="23">
        <v>47.89</v>
      </c>
      <c r="BP19" s="34">
        <v>-1.9796</v>
      </c>
      <c r="BQ19" s="34">
        <v>0.501</v>
      </c>
      <c r="BR19" s="25">
        <f>17</f>
        <v>17</v>
      </c>
      <c r="BS19" s="34">
        <f t="shared" si="21"/>
        <v>-1.8459000000000001</v>
      </c>
      <c r="BT19" s="22">
        <f t="shared" si="22"/>
        <v>41.186500000000002</v>
      </c>
      <c r="BU19" s="61">
        <f t="shared" si="23"/>
        <v>39.340600000000002</v>
      </c>
      <c r="BW19" s="73">
        <f t="shared" si="24"/>
        <v>-3.7658</v>
      </c>
      <c r="BX19" s="74">
        <f t="shared" si="25"/>
        <v>41.186500000000002</v>
      </c>
      <c r="BY19" s="73">
        <f t="shared" si="26"/>
        <v>37.420699999999997</v>
      </c>
    </row>
    <row r="20" spans="1:77">
      <c r="A20" s="22">
        <f t="shared" si="27"/>
        <v>17</v>
      </c>
      <c r="B20" s="22">
        <v>1856</v>
      </c>
      <c r="C20" s="23">
        <v>28.98</v>
      </c>
      <c r="D20" s="34">
        <v>-1.7899999999999999E-2</v>
      </c>
      <c r="E20" s="34">
        <v>-2.1368999999999998</v>
      </c>
      <c r="F20" s="25">
        <f>4</f>
        <v>4</v>
      </c>
      <c r="G20" s="34">
        <f t="shared" si="0"/>
        <v>-1.5111000000000001</v>
      </c>
      <c r="H20" s="22">
        <f t="shared" si="1"/>
        <v>41.186500000000002</v>
      </c>
      <c r="I20" s="61">
        <f t="shared" si="2"/>
        <v>39.675400000000003</v>
      </c>
      <c r="J20" s="65"/>
      <c r="K20" s="22">
        <f t="shared" si="28"/>
        <v>17</v>
      </c>
      <c r="L20" s="22">
        <v>1856</v>
      </c>
      <c r="M20" s="23">
        <v>28.98</v>
      </c>
      <c r="N20" s="34">
        <v>-3.1334</v>
      </c>
      <c r="O20" s="34">
        <v>2.6939000000000002</v>
      </c>
      <c r="P20" s="25">
        <f>8</f>
        <v>8</v>
      </c>
      <c r="Q20" s="34">
        <f t="shared" si="3"/>
        <v>-0.31059999999999999</v>
      </c>
      <c r="R20" s="22">
        <f t="shared" si="4"/>
        <v>41.186500000000002</v>
      </c>
      <c r="S20" s="61">
        <f t="shared" si="5"/>
        <v>40.875900000000001</v>
      </c>
      <c r="T20" s="39"/>
      <c r="U20" s="22">
        <f t="shared" si="29"/>
        <v>17</v>
      </c>
      <c r="V20" s="22">
        <v>1856</v>
      </c>
      <c r="W20" s="23">
        <v>28.98</v>
      </c>
      <c r="X20" s="34">
        <v>-2.1358999999999999</v>
      </c>
      <c r="Y20" s="34">
        <v>2.2648000000000001</v>
      </c>
      <c r="Z20" s="25">
        <f>19</f>
        <v>19</v>
      </c>
      <c r="AA20" s="34">
        <f t="shared" si="6"/>
        <v>-8.4000000000000005E-2</v>
      </c>
      <c r="AB20" s="22">
        <f t="shared" si="7"/>
        <v>41.186500000000002</v>
      </c>
      <c r="AC20" s="61">
        <f t="shared" si="8"/>
        <v>41.102499999999999</v>
      </c>
      <c r="AD20" s="20"/>
      <c r="AE20" s="22">
        <f t="shared" si="30"/>
        <v>17</v>
      </c>
      <c r="AF20" s="22">
        <v>1856</v>
      </c>
      <c r="AG20" s="23">
        <v>28.98</v>
      </c>
      <c r="AH20" s="34">
        <v>-2.0640000000000001</v>
      </c>
      <c r="AI20" s="34">
        <v>0.94969999999999999</v>
      </c>
      <c r="AJ20" s="25">
        <f>29</f>
        <v>29</v>
      </c>
      <c r="AK20" s="34">
        <f t="shared" si="9"/>
        <v>2.4401000000000002</v>
      </c>
      <c r="AL20" s="22">
        <f t="shared" si="10"/>
        <v>41.186500000000002</v>
      </c>
      <c r="AM20" s="61">
        <f t="shared" si="11"/>
        <v>43.626600000000003</v>
      </c>
      <c r="AN20" s="41"/>
      <c r="AO20" s="22">
        <f t="shared" si="31"/>
        <v>17</v>
      </c>
      <c r="AP20" s="22">
        <v>1856</v>
      </c>
      <c r="AQ20" s="23">
        <v>28.98</v>
      </c>
      <c r="AR20" s="34">
        <v>-1.5235000000000001</v>
      </c>
      <c r="AS20" s="34">
        <v>2.4499</v>
      </c>
      <c r="AT20" s="25">
        <f>33</f>
        <v>33</v>
      </c>
      <c r="AU20" s="34">
        <f t="shared" si="12"/>
        <v>3.2490000000000001</v>
      </c>
      <c r="AV20" s="22">
        <f t="shared" si="13"/>
        <v>41.186500000000002</v>
      </c>
      <c r="AW20" s="61">
        <f t="shared" si="14"/>
        <v>44.435499999999998</v>
      </c>
      <c r="AX20" s="41"/>
      <c r="AY20" s="73">
        <f t="shared" si="15"/>
        <v>3.7833999999999999</v>
      </c>
      <c r="AZ20" s="74">
        <f t="shared" si="16"/>
        <v>41.186500000000002</v>
      </c>
      <c r="BA20" s="73">
        <f t="shared" si="17"/>
        <v>44.969900000000003</v>
      </c>
      <c r="BB20" s="55"/>
      <c r="BC20" s="22">
        <f t="shared" si="32"/>
        <v>17</v>
      </c>
      <c r="BD20" s="22">
        <v>1856</v>
      </c>
      <c r="BE20" s="23">
        <v>28.98</v>
      </c>
      <c r="BF20" s="34">
        <v>1.3264</v>
      </c>
      <c r="BG20" s="34">
        <v>-0.7833</v>
      </c>
      <c r="BH20" s="25">
        <f>10</f>
        <v>10</v>
      </c>
      <c r="BI20" s="34">
        <f t="shared" si="18"/>
        <v>-0.9637</v>
      </c>
      <c r="BJ20" s="22">
        <f t="shared" si="19"/>
        <v>41.186500000000002</v>
      </c>
      <c r="BK20" s="61">
        <f t="shared" si="20"/>
        <v>40.222799999999999</v>
      </c>
      <c r="BL20" s="41"/>
      <c r="BM20" s="22">
        <f t="shared" si="33"/>
        <v>17</v>
      </c>
      <c r="BN20" s="22">
        <v>1856</v>
      </c>
      <c r="BO20" s="23">
        <v>28.98</v>
      </c>
      <c r="BP20" s="34">
        <v>-1.9796</v>
      </c>
      <c r="BQ20" s="34">
        <v>0.501</v>
      </c>
      <c r="BR20" s="25">
        <f>17</f>
        <v>17</v>
      </c>
      <c r="BS20" s="34">
        <f t="shared" si="21"/>
        <v>-1.6253</v>
      </c>
      <c r="BT20" s="22">
        <f t="shared" si="22"/>
        <v>41.186500000000002</v>
      </c>
      <c r="BU20" s="61">
        <f t="shared" si="23"/>
        <v>39.561199999999999</v>
      </c>
      <c r="BW20" s="73">
        <f t="shared" si="24"/>
        <v>1.1943999999999999</v>
      </c>
      <c r="BX20" s="74">
        <f t="shared" si="25"/>
        <v>41.186500000000002</v>
      </c>
      <c r="BY20" s="73">
        <f t="shared" si="26"/>
        <v>42.380899999999997</v>
      </c>
    </row>
    <row r="21" spans="1:77">
      <c r="A21" s="22">
        <f t="shared" si="27"/>
        <v>18</v>
      </c>
      <c r="B21" s="22">
        <v>1857</v>
      </c>
      <c r="C21" s="23">
        <v>37.950000000000003</v>
      </c>
      <c r="D21" s="34">
        <v>-1.7899999999999999E-2</v>
      </c>
      <c r="E21" s="34">
        <v>-2.1368999999999998</v>
      </c>
      <c r="F21" s="25">
        <f>4</f>
        <v>4</v>
      </c>
      <c r="G21" s="34">
        <f t="shared" si="0"/>
        <v>-2.1190000000000002</v>
      </c>
      <c r="H21" s="22">
        <f t="shared" si="1"/>
        <v>41.186500000000002</v>
      </c>
      <c r="I21" s="61">
        <f t="shared" si="2"/>
        <v>39.067500000000003</v>
      </c>
      <c r="J21" s="65"/>
      <c r="K21" s="22">
        <f t="shared" si="28"/>
        <v>18</v>
      </c>
      <c r="L21" s="22">
        <v>1857</v>
      </c>
      <c r="M21" s="23">
        <v>37.950000000000003</v>
      </c>
      <c r="N21" s="34">
        <v>-3.1334</v>
      </c>
      <c r="O21" s="34">
        <v>2.6939000000000002</v>
      </c>
      <c r="P21" s="25">
        <f>8</f>
        <v>8</v>
      </c>
      <c r="Q21" s="34">
        <f t="shared" si="3"/>
        <v>2.694</v>
      </c>
      <c r="R21" s="22">
        <f t="shared" si="4"/>
        <v>41.186500000000002</v>
      </c>
      <c r="S21" s="61">
        <f t="shared" si="5"/>
        <v>43.880499999999998</v>
      </c>
      <c r="T21" s="39"/>
      <c r="U21" s="22">
        <f t="shared" si="29"/>
        <v>18</v>
      </c>
      <c r="V21" s="22">
        <v>1857</v>
      </c>
      <c r="W21" s="23">
        <v>37.950000000000003</v>
      </c>
      <c r="X21" s="34">
        <v>-2.1358999999999999</v>
      </c>
      <c r="Y21" s="34">
        <v>2.2648000000000001</v>
      </c>
      <c r="Z21" s="25">
        <f>19</f>
        <v>19</v>
      </c>
      <c r="AA21" s="34">
        <f t="shared" si="6"/>
        <v>0.24460000000000001</v>
      </c>
      <c r="AB21" s="22">
        <f t="shared" si="7"/>
        <v>41.186500000000002</v>
      </c>
      <c r="AC21" s="61">
        <f t="shared" si="8"/>
        <v>41.431100000000001</v>
      </c>
      <c r="AD21" s="20"/>
      <c r="AE21" s="22">
        <f t="shared" si="30"/>
        <v>18</v>
      </c>
      <c r="AF21" s="22">
        <v>1857</v>
      </c>
      <c r="AG21" s="23">
        <v>37.950000000000003</v>
      </c>
      <c r="AH21" s="34">
        <v>-2.0640000000000001</v>
      </c>
      <c r="AI21" s="34">
        <v>0.94969999999999999</v>
      </c>
      <c r="AJ21" s="25">
        <f>29</f>
        <v>29</v>
      </c>
      <c r="AK21" s="34">
        <f t="shared" si="9"/>
        <v>2.4481000000000002</v>
      </c>
      <c r="AL21" s="22">
        <f t="shared" si="10"/>
        <v>41.186500000000002</v>
      </c>
      <c r="AM21" s="61">
        <f t="shared" si="11"/>
        <v>43.634599999999999</v>
      </c>
      <c r="AN21" s="41"/>
      <c r="AO21" s="22">
        <f t="shared" si="31"/>
        <v>18</v>
      </c>
      <c r="AP21" s="22">
        <v>1857</v>
      </c>
      <c r="AQ21" s="23">
        <v>37.950000000000003</v>
      </c>
      <c r="AR21" s="34">
        <v>-1.5235000000000001</v>
      </c>
      <c r="AS21" s="34">
        <v>2.4499</v>
      </c>
      <c r="AT21" s="25">
        <f>33</f>
        <v>33</v>
      </c>
      <c r="AU21" s="34">
        <f t="shared" si="12"/>
        <v>3.9117000000000002</v>
      </c>
      <c r="AV21" s="22">
        <f t="shared" si="13"/>
        <v>41.186500000000002</v>
      </c>
      <c r="AW21" s="61">
        <f t="shared" si="14"/>
        <v>45.098199999999999</v>
      </c>
      <c r="AX21" s="41"/>
      <c r="AY21" s="73">
        <f t="shared" si="15"/>
        <v>7.1794000000000002</v>
      </c>
      <c r="AZ21" s="74">
        <f t="shared" si="16"/>
        <v>41.186500000000002</v>
      </c>
      <c r="BA21" s="73">
        <f t="shared" si="17"/>
        <v>48.365900000000003</v>
      </c>
      <c r="BB21" s="55"/>
      <c r="BC21" s="22">
        <f t="shared" si="32"/>
        <v>18</v>
      </c>
      <c r="BD21" s="22">
        <v>1857</v>
      </c>
      <c r="BE21" s="23">
        <v>37.950000000000003</v>
      </c>
      <c r="BF21" s="34">
        <v>1.3264</v>
      </c>
      <c r="BG21" s="34">
        <v>-0.7833</v>
      </c>
      <c r="BH21" s="25">
        <f>10</f>
        <v>10</v>
      </c>
      <c r="BI21" s="34">
        <f t="shared" si="18"/>
        <v>-0.37340000000000001</v>
      </c>
      <c r="BJ21" s="22">
        <f t="shared" si="19"/>
        <v>41.186500000000002</v>
      </c>
      <c r="BK21" s="61">
        <f t="shared" si="20"/>
        <v>40.813099999999999</v>
      </c>
      <c r="BL21" s="41"/>
      <c r="BM21" s="22">
        <f t="shared" si="33"/>
        <v>18</v>
      </c>
      <c r="BN21" s="22">
        <v>1857</v>
      </c>
      <c r="BO21" s="23">
        <v>37.950000000000003</v>
      </c>
      <c r="BP21" s="34">
        <v>-1.9796</v>
      </c>
      <c r="BQ21" s="34">
        <v>0.501</v>
      </c>
      <c r="BR21" s="25">
        <f>17</f>
        <v>17</v>
      </c>
      <c r="BS21" s="34">
        <f t="shared" si="21"/>
        <v>-1.3449</v>
      </c>
      <c r="BT21" s="22">
        <f t="shared" si="22"/>
        <v>41.186500000000002</v>
      </c>
      <c r="BU21" s="61">
        <f t="shared" si="23"/>
        <v>39.8416</v>
      </c>
      <c r="BW21" s="73">
        <f t="shared" si="24"/>
        <v>5.4611000000000001</v>
      </c>
      <c r="BX21" s="74">
        <f t="shared" si="25"/>
        <v>41.186500000000002</v>
      </c>
      <c r="BY21" s="73">
        <f t="shared" si="26"/>
        <v>46.647599999999997</v>
      </c>
    </row>
    <row r="22" spans="1:77">
      <c r="A22" s="22">
        <f t="shared" si="27"/>
        <v>19</v>
      </c>
      <c r="B22" s="22">
        <v>1858</v>
      </c>
      <c r="C22" s="23">
        <v>55.48</v>
      </c>
      <c r="D22" s="34">
        <v>-1.7899999999999999E-2</v>
      </c>
      <c r="E22" s="34">
        <v>-2.1368999999999998</v>
      </c>
      <c r="F22" s="25">
        <f>4</f>
        <v>4</v>
      </c>
      <c r="G22" s="34">
        <f t="shared" si="0"/>
        <v>-1.5109999999999999</v>
      </c>
      <c r="H22" s="22">
        <f t="shared" si="1"/>
        <v>41.186500000000002</v>
      </c>
      <c r="I22" s="61">
        <f t="shared" si="2"/>
        <v>39.6755</v>
      </c>
      <c r="J22" s="65"/>
      <c r="K22" s="22">
        <f t="shared" si="28"/>
        <v>19</v>
      </c>
      <c r="L22" s="22">
        <v>1858</v>
      </c>
      <c r="M22" s="23">
        <v>55.48</v>
      </c>
      <c r="N22" s="34">
        <v>-3.1334</v>
      </c>
      <c r="O22" s="34">
        <v>2.6939000000000002</v>
      </c>
      <c r="P22" s="25">
        <f>8</f>
        <v>8</v>
      </c>
      <c r="Q22" s="34">
        <f t="shared" si="3"/>
        <v>4.1204999999999998</v>
      </c>
      <c r="R22" s="22">
        <f t="shared" si="4"/>
        <v>41.186500000000002</v>
      </c>
      <c r="S22" s="61">
        <f t="shared" si="5"/>
        <v>45.307000000000002</v>
      </c>
      <c r="T22" s="39"/>
      <c r="U22" s="22">
        <f t="shared" si="29"/>
        <v>19</v>
      </c>
      <c r="V22" s="22">
        <v>1858</v>
      </c>
      <c r="W22" s="23">
        <v>55.48</v>
      </c>
      <c r="X22" s="34">
        <v>-2.1358999999999999</v>
      </c>
      <c r="Y22" s="34">
        <v>2.2648000000000001</v>
      </c>
      <c r="Z22" s="25">
        <f>19</f>
        <v>19</v>
      </c>
      <c r="AA22" s="34">
        <f t="shared" si="6"/>
        <v>-0.53449999999999998</v>
      </c>
      <c r="AB22" s="22">
        <f t="shared" si="7"/>
        <v>41.186500000000002</v>
      </c>
      <c r="AC22" s="61">
        <f t="shared" si="8"/>
        <v>40.652000000000001</v>
      </c>
      <c r="AD22" s="20"/>
      <c r="AE22" s="22">
        <f t="shared" si="30"/>
        <v>19</v>
      </c>
      <c r="AF22" s="22">
        <v>1858</v>
      </c>
      <c r="AG22" s="23">
        <v>55.48</v>
      </c>
      <c r="AH22" s="34">
        <v>-2.0640000000000001</v>
      </c>
      <c r="AI22" s="34">
        <v>0.94969999999999999</v>
      </c>
      <c r="AJ22" s="25">
        <f>29</f>
        <v>29</v>
      </c>
      <c r="AK22" s="34">
        <f t="shared" si="9"/>
        <v>1.8298000000000001</v>
      </c>
      <c r="AL22" s="22">
        <f t="shared" si="10"/>
        <v>41.186500000000002</v>
      </c>
      <c r="AM22" s="61">
        <f t="shared" si="11"/>
        <v>43.016300000000001</v>
      </c>
      <c r="AN22" s="41"/>
      <c r="AO22" s="22">
        <f t="shared" si="31"/>
        <v>19</v>
      </c>
      <c r="AP22" s="22">
        <v>1858</v>
      </c>
      <c r="AQ22" s="23">
        <v>55.48</v>
      </c>
      <c r="AR22" s="34">
        <v>-1.5235000000000001</v>
      </c>
      <c r="AS22" s="34">
        <v>2.4499</v>
      </c>
      <c r="AT22" s="25">
        <f>33</f>
        <v>33</v>
      </c>
      <c r="AU22" s="34">
        <f t="shared" si="12"/>
        <v>3.0863999999999998</v>
      </c>
      <c r="AV22" s="22">
        <f t="shared" si="13"/>
        <v>41.186500000000002</v>
      </c>
      <c r="AW22" s="61">
        <f t="shared" si="14"/>
        <v>44.2729</v>
      </c>
      <c r="AX22" s="41"/>
      <c r="AY22" s="73">
        <f t="shared" si="15"/>
        <v>6.9912000000000001</v>
      </c>
      <c r="AZ22" s="74">
        <f t="shared" si="16"/>
        <v>41.186500000000002</v>
      </c>
      <c r="BA22" s="73">
        <f t="shared" si="17"/>
        <v>48.177700000000002</v>
      </c>
      <c r="BB22" s="55"/>
      <c r="BC22" s="22">
        <f t="shared" si="32"/>
        <v>19</v>
      </c>
      <c r="BD22" s="22">
        <v>1858</v>
      </c>
      <c r="BE22" s="23">
        <v>55.48</v>
      </c>
      <c r="BF22" s="34">
        <v>1.3264</v>
      </c>
      <c r="BG22" s="34">
        <v>-0.7833</v>
      </c>
      <c r="BH22" s="25">
        <f>10</f>
        <v>10</v>
      </c>
      <c r="BI22" s="34">
        <f t="shared" si="18"/>
        <v>0.51919999999999999</v>
      </c>
      <c r="BJ22" s="22">
        <f t="shared" si="19"/>
        <v>41.186500000000002</v>
      </c>
      <c r="BK22" s="61">
        <f t="shared" si="20"/>
        <v>41.7057</v>
      </c>
      <c r="BL22" s="41"/>
      <c r="BM22" s="22">
        <f t="shared" si="33"/>
        <v>19</v>
      </c>
      <c r="BN22" s="22">
        <v>1858</v>
      </c>
      <c r="BO22" s="23">
        <v>55.48</v>
      </c>
      <c r="BP22" s="34">
        <v>-1.9796</v>
      </c>
      <c r="BQ22" s="34">
        <v>0.501</v>
      </c>
      <c r="BR22" s="25">
        <f>17</f>
        <v>17</v>
      </c>
      <c r="BS22" s="34">
        <f t="shared" si="21"/>
        <v>-1.1087</v>
      </c>
      <c r="BT22" s="22">
        <f t="shared" si="22"/>
        <v>41.186500000000002</v>
      </c>
      <c r="BU22" s="61">
        <f t="shared" si="23"/>
        <v>40.077800000000003</v>
      </c>
      <c r="BW22" s="73">
        <f t="shared" si="24"/>
        <v>6.4016999999999999</v>
      </c>
      <c r="BX22" s="74">
        <f t="shared" si="25"/>
        <v>41.186500000000002</v>
      </c>
      <c r="BY22" s="73">
        <f t="shared" si="26"/>
        <v>47.588200000000001</v>
      </c>
    </row>
    <row r="23" spans="1:77">
      <c r="A23" s="22">
        <f t="shared" si="27"/>
        <v>20</v>
      </c>
      <c r="B23" s="22">
        <v>1859</v>
      </c>
      <c r="C23" s="23">
        <v>46.68</v>
      </c>
      <c r="D23" s="34">
        <v>-1.7899999999999999E-2</v>
      </c>
      <c r="E23" s="34">
        <v>-2.1368999999999998</v>
      </c>
      <c r="F23" s="25">
        <f>4</f>
        <v>4</v>
      </c>
      <c r="G23" s="34">
        <f t="shared" si="0"/>
        <v>-1.78E-2</v>
      </c>
      <c r="H23" s="22">
        <f t="shared" si="1"/>
        <v>41.186500000000002</v>
      </c>
      <c r="I23" s="61">
        <f t="shared" si="2"/>
        <v>41.168700000000001</v>
      </c>
      <c r="J23" s="65"/>
      <c r="K23" s="22">
        <f t="shared" si="28"/>
        <v>20</v>
      </c>
      <c r="L23" s="22">
        <v>1859</v>
      </c>
      <c r="M23" s="23">
        <v>46.68</v>
      </c>
      <c r="N23" s="34">
        <v>-3.1334</v>
      </c>
      <c r="O23" s="34">
        <v>2.6939000000000002</v>
      </c>
      <c r="P23" s="25">
        <f>8</f>
        <v>8</v>
      </c>
      <c r="Q23" s="34">
        <f t="shared" si="3"/>
        <v>3.1333000000000002</v>
      </c>
      <c r="R23" s="22">
        <f t="shared" si="4"/>
        <v>41.186500000000002</v>
      </c>
      <c r="S23" s="61">
        <f t="shared" si="5"/>
        <v>44.319800000000001</v>
      </c>
      <c r="T23" s="39"/>
      <c r="U23" s="22">
        <f t="shared" si="29"/>
        <v>20</v>
      </c>
      <c r="V23" s="22">
        <v>1859</v>
      </c>
      <c r="W23" s="23">
        <v>46.68</v>
      </c>
      <c r="X23" s="34">
        <v>-2.1358999999999999</v>
      </c>
      <c r="Y23" s="34">
        <v>2.2648000000000001</v>
      </c>
      <c r="Z23" s="25">
        <f>19</f>
        <v>19</v>
      </c>
      <c r="AA23" s="34">
        <f t="shared" si="6"/>
        <v>-2.0202</v>
      </c>
      <c r="AB23" s="22">
        <f t="shared" si="7"/>
        <v>41.186500000000002</v>
      </c>
      <c r="AC23" s="61">
        <f t="shared" si="8"/>
        <v>39.1663</v>
      </c>
      <c r="AD23" s="20"/>
      <c r="AE23" s="22">
        <f t="shared" si="30"/>
        <v>20</v>
      </c>
      <c r="AF23" s="22">
        <v>1859</v>
      </c>
      <c r="AG23" s="23">
        <v>46.68</v>
      </c>
      <c r="AH23" s="34">
        <v>-2.0640000000000001</v>
      </c>
      <c r="AI23" s="34">
        <v>0.94969999999999999</v>
      </c>
      <c r="AJ23" s="25">
        <f>29</f>
        <v>29</v>
      </c>
      <c r="AK23" s="34">
        <f t="shared" si="9"/>
        <v>0.76390000000000002</v>
      </c>
      <c r="AL23" s="22">
        <f t="shared" si="10"/>
        <v>41.186500000000002</v>
      </c>
      <c r="AM23" s="61">
        <f t="shared" si="11"/>
        <v>41.950400000000002</v>
      </c>
      <c r="AN23" s="41"/>
      <c r="AO23" s="22">
        <f t="shared" si="31"/>
        <v>20</v>
      </c>
      <c r="AP23" s="22">
        <v>1859</v>
      </c>
      <c r="AQ23" s="23">
        <v>46.68</v>
      </c>
      <c r="AR23" s="34">
        <v>-1.5235000000000001</v>
      </c>
      <c r="AS23" s="34">
        <v>2.4499</v>
      </c>
      <c r="AT23" s="25">
        <f>33</f>
        <v>33</v>
      </c>
      <c r="AU23" s="34">
        <f t="shared" si="12"/>
        <v>1.1975</v>
      </c>
      <c r="AV23" s="22">
        <f t="shared" si="13"/>
        <v>41.186500000000002</v>
      </c>
      <c r="AW23" s="61">
        <f t="shared" si="14"/>
        <v>42.384</v>
      </c>
      <c r="AX23" s="41"/>
      <c r="AY23" s="73">
        <f t="shared" si="15"/>
        <v>3.0567000000000002</v>
      </c>
      <c r="AZ23" s="74">
        <f t="shared" si="16"/>
        <v>41.186500000000002</v>
      </c>
      <c r="BA23" s="73">
        <f t="shared" si="17"/>
        <v>44.243200000000002</v>
      </c>
      <c r="BB23" s="55"/>
      <c r="BC23" s="22">
        <f t="shared" si="32"/>
        <v>20</v>
      </c>
      <c r="BD23" s="22">
        <v>1859</v>
      </c>
      <c r="BE23" s="23">
        <v>46.68</v>
      </c>
      <c r="BF23" s="34">
        <v>1.3264</v>
      </c>
      <c r="BG23" s="34">
        <v>-0.7833</v>
      </c>
      <c r="BH23" s="25">
        <f>10</f>
        <v>10</v>
      </c>
      <c r="BI23" s="34">
        <f t="shared" si="18"/>
        <v>1.3264</v>
      </c>
      <c r="BJ23" s="22">
        <f t="shared" si="19"/>
        <v>41.186500000000002</v>
      </c>
      <c r="BK23" s="61">
        <f t="shared" si="20"/>
        <v>42.512900000000002</v>
      </c>
      <c r="BL23" s="41"/>
      <c r="BM23" s="22">
        <f t="shared" si="33"/>
        <v>20</v>
      </c>
      <c r="BN23" s="22">
        <v>1859</v>
      </c>
      <c r="BO23" s="23">
        <v>46.68</v>
      </c>
      <c r="BP23" s="34">
        <v>-1.9796</v>
      </c>
      <c r="BQ23" s="34">
        <v>0.501</v>
      </c>
      <c r="BR23" s="25">
        <f>17</f>
        <v>17</v>
      </c>
      <c r="BS23" s="34">
        <f t="shared" si="21"/>
        <v>-0.88239999999999996</v>
      </c>
      <c r="BT23" s="22">
        <f t="shared" si="22"/>
        <v>41.186500000000002</v>
      </c>
      <c r="BU23" s="61">
        <f t="shared" si="23"/>
        <v>40.304099999999998</v>
      </c>
      <c r="BW23" s="73">
        <f t="shared" si="24"/>
        <v>3.5007000000000001</v>
      </c>
      <c r="BX23" s="74">
        <f t="shared" si="25"/>
        <v>41.186500000000002</v>
      </c>
      <c r="BY23" s="73">
        <f t="shared" si="26"/>
        <v>44.687199999999997</v>
      </c>
    </row>
    <row r="24" spans="1:77">
      <c r="A24" s="22">
        <f t="shared" si="27"/>
        <v>21</v>
      </c>
      <c r="B24" s="22">
        <v>1860</v>
      </c>
      <c r="C24" s="23">
        <v>36</v>
      </c>
      <c r="D24" s="34">
        <v>-1.7899999999999999E-2</v>
      </c>
      <c r="E24" s="34">
        <v>-2.1368999999999998</v>
      </c>
      <c r="F24" s="25">
        <f>4</f>
        <v>4</v>
      </c>
      <c r="G24" s="34">
        <f t="shared" si="0"/>
        <v>1.5111000000000001</v>
      </c>
      <c r="H24" s="22">
        <f t="shared" si="1"/>
        <v>41.186500000000002</v>
      </c>
      <c r="I24" s="61">
        <f t="shared" si="2"/>
        <v>42.697600000000001</v>
      </c>
      <c r="J24" s="65"/>
      <c r="K24" s="22">
        <f t="shared" si="28"/>
        <v>21</v>
      </c>
      <c r="L24" s="22">
        <v>1860</v>
      </c>
      <c r="M24" s="23">
        <v>36</v>
      </c>
      <c r="N24" s="34">
        <v>-3.1334</v>
      </c>
      <c r="O24" s="34">
        <v>2.6939000000000002</v>
      </c>
      <c r="P24" s="25">
        <f>8</f>
        <v>8</v>
      </c>
      <c r="Q24" s="34">
        <f t="shared" si="3"/>
        <v>0.31059999999999999</v>
      </c>
      <c r="R24" s="22">
        <f t="shared" si="4"/>
        <v>41.186500000000002</v>
      </c>
      <c r="S24" s="61">
        <f t="shared" si="5"/>
        <v>41.497100000000003</v>
      </c>
      <c r="T24" s="39"/>
      <c r="U24" s="22">
        <f t="shared" si="29"/>
        <v>21</v>
      </c>
      <c r="V24" s="22">
        <v>1860</v>
      </c>
      <c r="W24" s="23">
        <v>36</v>
      </c>
      <c r="X24" s="34">
        <v>-2.1358999999999999</v>
      </c>
      <c r="Y24" s="34">
        <v>2.2648000000000001</v>
      </c>
      <c r="Z24" s="25">
        <f>19</f>
        <v>19</v>
      </c>
      <c r="AA24" s="34">
        <f t="shared" si="6"/>
        <v>-3.2869999999999999</v>
      </c>
      <c r="AB24" s="22">
        <f t="shared" si="7"/>
        <v>41.186500000000002</v>
      </c>
      <c r="AC24" s="61">
        <f t="shared" si="8"/>
        <v>37.899500000000003</v>
      </c>
      <c r="AD24" s="20"/>
      <c r="AE24" s="22">
        <f t="shared" si="30"/>
        <v>21</v>
      </c>
      <c r="AF24" s="22">
        <v>1860</v>
      </c>
      <c r="AG24" s="23">
        <v>36</v>
      </c>
      <c r="AH24" s="34">
        <v>-2.0640000000000001</v>
      </c>
      <c r="AI24" s="34">
        <v>0.94969999999999999</v>
      </c>
      <c r="AJ24" s="25">
        <f>29</f>
        <v>29</v>
      </c>
      <c r="AK24" s="34">
        <f t="shared" si="9"/>
        <v>-0.3377</v>
      </c>
      <c r="AL24" s="22">
        <f t="shared" si="10"/>
        <v>41.186500000000002</v>
      </c>
      <c r="AM24" s="61">
        <f t="shared" si="11"/>
        <v>40.848799999999997</v>
      </c>
      <c r="AN24" s="41"/>
      <c r="AO24" s="22">
        <f t="shared" si="31"/>
        <v>21</v>
      </c>
      <c r="AP24" s="22">
        <v>1860</v>
      </c>
      <c r="AQ24" s="23">
        <v>36</v>
      </c>
      <c r="AR24" s="34">
        <v>-1.5235000000000001</v>
      </c>
      <c r="AS24" s="34">
        <v>2.4499</v>
      </c>
      <c r="AT24" s="25">
        <f>33</f>
        <v>33</v>
      </c>
      <c r="AU24" s="34">
        <f t="shared" si="12"/>
        <v>-0.73470000000000002</v>
      </c>
      <c r="AV24" s="22">
        <f t="shared" si="13"/>
        <v>41.186500000000002</v>
      </c>
      <c r="AW24" s="61">
        <f t="shared" si="14"/>
        <v>40.451799999999999</v>
      </c>
      <c r="AX24" s="41"/>
      <c r="AY24" s="73">
        <f t="shared" si="15"/>
        <v>-2.5377000000000001</v>
      </c>
      <c r="AZ24" s="74">
        <f t="shared" si="16"/>
        <v>41.186500000000002</v>
      </c>
      <c r="BA24" s="73">
        <f t="shared" si="17"/>
        <v>38.648800000000001</v>
      </c>
      <c r="BB24" s="55"/>
      <c r="BC24" s="22">
        <f t="shared" si="32"/>
        <v>21</v>
      </c>
      <c r="BD24" s="22">
        <v>1860</v>
      </c>
      <c r="BE24" s="23">
        <v>36</v>
      </c>
      <c r="BF24" s="34">
        <v>1.3264</v>
      </c>
      <c r="BG24" s="34">
        <v>-0.7833</v>
      </c>
      <c r="BH24" s="25">
        <f>10</f>
        <v>10</v>
      </c>
      <c r="BI24" s="34">
        <f t="shared" si="18"/>
        <v>1.627</v>
      </c>
      <c r="BJ24" s="22">
        <f t="shared" si="19"/>
        <v>41.186500000000002</v>
      </c>
      <c r="BK24" s="61">
        <f t="shared" si="20"/>
        <v>42.813499999999998</v>
      </c>
      <c r="BL24" s="41"/>
      <c r="BM24" s="22">
        <f t="shared" si="33"/>
        <v>21</v>
      </c>
      <c r="BN24" s="22">
        <v>1860</v>
      </c>
      <c r="BO24" s="23">
        <v>36</v>
      </c>
      <c r="BP24" s="34">
        <v>-1.9796</v>
      </c>
      <c r="BQ24" s="34">
        <v>0.501</v>
      </c>
      <c r="BR24" s="25">
        <f>17</f>
        <v>17</v>
      </c>
      <c r="BS24" s="34">
        <f t="shared" si="21"/>
        <v>-0.53690000000000004</v>
      </c>
      <c r="BT24" s="22">
        <f t="shared" si="22"/>
        <v>41.186500000000002</v>
      </c>
      <c r="BU24" s="61">
        <f t="shared" si="23"/>
        <v>40.6496</v>
      </c>
      <c r="BW24" s="73">
        <f t="shared" si="24"/>
        <v>-1.4476</v>
      </c>
      <c r="BX24" s="74">
        <f t="shared" si="25"/>
        <v>41.186500000000002</v>
      </c>
      <c r="BY24" s="73">
        <f t="shared" si="26"/>
        <v>39.738900000000001</v>
      </c>
    </row>
    <row r="25" spans="1:77">
      <c r="A25" s="22">
        <f t="shared" si="27"/>
        <v>22</v>
      </c>
      <c r="B25" s="22">
        <v>1861</v>
      </c>
      <c r="C25" s="23">
        <v>43.81</v>
      </c>
      <c r="D25" s="34">
        <v>-1.7899999999999999E-2</v>
      </c>
      <c r="E25" s="34">
        <v>-2.1368999999999998</v>
      </c>
      <c r="F25" s="25">
        <f>4</f>
        <v>4</v>
      </c>
      <c r="G25" s="34">
        <f t="shared" si="0"/>
        <v>2.1547999999999998</v>
      </c>
      <c r="H25" s="22">
        <f t="shared" si="1"/>
        <v>41.186500000000002</v>
      </c>
      <c r="I25" s="61">
        <f t="shared" si="2"/>
        <v>43.341299999999997</v>
      </c>
      <c r="J25" s="65"/>
      <c r="K25" s="22">
        <f t="shared" si="28"/>
        <v>22</v>
      </c>
      <c r="L25" s="22">
        <v>1861</v>
      </c>
      <c r="M25" s="23">
        <v>43.81</v>
      </c>
      <c r="N25" s="34">
        <v>-3.1334</v>
      </c>
      <c r="O25" s="34">
        <v>2.6939000000000002</v>
      </c>
      <c r="P25" s="25">
        <f>8</f>
        <v>8</v>
      </c>
      <c r="Q25" s="34">
        <f t="shared" si="3"/>
        <v>-2.694</v>
      </c>
      <c r="R25" s="22">
        <f t="shared" si="4"/>
        <v>41.186500000000002</v>
      </c>
      <c r="S25" s="61">
        <f t="shared" si="5"/>
        <v>38.4925</v>
      </c>
      <c r="T25" s="39"/>
      <c r="U25" s="22">
        <f t="shared" si="29"/>
        <v>22</v>
      </c>
      <c r="V25" s="22">
        <v>1861</v>
      </c>
      <c r="W25" s="23">
        <v>43.81</v>
      </c>
      <c r="X25" s="34">
        <v>-2.1358999999999999</v>
      </c>
      <c r="Y25" s="34">
        <v>2.2648000000000001</v>
      </c>
      <c r="Z25" s="25">
        <f>19</f>
        <v>19</v>
      </c>
      <c r="AA25" s="34">
        <f t="shared" si="6"/>
        <v>-3.4329999999999998</v>
      </c>
      <c r="AB25" s="22">
        <f t="shared" si="7"/>
        <v>41.186500000000002</v>
      </c>
      <c r="AC25" s="61">
        <f t="shared" si="8"/>
        <v>37.753500000000003</v>
      </c>
      <c r="AD25" s="20"/>
      <c r="AE25" s="22">
        <f t="shared" si="30"/>
        <v>22</v>
      </c>
      <c r="AF25" s="22">
        <v>1861</v>
      </c>
      <c r="AG25" s="23">
        <v>43.81</v>
      </c>
      <c r="AH25" s="34">
        <v>-2.0640000000000001</v>
      </c>
      <c r="AI25" s="34">
        <v>0.94969999999999999</v>
      </c>
      <c r="AJ25" s="25">
        <f>29</f>
        <v>29</v>
      </c>
      <c r="AK25" s="34">
        <f t="shared" si="9"/>
        <v>-1.0615000000000001</v>
      </c>
      <c r="AL25" s="22">
        <f t="shared" si="10"/>
        <v>41.186500000000002</v>
      </c>
      <c r="AM25" s="61">
        <f t="shared" si="11"/>
        <v>40.125</v>
      </c>
      <c r="AN25" s="41"/>
      <c r="AO25" s="22">
        <f t="shared" si="31"/>
        <v>22</v>
      </c>
      <c r="AP25" s="22">
        <v>1861</v>
      </c>
      <c r="AQ25" s="23">
        <v>43.81</v>
      </c>
      <c r="AR25" s="34">
        <v>-1.5235000000000001</v>
      </c>
      <c r="AS25" s="34">
        <v>2.4499</v>
      </c>
      <c r="AT25" s="25">
        <f>33</f>
        <v>33</v>
      </c>
      <c r="AU25" s="34">
        <f t="shared" si="12"/>
        <v>-1.6881999999999999</v>
      </c>
      <c r="AV25" s="22">
        <f t="shared" si="13"/>
        <v>41.186500000000002</v>
      </c>
      <c r="AW25" s="61">
        <f t="shared" si="14"/>
        <v>39.4983</v>
      </c>
      <c r="AX25" s="41"/>
      <c r="AY25" s="73">
        <f t="shared" si="15"/>
        <v>-6.7218999999999998</v>
      </c>
      <c r="AZ25" s="74">
        <f t="shared" si="16"/>
        <v>41.186500000000002</v>
      </c>
      <c r="BA25" s="73">
        <f t="shared" si="17"/>
        <v>34.464599999999997</v>
      </c>
      <c r="BB25" s="55"/>
      <c r="BC25" s="22">
        <f t="shared" si="32"/>
        <v>22</v>
      </c>
      <c r="BD25" s="22">
        <v>1861</v>
      </c>
      <c r="BE25" s="23">
        <v>43.81</v>
      </c>
      <c r="BF25" s="34">
        <v>1.3264</v>
      </c>
      <c r="BG25" s="34">
        <v>-0.7833</v>
      </c>
      <c r="BH25" s="25">
        <f>10</f>
        <v>10</v>
      </c>
      <c r="BI25" s="34">
        <f t="shared" si="18"/>
        <v>1.1931</v>
      </c>
      <c r="BJ25" s="22">
        <f t="shared" si="19"/>
        <v>41.186500000000002</v>
      </c>
      <c r="BK25" s="61">
        <f t="shared" si="20"/>
        <v>42.379600000000003</v>
      </c>
      <c r="BL25" s="41"/>
      <c r="BM25" s="22">
        <f t="shared" si="33"/>
        <v>22</v>
      </c>
      <c r="BN25" s="22">
        <v>1861</v>
      </c>
      <c r="BO25" s="23">
        <v>43.81</v>
      </c>
      <c r="BP25" s="34">
        <v>-1.9796</v>
      </c>
      <c r="BQ25" s="34">
        <v>0.501</v>
      </c>
      <c r="BR25" s="25">
        <f>17</f>
        <v>17</v>
      </c>
      <c r="BS25" s="34">
        <f t="shared" si="21"/>
        <v>4.0800000000000003E-2</v>
      </c>
      <c r="BT25" s="22">
        <f t="shared" si="22"/>
        <v>41.186500000000002</v>
      </c>
      <c r="BU25" s="61">
        <f t="shared" si="23"/>
        <v>41.2273</v>
      </c>
      <c r="BW25" s="73">
        <f t="shared" si="24"/>
        <v>-5.4880000000000004</v>
      </c>
      <c r="BX25" s="74">
        <f t="shared" si="25"/>
        <v>41.186500000000002</v>
      </c>
      <c r="BY25" s="73">
        <f t="shared" si="26"/>
        <v>35.698500000000003</v>
      </c>
    </row>
    <row r="26" spans="1:77">
      <c r="A26" s="22">
        <f t="shared" si="27"/>
        <v>23</v>
      </c>
      <c r="B26" s="22">
        <v>1862</v>
      </c>
      <c r="C26" s="23">
        <v>40.26</v>
      </c>
      <c r="D26" s="34">
        <v>-1.7899999999999999E-2</v>
      </c>
      <c r="E26" s="34">
        <v>-2.1368999999999998</v>
      </c>
      <c r="F26" s="25">
        <f>4</f>
        <v>4</v>
      </c>
      <c r="G26" s="34">
        <f t="shared" si="0"/>
        <v>1.5109999999999999</v>
      </c>
      <c r="H26" s="22">
        <f t="shared" si="1"/>
        <v>41.186500000000002</v>
      </c>
      <c r="I26" s="61">
        <f t="shared" si="2"/>
        <v>42.697499999999998</v>
      </c>
      <c r="J26" s="65"/>
      <c r="K26" s="22">
        <f t="shared" si="28"/>
        <v>23</v>
      </c>
      <c r="L26" s="22">
        <v>1862</v>
      </c>
      <c r="M26" s="23">
        <v>40.26</v>
      </c>
      <c r="N26" s="34">
        <v>-3.1334</v>
      </c>
      <c r="O26" s="34">
        <v>2.6939000000000002</v>
      </c>
      <c r="P26" s="25">
        <f>8</f>
        <v>8</v>
      </c>
      <c r="Q26" s="34">
        <f t="shared" si="3"/>
        <v>-4.1204999999999998</v>
      </c>
      <c r="R26" s="22">
        <f t="shared" si="4"/>
        <v>41.186500000000002</v>
      </c>
      <c r="S26" s="61">
        <f t="shared" si="5"/>
        <v>37.066000000000003</v>
      </c>
      <c r="T26" s="39"/>
      <c r="U26" s="22">
        <f t="shared" si="29"/>
        <v>23</v>
      </c>
      <c r="V26" s="22">
        <v>1862</v>
      </c>
      <c r="W26" s="23">
        <v>40.26</v>
      </c>
      <c r="X26" s="34">
        <v>-2.1358999999999999</v>
      </c>
      <c r="Y26" s="34">
        <v>2.2648000000000001</v>
      </c>
      <c r="Z26" s="25">
        <f>19</f>
        <v>19</v>
      </c>
      <c r="AA26" s="34">
        <f t="shared" si="6"/>
        <v>-2.1257000000000001</v>
      </c>
      <c r="AB26" s="22">
        <f t="shared" si="7"/>
        <v>41.186500000000002</v>
      </c>
      <c r="AC26" s="61">
        <f t="shared" si="8"/>
        <v>39.0608</v>
      </c>
      <c r="AD26" s="20"/>
      <c r="AE26" s="22">
        <f t="shared" si="30"/>
        <v>23</v>
      </c>
      <c r="AF26" s="22">
        <v>1862</v>
      </c>
      <c r="AG26" s="23">
        <v>40.26</v>
      </c>
      <c r="AH26" s="34">
        <v>-2.0640000000000001</v>
      </c>
      <c r="AI26" s="34">
        <v>0.94969999999999999</v>
      </c>
      <c r="AJ26" s="25">
        <f>29</f>
        <v>29</v>
      </c>
      <c r="AK26" s="34">
        <f t="shared" si="9"/>
        <v>-1.2237</v>
      </c>
      <c r="AL26" s="22">
        <f t="shared" si="10"/>
        <v>41.186500000000002</v>
      </c>
      <c r="AM26" s="61">
        <f t="shared" si="11"/>
        <v>39.962800000000001</v>
      </c>
      <c r="AN26" s="41"/>
      <c r="AO26" s="22">
        <f t="shared" si="31"/>
        <v>23</v>
      </c>
      <c r="AP26" s="22">
        <v>1862</v>
      </c>
      <c r="AQ26" s="23">
        <v>40.26</v>
      </c>
      <c r="AR26" s="34">
        <v>-1.5235000000000001</v>
      </c>
      <c r="AS26" s="34">
        <v>2.4499</v>
      </c>
      <c r="AT26" s="25">
        <f>33</f>
        <v>33</v>
      </c>
      <c r="AU26" s="34">
        <f t="shared" si="12"/>
        <v>-1.234</v>
      </c>
      <c r="AV26" s="22">
        <f t="shared" si="13"/>
        <v>41.186500000000002</v>
      </c>
      <c r="AW26" s="61">
        <f t="shared" si="14"/>
        <v>39.952500000000001</v>
      </c>
      <c r="AX26" s="41"/>
      <c r="AY26" s="73">
        <f t="shared" si="15"/>
        <v>-7.1928999999999998</v>
      </c>
      <c r="AZ26" s="74">
        <f t="shared" si="16"/>
        <v>41.186500000000002</v>
      </c>
      <c r="BA26" s="73">
        <f t="shared" si="17"/>
        <v>33.993600000000001</v>
      </c>
      <c r="BB26" s="55"/>
      <c r="BC26" s="22">
        <f t="shared" si="32"/>
        <v>23</v>
      </c>
      <c r="BD26" s="22">
        <v>1862</v>
      </c>
      <c r="BE26" s="23">
        <v>40.26</v>
      </c>
      <c r="BF26" s="34">
        <v>1.3264</v>
      </c>
      <c r="BG26" s="34">
        <v>-0.7833</v>
      </c>
      <c r="BH26" s="25">
        <f>10</f>
        <v>10</v>
      </c>
      <c r="BI26" s="34">
        <f t="shared" si="18"/>
        <v>0.1439</v>
      </c>
      <c r="BJ26" s="22">
        <f t="shared" si="19"/>
        <v>41.186500000000002</v>
      </c>
      <c r="BK26" s="61">
        <f t="shared" si="20"/>
        <v>41.330399999999997</v>
      </c>
      <c r="BL26" s="41"/>
      <c r="BM26" s="22">
        <f t="shared" si="33"/>
        <v>23</v>
      </c>
      <c r="BN26" s="22">
        <v>1862</v>
      </c>
      <c r="BO26" s="23">
        <v>40.26</v>
      </c>
      <c r="BP26" s="34">
        <v>-1.9796</v>
      </c>
      <c r="BQ26" s="34">
        <v>0.501</v>
      </c>
      <c r="BR26" s="25">
        <f>17</f>
        <v>17</v>
      </c>
      <c r="BS26" s="34">
        <f t="shared" si="21"/>
        <v>0.83879999999999999</v>
      </c>
      <c r="BT26" s="22">
        <f t="shared" si="22"/>
        <v>41.186500000000002</v>
      </c>
      <c r="BU26" s="61">
        <f t="shared" si="23"/>
        <v>42.025300000000001</v>
      </c>
      <c r="BW26" s="73">
        <f t="shared" si="24"/>
        <v>-6.2102000000000004</v>
      </c>
      <c r="BX26" s="74">
        <f t="shared" si="25"/>
        <v>41.186500000000002</v>
      </c>
      <c r="BY26" s="73">
        <f t="shared" si="26"/>
        <v>34.976300000000002</v>
      </c>
    </row>
    <row r="27" spans="1:77">
      <c r="A27" s="22">
        <f t="shared" si="27"/>
        <v>24</v>
      </c>
      <c r="B27" s="22">
        <v>1863</v>
      </c>
      <c r="C27" s="23">
        <v>37.950000000000003</v>
      </c>
      <c r="D27" s="34">
        <v>-1.7899999999999999E-2</v>
      </c>
      <c r="E27" s="34">
        <v>-2.1368999999999998</v>
      </c>
      <c r="F27" s="25">
        <f>4</f>
        <v>4</v>
      </c>
      <c r="G27" s="34">
        <f t="shared" si="0"/>
        <v>-1.7999999999999999E-2</v>
      </c>
      <c r="H27" s="22">
        <f t="shared" si="1"/>
        <v>41.186500000000002</v>
      </c>
      <c r="I27" s="61">
        <f t="shared" si="2"/>
        <v>41.168500000000002</v>
      </c>
      <c r="J27" s="65"/>
      <c r="K27" s="22">
        <f t="shared" si="28"/>
        <v>24</v>
      </c>
      <c r="L27" s="22">
        <v>1863</v>
      </c>
      <c r="M27" s="23">
        <v>37.950000000000003</v>
      </c>
      <c r="N27" s="34">
        <v>-3.1334</v>
      </c>
      <c r="O27" s="34">
        <v>2.6939000000000002</v>
      </c>
      <c r="P27" s="25">
        <f>8</f>
        <v>8</v>
      </c>
      <c r="Q27" s="34">
        <f t="shared" si="3"/>
        <v>-3.1333000000000002</v>
      </c>
      <c r="R27" s="22">
        <f t="shared" si="4"/>
        <v>41.186500000000002</v>
      </c>
      <c r="S27" s="61">
        <f t="shared" si="5"/>
        <v>38.053199999999997</v>
      </c>
      <c r="T27" s="39"/>
      <c r="U27" s="22">
        <f t="shared" si="29"/>
        <v>24</v>
      </c>
      <c r="V27" s="22">
        <v>1863</v>
      </c>
      <c r="W27" s="23">
        <v>37.950000000000003</v>
      </c>
      <c r="X27" s="34">
        <v>-2.1358999999999999</v>
      </c>
      <c r="Y27" s="34">
        <v>2.2648000000000001</v>
      </c>
      <c r="Z27" s="25">
        <f>19</f>
        <v>19</v>
      </c>
      <c r="AA27" s="34">
        <f t="shared" si="6"/>
        <v>0.17649999999999999</v>
      </c>
      <c r="AB27" s="22">
        <f t="shared" si="7"/>
        <v>41.186500000000002</v>
      </c>
      <c r="AC27" s="61">
        <f t="shared" si="8"/>
        <v>41.363</v>
      </c>
      <c r="AD27" s="20"/>
      <c r="AE27" s="22">
        <f t="shared" si="30"/>
        <v>24</v>
      </c>
      <c r="AF27" s="22">
        <v>1863</v>
      </c>
      <c r="AG27" s="23">
        <v>37.950000000000003</v>
      </c>
      <c r="AH27" s="34">
        <v>-2.0640000000000001</v>
      </c>
      <c r="AI27" s="34">
        <v>0.94969999999999999</v>
      </c>
      <c r="AJ27" s="25">
        <f>29</f>
        <v>29</v>
      </c>
      <c r="AK27" s="34">
        <f t="shared" si="9"/>
        <v>-0.96679999999999999</v>
      </c>
      <c r="AL27" s="22">
        <f t="shared" si="10"/>
        <v>41.186500000000002</v>
      </c>
      <c r="AM27" s="61">
        <f t="shared" si="11"/>
        <v>40.219700000000003</v>
      </c>
      <c r="AN27" s="41"/>
      <c r="AO27" s="22">
        <f t="shared" si="31"/>
        <v>24</v>
      </c>
      <c r="AP27" s="22">
        <v>1863</v>
      </c>
      <c r="AQ27" s="23">
        <v>37.950000000000003</v>
      </c>
      <c r="AR27" s="34">
        <v>-1.5235000000000001</v>
      </c>
      <c r="AS27" s="34">
        <v>2.4499</v>
      </c>
      <c r="AT27" s="25">
        <f>33</f>
        <v>33</v>
      </c>
      <c r="AU27" s="34">
        <f t="shared" si="12"/>
        <v>0.21690000000000001</v>
      </c>
      <c r="AV27" s="22">
        <f t="shared" si="13"/>
        <v>41.186500000000002</v>
      </c>
      <c r="AW27" s="61">
        <f t="shared" si="14"/>
        <v>41.403399999999998</v>
      </c>
      <c r="AX27" s="41"/>
      <c r="AY27" s="73">
        <f t="shared" si="15"/>
        <v>-3.7246999999999999</v>
      </c>
      <c r="AZ27" s="74">
        <f t="shared" si="16"/>
        <v>41.186500000000002</v>
      </c>
      <c r="BA27" s="73">
        <f t="shared" si="17"/>
        <v>37.461799999999997</v>
      </c>
      <c r="BB27" s="55"/>
      <c r="BC27" s="22">
        <f t="shared" si="32"/>
        <v>24</v>
      </c>
      <c r="BD27" s="22">
        <v>1863</v>
      </c>
      <c r="BE27" s="23">
        <v>37.950000000000003</v>
      </c>
      <c r="BF27" s="34">
        <v>1.3264</v>
      </c>
      <c r="BG27" s="34">
        <v>-0.7833</v>
      </c>
      <c r="BH27" s="25">
        <f>10</f>
        <v>10</v>
      </c>
      <c r="BI27" s="34">
        <f t="shared" si="18"/>
        <v>-1.0730999999999999</v>
      </c>
      <c r="BJ27" s="22">
        <f t="shared" si="19"/>
        <v>41.186500000000002</v>
      </c>
      <c r="BK27" s="61">
        <f t="shared" si="20"/>
        <v>40.113399999999999</v>
      </c>
      <c r="BL27" s="41"/>
      <c r="BM27" s="22">
        <f t="shared" si="33"/>
        <v>24</v>
      </c>
      <c r="BN27" s="22">
        <v>1863</v>
      </c>
      <c r="BO27" s="23">
        <v>37.950000000000003</v>
      </c>
      <c r="BP27" s="34">
        <v>-1.9796</v>
      </c>
      <c r="BQ27" s="34">
        <v>0.501</v>
      </c>
      <c r="BR27" s="25">
        <f>17</f>
        <v>17</v>
      </c>
      <c r="BS27" s="34">
        <f t="shared" si="21"/>
        <v>1.6831</v>
      </c>
      <c r="BT27" s="22">
        <f t="shared" si="22"/>
        <v>41.186500000000002</v>
      </c>
      <c r="BU27" s="61">
        <f t="shared" si="23"/>
        <v>42.869599999999998</v>
      </c>
      <c r="BW27" s="73">
        <f t="shared" si="24"/>
        <v>-3.1147</v>
      </c>
      <c r="BX27" s="74">
        <f t="shared" si="25"/>
        <v>41.186500000000002</v>
      </c>
      <c r="BY27" s="73">
        <f t="shared" si="26"/>
        <v>38.071800000000003</v>
      </c>
    </row>
    <row r="28" spans="1:77">
      <c r="A28" s="22">
        <f t="shared" si="27"/>
        <v>25</v>
      </c>
      <c r="B28" s="22">
        <v>1864</v>
      </c>
      <c r="C28" s="23">
        <v>36.68</v>
      </c>
      <c r="D28" s="34">
        <v>-1.7899999999999999E-2</v>
      </c>
      <c r="E28" s="34">
        <v>-2.1368999999999998</v>
      </c>
      <c r="F28" s="25">
        <f>4</f>
        <v>4</v>
      </c>
      <c r="G28" s="34">
        <f t="shared" si="0"/>
        <v>-1.5111000000000001</v>
      </c>
      <c r="H28" s="22">
        <f t="shared" si="1"/>
        <v>41.186500000000002</v>
      </c>
      <c r="I28" s="61">
        <f t="shared" si="2"/>
        <v>39.675400000000003</v>
      </c>
      <c r="J28" s="65"/>
      <c r="K28" s="22">
        <f t="shared" si="28"/>
        <v>25</v>
      </c>
      <c r="L28" s="22">
        <v>1864</v>
      </c>
      <c r="M28" s="23">
        <v>36.68</v>
      </c>
      <c r="N28" s="34">
        <v>-3.1334</v>
      </c>
      <c r="O28" s="34">
        <v>2.6939000000000002</v>
      </c>
      <c r="P28" s="25">
        <f>8</f>
        <v>8</v>
      </c>
      <c r="Q28" s="34">
        <f t="shared" si="3"/>
        <v>-0.31059999999999999</v>
      </c>
      <c r="R28" s="22">
        <f t="shared" si="4"/>
        <v>41.186500000000002</v>
      </c>
      <c r="S28" s="61">
        <f t="shared" si="5"/>
        <v>40.875900000000001</v>
      </c>
      <c r="T28" s="39"/>
      <c r="U28" s="22">
        <f t="shared" si="29"/>
        <v>25</v>
      </c>
      <c r="V28" s="22">
        <v>1864</v>
      </c>
      <c r="W28" s="23">
        <v>36.68</v>
      </c>
      <c r="X28" s="34">
        <v>-2.1358999999999999</v>
      </c>
      <c r="Y28" s="34">
        <v>2.2648000000000001</v>
      </c>
      <c r="Z28" s="25">
        <f>19</f>
        <v>19</v>
      </c>
      <c r="AA28" s="34">
        <f t="shared" si="6"/>
        <v>2.4594999999999998</v>
      </c>
      <c r="AB28" s="22">
        <f t="shared" si="7"/>
        <v>41.186500000000002</v>
      </c>
      <c r="AC28" s="61">
        <f t="shared" si="8"/>
        <v>43.646000000000001</v>
      </c>
      <c r="AD28" s="20"/>
      <c r="AE28" s="22">
        <f t="shared" si="30"/>
        <v>25</v>
      </c>
      <c r="AF28" s="22">
        <v>1864</v>
      </c>
      <c r="AG28" s="23">
        <v>36.68</v>
      </c>
      <c r="AH28" s="34">
        <v>-2.0640000000000001</v>
      </c>
      <c r="AI28" s="34">
        <v>0.94969999999999999</v>
      </c>
      <c r="AJ28" s="25">
        <f>29</f>
        <v>29</v>
      </c>
      <c r="AK28" s="34">
        <f t="shared" si="9"/>
        <v>-0.66469999999999996</v>
      </c>
      <c r="AL28" s="22">
        <f t="shared" si="10"/>
        <v>41.186500000000002</v>
      </c>
      <c r="AM28" s="61">
        <f t="shared" si="11"/>
        <v>40.521799999999999</v>
      </c>
      <c r="AN28" s="41"/>
      <c r="AO28" s="22">
        <f t="shared" si="31"/>
        <v>25</v>
      </c>
      <c r="AP28" s="22">
        <v>1864</v>
      </c>
      <c r="AQ28" s="23">
        <v>36.68</v>
      </c>
      <c r="AR28" s="34">
        <v>-1.5235000000000001</v>
      </c>
      <c r="AS28" s="34">
        <v>2.4499</v>
      </c>
      <c r="AT28" s="25">
        <f>33</f>
        <v>33</v>
      </c>
      <c r="AU28" s="34">
        <f t="shared" si="12"/>
        <v>1.6598999999999999</v>
      </c>
      <c r="AV28" s="22">
        <f t="shared" si="13"/>
        <v>41.186500000000002</v>
      </c>
      <c r="AW28" s="61">
        <f t="shared" si="14"/>
        <v>42.846400000000003</v>
      </c>
      <c r="AX28" s="41"/>
      <c r="AY28" s="73">
        <f t="shared" si="15"/>
        <v>1.633</v>
      </c>
      <c r="AZ28" s="74">
        <f t="shared" si="16"/>
        <v>41.186500000000002</v>
      </c>
      <c r="BA28" s="73">
        <f t="shared" si="17"/>
        <v>42.819499999999998</v>
      </c>
      <c r="BB28" s="55"/>
      <c r="BC28" s="22">
        <f t="shared" si="32"/>
        <v>25</v>
      </c>
      <c r="BD28" s="22">
        <v>1864</v>
      </c>
      <c r="BE28" s="23">
        <v>36.68</v>
      </c>
      <c r="BF28" s="34">
        <v>1.3264</v>
      </c>
      <c r="BG28" s="34">
        <v>-0.7833</v>
      </c>
      <c r="BH28" s="25">
        <f>10</f>
        <v>10</v>
      </c>
      <c r="BI28" s="34">
        <f t="shared" si="18"/>
        <v>-1.8803000000000001</v>
      </c>
      <c r="BJ28" s="22">
        <f t="shared" si="19"/>
        <v>41.186500000000002</v>
      </c>
      <c r="BK28" s="61">
        <f t="shared" si="20"/>
        <v>39.306199999999997</v>
      </c>
      <c r="BL28" s="41"/>
      <c r="BM28" s="22">
        <f t="shared" si="33"/>
        <v>25</v>
      </c>
      <c r="BN28" s="22">
        <v>1864</v>
      </c>
      <c r="BO28" s="23">
        <v>36.68</v>
      </c>
      <c r="BP28" s="34">
        <v>-1.9796</v>
      </c>
      <c r="BQ28" s="34">
        <v>0.501</v>
      </c>
      <c r="BR28" s="25">
        <f>17</f>
        <v>17</v>
      </c>
      <c r="BS28" s="34">
        <f t="shared" si="21"/>
        <v>2.3001999999999998</v>
      </c>
      <c r="BT28" s="22">
        <f t="shared" si="22"/>
        <v>41.186500000000002</v>
      </c>
      <c r="BU28" s="61">
        <f t="shared" si="23"/>
        <v>43.486699999999999</v>
      </c>
      <c r="BW28" s="73">
        <f t="shared" si="24"/>
        <v>2.0529000000000002</v>
      </c>
      <c r="BX28" s="74">
        <f t="shared" si="25"/>
        <v>41.186500000000002</v>
      </c>
      <c r="BY28" s="73">
        <f t="shared" si="26"/>
        <v>43.239400000000003</v>
      </c>
    </row>
    <row r="29" spans="1:77">
      <c r="A29" s="22">
        <f t="shared" si="27"/>
        <v>26</v>
      </c>
      <c r="B29" s="22">
        <v>1865</v>
      </c>
      <c r="C29" s="23">
        <v>48.93</v>
      </c>
      <c r="D29" s="34">
        <v>-1.7899999999999999E-2</v>
      </c>
      <c r="E29" s="34">
        <v>-2.1368999999999998</v>
      </c>
      <c r="F29" s="25">
        <f>4</f>
        <v>4</v>
      </c>
      <c r="G29" s="34">
        <f t="shared" si="0"/>
        <v>-2.1190000000000002</v>
      </c>
      <c r="H29" s="22">
        <f t="shared" si="1"/>
        <v>41.186500000000002</v>
      </c>
      <c r="I29" s="61">
        <f t="shared" si="2"/>
        <v>39.067500000000003</v>
      </c>
      <c r="J29" s="65"/>
      <c r="K29" s="22">
        <f t="shared" si="28"/>
        <v>26</v>
      </c>
      <c r="L29" s="22">
        <v>1865</v>
      </c>
      <c r="M29" s="23">
        <v>48.93</v>
      </c>
      <c r="N29" s="34">
        <v>-3.1334</v>
      </c>
      <c r="O29" s="34">
        <v>2.6939000000000002</v>
      </c>
      <c r="P29" s="25">
        <f>8</f>
        <v>8</v>
      </c>
      <c r="Q29" s="34">
        <f t="shared" si="3"/>
        <v>2.694</v>
      </c>
      <c r="R29" s="22">
        <f t="shared" si="4"/>
        <v>41.186500000000002</v>
      </c>
      <c r="S29" s="61">
        <f t="shared" si="5"/>
        <v>43.880499999999998</v>
      </c>
      <c r="T29" s="39"/>
      <c r="U29" s="22">
        <f t="shared" si="29"/>
        <v>26</v>
      </c>
      <c r="V29" s="22">
        <v>1865</v>
      </c>
      <c r="W29" s="23">
        <v>48.93</v>
      </c>
      <c r="X29" s="34">
        <v>-2.1358999999999999</v>
      </c>
      <c r="Y29" s="34">
        <v>2.2648000000000001</v>
      </c>
      <c r="Z29" s="25">
        <f>19</f>
        <v>19</v>
      </c>
      <c r="AA29" s="34">
        <f t="shared" si="6"/>
        <v>3.7113999999999998</v>
      </c>
      <c r="AB29" s="22">
        <f t="shared" si="7"/>
        <v>41.186500000000002</v>
      </c>
      <c r="AC29" s="61">
        <f t="shared" si="8"/>
        <v>44.8979</v>
      </c>
      <c r="AD29" s="20"/>
      <c r="AE29" s="22">
        <f t="shared" si="30"/>
        <v>26</v>
      </c>
      <c r="AF29" s="22">
        <v>1865</v>
      </c>
      <c r="AG29" s="23">
        <v>48.93</v>
      </c>
      <c r="AH29" s="34">
        <v>-2.0640000000000001</v>
      </c>
      <c r="AI29" s="34">
        <v>0.94969999999999999</v>
      </c>
      <c r="AJ29" s="25">
        <f>29</f>
        <v>29</v>
      </c>
      <c r="AK29" s="34">
        <f t="shared" si="9"/>
        <v>-0.69350000000000001</v>
      </c>
      <c r="AL29" s="22">
        <f t="shared" si="10"/>
        <v>41.186500000000002</v>
      </c>
      <c r="AM29" s="61">
        <f t="shared" si="11"/>
        <v>40.493000000000002</v>
      </c>
      <c r="AN29" s="41"/>
      <c r="AO29" s="22">
        <f t="shared" si="31"/>
        <v>26</v>
      </c>
      <c r="AP29" s="22">
        <v>1865</v>
      </c>
      <c r="AQ29" s="23">
        <v>48.93</v>
      </c>
      <c r="AR29" s="34">
        <v>-1.5235000000000001</v>
      </c>
      <c r="AS29" s="34">
        <v>2.4499</v>
      </c>
      <c r="AT29" s="25">
        <f>33</f>
        <v>33</v>
      </c>
      <c r="AU29" s="34">
        <f t="shared" si="12"/>
        <v>2.0907</v>
      </c>
      <c r="AV29" s="22">
        <f t="shared" si="13"/>
        <v>41.186500000000002</v>
      </c>
      <c r="AW29" s="61">
        <f t="shared" si="14"/>
        <v>43.277200000000001</v>
      </c>
      <c r="AX29" s="41"/>
      <c r="AY29" s="73">
        <f t="shared" si="15"/>
        <v>5.6836000000000002</v>
      </c>
      <c r="AZ29" s="74">
        <f t="shared" si="16"/>
        <v>41.186500000000002</v>
      </c>
      <c r="BA29" s="73">
        <f t="shared" si="17"/>
        <v>46.870100000000001</v>
      </c>
      <c r="BB29" s="55"/>
      <c r="BC29" s="22">
        <f t="shared" si="32"/>
        <v>26</v>
      </c>
      <c r="BD29" s="22">
        <v>1865</v>
      </c>
      <c r="BE29" s="23">
        <v>48.93</v>
      </c>
      <c r="BF29" s="34">
        <v>1.3264</v>
      </c>
      <c r="BG29" s="34">
        <v>-0.7833</v>
      </c>
      <c r="BH29" s="25">
        <f>10</f>
        <v>10</v>
      </c>
      <c r="BI29" s="34">
        <f t="shared" si="18"/>
        <v>-1.8564000000000001</v>
      </c>
      <c r="BJ29" s="22">
        <f t="shared" si="19"/>
        <v>41.186500000000002</v>
      </c>
      <c r="BK29" s="61">
        <f t="shared" si="20"/>
        <v>39.330100000000002</v>
      </c>
      <c r="BL29" s="41"/>
      <c r="BM29" s="22">
        <f t="shared" si="33"/>
        <v>26</v>
      </c>
      <c r="BN29" s="22">
        <v>1865</v>
      </c>
      <c r="BO29" s="23">
        <v>48.93</v>
      </c>
      <c r="BP29" s="34">
        <v>-1.9796</v>
      </c>
      <c r="BQ29" s="34">
        <v>0.501</v>
      </c>
      <c r="BR29" s="25">
        <f>17</f>
        <v>17</v>
      </c>
      <c r="BS29" s="34">
        <f t="shared" si="21"/>
        <v>2.4468999999999999</v>
      </c>
      <c r="BT29" s="22">
        <f t="shared" si="22"/>
        <v>41.186500000000002</v>
      </c>
      <c r="BU29" s="61">
        <f t="shared" si="23"/>
        <v>43.633400000000002</v>
      </c>
      <c r="BW29" s="73">
        <f t="shared" si="24"/>
        <v>6.2740999999999998</v>
      </c>
      <c r="BX29" s="74">
        <f t="shared" si="25"/>
        <v>41.186500000000002</v>
      </c>
      <c r="BY29" s="73">
        <f t="shared" si="26"/>
        <v>47.460599999999999</v>
      </c>
    </row>
    <row r="30" spans="1:77">
      <c r="A30" s="22">
        <f t="shared" si="27"/>
        <v>27</v>
      </c>
      <c r="B30" s="22">
        <v>1866</v>
      </c>
      <c r="C30" s="23">
        <v>47.37</v>
      </c>
      <c r="D30" s="34">
        <v>-1.7899999999999999E-2</v>
      </c>
      <c r="E30" s="34">
        <v>-2.1368999999999998</v>
      </c>
      <c r="F30" s="25">
        <f>4</f>
        <v>4</v>
      </c>
      <c r="G30" s="34">
        <f t="shared" si="0"/>
        <v>-1.5108999999999999</v>
      </c>
      <c r="H30" s="22">
        <f t="shared" si="1"/>
        <v>41.186500000000002</v>
      </c>
      <c r="I30" s="61">
        <f t="shared" si="2"/>
        <v>39.675600000000003</v>
      </c>
      <c r="J30" s="65"/>
      <c r="K30" s="22">
        <f t="shared" si="28"/>
        <v>27</v>
      </c>
      <c r="L30" s="22">
        <v>1866</v>
      </c>
      <c r="M30" s="23">
        <v>47.37</v>
      </c>
      <c r="N30" s="34">
        <v>-3.1334</v>
      </c>
      <c r="O30" s="34">
        <v>2.6939000000000002</v>
      </c>
      <c r="P30" s="25">
        <f>8</f>
        <v>8</v>
      </c>
      <c r="Q30" s="34">
        <f t="shared" si="3"/>
        <v>4.1204999999999998</v>
      </c>
      <c r="R30" s="22">
        <f t="shared" si="4"/>
        <v>41.186500000000002</v>
      </c>
      <c r="S30" s="61">
        <f t="shared" si="5"/>
        <v>45.307000000000002</v>
      </c>
      <c r="T30" s="39"/>
      <c r="U30" s="22">
        <f t="shared" si="29"/>
        <v>27</v>
      </c>
      <c r="V30" s="22">
        <v>1866</v>
      </c>
      <c r="W30" s="23">
        <v>47.37</v>
      </c>
      <c r="X30" s="34">
        <v>-2.1358999999999999</v>
      </c>
      <c r="Y30" s="34">
        <v>2.2648000000000001</v>
      </c>
      <c r="Z30" s="25">
        <f>19</f>
        <v>19</v>
      </c>
      <c r="AA30" s="34">
        <f t="shared" si="6"/>
        <v>3.4799000000000002</v>
      </c>
      <c r="AB30" s="22">
        <f t="shared" si="7"/>
        <v>41.186500000000002</v>
      </c>
      <c r="AC30" s="61">
        <f t="shared" si="8"/>
        <v>44.666400000000003</v>
      </c>
      <c r="AD30" s="20"/>
      <c r="AE30" s="22">
        <f t="shared" si="30"/>
        <v>27</v>
      </c>
      <c r="AF30" s="22">
        <v>1866</v>
      </c>
      <c r="AG30" s="23">
        <v>47.37</v>
      </c>
      <c r="AH30" s="34">
        <v>-2.0640000000000001</v>
      </c>
      <c r="AI30" s="34">
        <v>0.94969999999999999</v>
      </c>
      <c r="AJ30" s="25">
        <f>29</f>
        <v>29</v>
      </c>
      <c r="AK30" s="34">
        <f t="shared" si="9"/>
        <v>-1.2017</v>
      </c>
      <c r="AL30" s="22">
        <f t="shared" si="10"/>
        <v>41.186500000000002</v>
      </c>
      <c r="AM30" s="61">
        <f t="shared" si="11"/>
        <v>39.9848</v>
      </c>
      <c r="AN30" s="41"/>
      <c r="AO30" s="22">
        <f t="shared" si="31"/>
        <v>27</v>
      </c>
      <c r="AP30" s="22">
        <v>1866</v>
      </c>
      <c r="AQ30" s="23">
        <v>47.37</v>
      </c>
      <c r="AR30" s="34">
        <v>-1.5235000000000001</v>
      </c>
      <c r="AS30" s="34">
        <v>2.4499</v>
      </c>
      <c r="AT30" s="25">
        <f>33</f>
        <v>33</v>
      </c>
      <c r="AU30" s="34">
        <f t="shared" si="12"/>
        <v>1.0993999999999999</v>
      </c>
      <c r="AV30" s="22">
        <f t="shared" si="13"/>
        <v>41.186500000000002</v>
      </c>
      <c r="AW30" s="61">
        <f t="shared" si="14"/>
        <v>42.285899999999998</v>
      </c>
      <c r="AX30" s="41"/>
      <c r="AY30" s="73">
        <f t="shared" si="15"/>
        <v>5.9871999999999996</v>
      </c>
      <c r="AZ30" s="74">
        <f t="shared" si="16"/>
        <v>41.186500000000002</v>
      </c>
      <c r="BA30" s="73">
        <f t="shared" si="17"/>
        <v>47.173699999999997</v>
      </c>
      <c r="BB30" s="55"/>
      <c r="BC30" s="22">
        <f t="shared" si="32"/>
        <v>27</v>
      </c>
      <c r="BD30" s="22">
        <v>1866</v>
      </c>
      <c r="BE30" s="23">
        <v>47.37</v>
      </c>
      <c r="BF30" s="34">
        <v>1.3264</v>
      </c>
      <c r="BG30" s="34">
        <v>-0.7833</v>
      </c>
      <c r="BH30" s="25">
        <f>10</f>
        <v>10</v>
      </c>
      <c r="BI30" s="34">
        <f t="shared" si="18"/>
        <v>-0.9637</v>
      </c>
      <c r="BJ30" s="22">
        <f t="shared" si="19"/>
        <v>41.186500000000002</v>
      </c>
      <c r="BK30" s="61">
        <f t="shared" si="20"/>
        <v>40.222799999999999</v>
      </c>
      <c r="BL30" s="41"/>
      <c r="BM30" s="22">
        <f t="shared" si="33"/>
        <v>27</v>
      </c>
      <c r="BN30" s="22">
        <v>1866</v>
      </c>
      <c r="BO30" s="23">
        <v>47.37</v>
      </c>
      <c r="BP30" s="34">
        <v>-1.9796</v>
      </c>
      <c r="BQ30" s="34">
        <v>0.501</v>
      </c>
      <c r="BR30" s="25">
        <f>17</f>
        <v>17</v>
      </c>
      <c r="BS30" s="34">
        <f t="shared" si="21"/>
        <v>2.0373000000000001</v>
      </c>
      <c r="BT30" s="22">
        <f t="shared" si="22"/>
        <v>41.186500000000002</v>
      </c>
      <c r="BU30" s="61">
        <f t="shared" si="23"/>
        <v>43.223799999999997</v>
      </c>
      <c r="BW30" s="73">
        <f t="shared" si="24"/>
        <v>7.0608000000000004</v>
      </c>
      <c r="BX30" s="74">
        <f t="shared" si="25"/>
        <v>41.186500000000002</v>
      </c>
      <c r="BY30" s="73">
        <f t="shared" si="26"/>
        <v>48.247300000000003</v>
      </c>
    </row>
    <row r="31" spans="1:77">
      <c r="A31" s="22">
        <f t="shared" si="27"/>
        <v>28</v>
      </c>
      <c r="B31" s="22">
        <v>1867</v>
      </c>
      <c r="C31" s="23">
        <v>40.72</v>
      </c>
      <c r="D31" s="34">
        <v>-1.7899999999999999E-2</v>
      </c>
      <c r="E31" s="34">
        <v>-2.1368999999999998</v>
      </c>
      <c r="F31" s="25">
        <f>4</f>
        <v>4</v>
      </c>
      <c r="G31" s="34">
        <f t="shared" si="0"/>
        <v>-1.78E-2</v>
      </c>
      <c r="H31" s="22">
        <f t="shared" si="1"/>
        <v>41.186500000000002</v>
      </c>
      <c r="I31" s="61">
        <f t="shared" si="2"/>
        <v>41.168700000000001</v>
      </c>
      <c r="J31" s="65"/>
      <c r="K31" s="22">
        <f t="shared" si="28"/>
        <v>28</v>
      </c>
      <c r="L31" s="22">
        <v>1867</v>
      </c>
      <c r="M31" s="23">
        <v>40.72</v>
      </c>
      <c r="N31" s="34">
        <v>-3.1334</v>
      </c>
      <c r="O31" s="34">
        <v>2.6939000000000002</v>
      </c>
      <c r="P31" s="25">
        <f>8</f>
        <v>8</v>
      </c>
      <c r="Q31" s="34">
        <f t="shared" si="3"/>
        <v>3.1333000000000002</v>
      </c>
      <c r="R31" s="22">
        <f t="shared" si="4"/>
        <v>41.186500000000002</v>
      </c>
      <c r="S31" s="61">
        <f t="shared" si="5"/>
        <v>44.319800000000001</v>
      </c>
      <c r="T31" s="39"/>
      <c r="U31" s="22">
        <f t="shared" si="29"/>
        <v>28</v>
      </c>
      <c r="V31" s="22">
        <v>1867</v>
      </c>
      <c r="W31" s="23">
        <v>40.72</v>
      </c>
      <c r="X31" s="34">
        <v>-2.1358999999999999</v>
      </c>
      <c r="Y31" s="34">
        <v>2.2648000000000001</v>
      </c>
      <c r="Z31" s="25">
        <f>19</f>
        <v>19</v>
      </c>
      <c r="AA31" s="34">
        <f t="shared" si="6"/>
        <v>2.1067</v>
      </c>
      <c r="AB31" s="22">
        <f t="shared" si="7"/>
        <v>41.186500000000002</v>
      </c>
      <c r="AC31" s="61">
        <f t="shared" si="8"/>
        <v>43.293199999999999</v>
      </c>
      <c r="AD31" s="20"/>
      <c r="AE31" s="22">
        <f t="shared" si="30"/>
        <v>28</v>
      </c>
      <c r="AF31" s="22">
        <v>1867</v>
      </c>
      <c r="AG31" s="23">
        <v>40.72</v>
      </c>
      <c r="AH31" s="34">
        <v>-2.0640000000000001</v>
      </c>
      <c r="AI31" s="34">
        <v>0.94969999999999999</v>
      </c>
      <c r="AJ31" s="25">
        <f>29</f>
        <v>29</v>
      </c>
      <c r="AK31" s="34">
        <f t="shared" si="9"/>
        <v>-2.0158</v>
      </c>
      <c r="AL31" s="22">
        <f t="shared" si="10"/>
        <v>41.186500000000002</v>
      </c>
      <c r="AM31" s="61">
        <f t="shared" si="11"/>
        <v>39.170699999999997</v>
      </c>
      <c r="AN31" s="41"/>
      <c r="AO31" s="22">
        <f t="shared" si="31"/>
        <v>28</v>
      </c>
      <c r="AP31" s="22">
        <v>1867</v>
      </c>
      <c r="AQ31" s="23">
        <v>40.72</v>
      </c>
      <c r="AR31" s="34">
        <v>-1.5235000000000001</v>
      </c>
      <c r="AS31" s="34">
        <v>2.4499</v>
      </c>
      <c r="AT31" s="25">
        <f>33</f>
        <v>33</v>
      </c>
      <c r="AU31" s="34">
        <f t="shared" si="12"/>
        <v>-0.88390000000000002</v>
      </c>
      <c r="AV31" s="22">
        <f t="shared" si="13"/>
        <v>41.186500000000002</v>
      </c>
      <c r="AW31" s="61">
        <f t="shared" si="14"/>
        <v>40.302599999999998</v>
      </c>
      <c r="AX31" s="41"/>
      <c r="AY31" s="73">
        <f t="shared" si="15"/>
        <v>2.3224999999999998</v>
      </c>
      <c r="AZ31" s="74">
        <f t="shared" si="16"/>
        <v>41.186500000000002</v>
      </c>
      <c r="BA31" s="73">
        <f t="shared" si="17"/>
        <v>43.509</v>
      </c>
      <c r="BB31" s="55"/>
      <c r="BC31" s="22">
        <f t="shared" si="32"/>
        <v>28</v>
      </c>
      <c r="BD31" s="22">
        <v>1867</v>
      </c>
      <c r="BE31" s="23">
        <v>40.72</v>
      </c>
      <c r="BF31" s="34">
        <v>1.3264</v>
      </c>
      <c r="BG31" s="34">
        <v>-0.7833</v>
      </c>
      <c r="BH31" s="25">
        <f>10</f>
        <v>10</v>
      </c>
      <c r="BI31" s="34">
        <f t="shared" si="18"/>
        <v>0.41</v>
      </c>
      <c r="BJ31" s="22">
        <f t="shared" si="19"/>
        <v>41.186500000000002</v>
      </c>
      <c r="BK31" s="61">
        <f t="shared" si="20"/>
        <v>41.596499999999999</v>
      </c>
      <c r="BL31" s="41"/>
      <c r="BM31" s="22">
        <f t="shared" si="33"/>
        <v>28</v>
      </c>
      <c r="BN31" s="22">
        <v>1867</v>
      </c>
      <c r="BO31" s="23">
        <v>40.72</v>
      </c>
      <c r="BP31" s="34">
        <v>-1.9796</v>
      </c>
      <c r="BQ31" s="34">
        <v>0.501</v>
      </c>
      <c r="BR31" s="25">
        <f>17</f>
        <v>17</v>
      </c>
      <c r="BS31" s="34">
        <f t="shared" si="21"/>
        <v>1.1929000000000001</v>
      </c>
      <c r="BT31" s="22">
        <f t="shared" si="22"/>
        <v>41.186500000000002</v>
      </c>
      <c r="BU31" s="61">
        <f t="shared" si="23"/>
        <v>42.379399999999997</v>
      </c>
      <c r="BW31" s="73">
        <f t="shared" si="24"/>
        <v>3.9253999999999998</v>
      </c>
      <c r="BX31" s="74">
        <f t="shared" si="25"/>
        <v>41.186500000000002</v>
      </c>
      <c r="BY31" s="73">
        <f t="shared" si="26"/>
        <v>45.111899999999999</v>
      </c>
    </row>
    <row r="32" spans="1:77">
      <c r="A32" s="22">
        <f t="shared" si="27"/>
        <v>29</v>
      </c>
      <c r="B32" s="22">
        <v>1868</v>
      </c>
      <c r="C32" s="23">
        <v>46.87</v>
      </c>
      <c r="D32" s="34">
        <v>-1.7899999999999999E-2</v>
      </c>
      <c r="E32" s="34">
        <v>-2.1368999999999998</v>
      </c>
      <c r="F32" s="25">
        <f>4</f>
        <v>4</v>
      </c>
      <c r="G32" s="34">
        <f t="shared" si="0"/>
        <v>1.5111000000000001</v>
      </c>
      <c r="H32" s="22">
        <f t="shared" si="1"/>
        <v>41.186500000000002</v>
      </c>
      <c r="I32" s="61">
        <f t="shared" si="2"/>
        <v>42.697600000000001</v>
      </c>
      <c r="J32" s="65"/>
      <c r="K32" s="22">
        <f t="shared" si="28"/>
        <v>29</v>
      </c>
      <c r="L32" s="22">
        <v>1868</v>
      </c>
      <c r="M32" s="23">
        <v>46.87</v>
      </c>
      <c r="N32" s="34">
        <v>-3.1334</v>
      </c>
      <c r="O32" s="34">
        <v>2.6939000000000002</v>
      </c>
      <c r="P32" s="25">
        <f>8</f>
        <v>8</v>
      </c>
      <c r="Q32" s="34">
        <f t="shared" si="3"/>
        <v>0.31059999999999999</v>
      </c>
      <c r="R32" s="22">
        <f t="shared" si="4"/>
        <v>41.186500000000002</v>
      </c>
      <c r="S32" s="61">
        <f t="shared" si="5"/>
        <v>41.497100000000003</v>
      </c>
      <c r="T32" s="39"/>
      <c r="U32" s="22">
        <f t="shared" si="29"/>
        <v>29</v>
      </c>
      <c r="V32" s="22">
        <v>1868</v>
      </c>
      <c r="W32" s="23">
        <v>46.87</v>
      </c>
      <c r="X32" s="34">
        <v>-2.1358999999999999</v>
      </c>
      <c r="Y32" s="34">
        <v>2.2648000000000001</v>
      </c>
      <c r="Z32" s="25">
        <f>19</f>
        <v>19</v>
      </c>
      <c r="AA32" s="34">
        <f t="shared" si="6"/>
        <v>0.50519999999999998</v>
      </c>
      <c r="AB32" s="22">
        <f t="shared" si="7"/>
        <v>41.186500000000002</v>
      </c>
      <c r="AC32" s="61">
        <f t="shared" si="8"/>
        <v>41.691699999999997</v>
      </c>
      <c r="AD32" s="20"/>
      <c r="AE32" s="22">
        <f t="shared" si="30"/>
        <v>29</v>
      </c>
      <c r="AF32" s="22">
        <v>1868</v>
      </c>
      <c r="AG32" s="23">
        <v>46.87</v>
      </c>
      <c r="AH32" s="34">
        <v>-2.0640000000000001</v>
      </c>
      <c r="AI32" s="34">
        <v>0.94969999999999999</v>
      </c>
      <c r="AJ32" s="25">
        <f>29</f>
        <v>29</v>
      </c>
      <c r="AK32" s="34">
        <f t="shared" si="9"/>
        <v>-2.7355999999999998</v>
      </c>
      <c r="AL32" s="22">
        <f t="shared" si="10"/>
        <v>41.186500000000002</v>
      </c>
      <c r="AM32" s="61">
        <f t="shared" si="11"/>
        <v>38.450899999999997</v>
      </c>
      <c r="AN32" s="41"/>
      <c r="AO32" s="22">
        <f t="shared" si="31"/>
        <v>29</v>
      </c>
      <c r="AP32" s="22">
        <v>1868</v>
      </c>
      <c r="AQ32" s="23">
        <v>46.87</v>
      </c>
      <c r="AR32" s="34">
        <v>-1.5235000000000001</v>
      </c>
      <c r="AS32" s="34">
        <v>2.4499</v>
      </c>
      <c r="AT32" s="25">
        <f>33</f>
        <v>33</v>
      </c>
      <c r="AU32" s="34">
        <f t="shared" si="12"/>
        <v>-2.8351000000000002</v>
      </c>
      <c r="AV32" s="22">
        <f t="shared" si="13"/>
        <v>41.186500000000002</v>
      </c>
      <c r="AW32" s="61">
        <f t="shared" si="14"/>
        <v>38.351399999999998</v>
      </c>
      <c r="AX32" s="41"/>
      <c r="AY32" s="73">
        <f t="shared" si="15"/>
        <v>-3.2437999999999998</v>
      </c>
      <c r="AZ32" s="74">
        <f t="shared" si="16"/>
        <v>41.186500000000002</v>
      </c>
      <c r="BA32" s="73">
        <f t="shared" si="17"/>
        <v>37.942700000000002</v>
      </c>
      <c r="BB32" s="55"/>
      <c r="BC32" s="22">
        <f t="shared" si="32"/>
        <v>29</v>
      </c>
      <c r="BD32" s="22">
        <v>1868</v>
      </c>
      <c r="BE32" s="23">
        <v>46.87</v>
      </c>
      <c r="BF32" s="34">
        <v>1.3264</v>
      </c>
      <c r="BG32" s="34">
        <v>-0.7833</v>
      </c>
      <c r="BH32" s="25">
        <f>10</f>
        <v>10</v>
      </c>
      <c r="BI32" s="34">
        <f t="shared" si="18"/>
        <v>1.627</v>
      </c>
      <c r="BJ32" s="22">
        <f t="shared" si="19"/>
        <v>41.186500000000002</v>
      </c>
      <c r="BK32" s="61">
        <f t="shared" si="20"/>
        <v>42.813499999999998</v>
      </c>
      <c r="BL32" s="41"/>
      <c r="BM32" s="22">
        <f t="shared" si="33"/>
        <v>29</v>
      </c>
      <c r="BN32" s="22">
        <v>1868</v>
      </c>
      <c r="BO32" s="23">
        <v>46.87</v>
      </c>
      <c r="BP32" s="34">
        <v>-1.9796</v>
      </c>
      <c r="BQ32" s="34">
        <v>0.501</v>
      </c>
      <c r="BR32" s="25">
        <f>17</f>
        <v>17</v>
      </c>
      <c r="BS32" s="34">
        <f t="shared" si="21"/>
        <v>0.18740000000000001</v>
      </c>
      <c r="BT32" s="22">
        <f t="shared" si="22"/>
        <v>41.186500000000002</v>
      </c>
      <c r="BU32" s="61">
        <f t="shared" si="23"/>
        <v>41.373899999999999</v>
      </c>
      <c r="BW32" s="73">
        <f t="shared" si="24"/>
        <v>-1.4294</v>
      </c>
      <c r="BX32" s="74">
        <f t="shared" si="25"/>
        <v>41.186500000000002</v>
      </c>
      <c r="BY32" s="73">
        <f t="shared" si="26"/>
        <v>39.757100000000001</v>
      </c>
    </row>
    <row r="33" spans="1:77">
      <c r="A33" s="22">
        <f t="shared" si="27"/>
        <v>30</v>
      </c>
      <c r="B33" s="22">
        <v>1869</v>
      </c>
      <c r="C33" s="23">
        <v>41.29</v>
      </c>
      <c r="D33" s="34">
        <v>-1.7899999999999999E-2</v>
      </c>
      <c r="E33" s="34">
        <v>-2.1368999999999998</v>
      </c>
      <c r="F33" s="25">
        <f>4</f>
        <v>4</v>
      </c>
      <c r="G33" s="34">
        <f t="shared" si="0"/>
        <v>2.1547999999999998</v>
      </c>
      <c r="H33" s="22">
        <f t="shared" si="1"/>
        <v>41.186500000000002</v>
      </c>
      <c r="I33" s="61">
        <f t="shared" si="2"/>
        <v>43.341299999999997</v>
      </c>
      <c r="J33" s="65"/>
      <c r="K33" s="22">
        <f t="shared" si="28"/>
        <v>30</v>
      </c>
      <c r="L33" s="22">
        <v>1869</v>
      </c>
      <c r="M33" s="23">
        <v>41.29</v>
      </c>
      <c r="N33" s="34">
        <v>-3.1334</v>
      </c>
      <c r="O33" s="34">
        <v>2.6939000000000002</v>
      </c>
      <c r="P33" s="25">
        <f>8</f>
        <v>8</v>
      </c>
      <c r="Q33" s="34">
        <f t="shared" si="3"/>
        <v>-2.6941000000000002</v>
      </c>
      <c r="R33" s="22">
        <f t="shared" si="4"/>
        <v>41.186500000000002</v>
      </c>
      <c r="S33" s="61">
        <f t="shared" si="5"/>
        <v>38.492400000000004</v>
      </c>
      <c r="T33" s="39"/>
      <c r="U33" s="22">
        <f t="shared" si="29"/>
        <v>30</v>
      </c>
      <c r="V33" s="22">
        <v>1869</v>
      </c>
      <c r="W33" s="23">
        <v>41.29</v>
      </c>
      <c r="X33" s="34">
        <v>-2.1358999999999999</v>
      </c>
      <c r="Y33" s="34">
        <v>2.2648000000000001</v>
      </c>
      <c r="Z33" s="25">
        <f>19</f>
        <v>19</v>
      </c>
      <c r="AA33" s="34">
        <f t="shared" si="6"/>
        <v>-0.38640000000000002</v>
      </c>
      <c r="AB33" s="22">
        <f t="shared" si="7"/>
        <v>41.186500000000002</v>
      </c>
      <c r="AC33" s="61">
        <f t="shared" si="8"/>
        <v>40.8001</v>
      </c>
      <c r="AD33" s="20"/>
      <c r="AE33" s="22">
        <f t="shared" si="30"/>
        <v>30</v>
      </c>
      <c r="AF33" s="22">
        <v>1869</v>
      </c>
      <c r="AG33" s="23">
        <v>41.29</v>
      </c>
      <c r="AH33" s="34">
        <v>-2.0640000000000001</v>
      </c>
      <c r="AI33" s="34">
        <v>0.94969999999999999</v>
      </c>
      <c r="AJ33" s="25">
        <f>29</f>
        <v>29</v>
      </c>
      <c r="AK33" s="34">
        <f t="shared" si="9"/>
        <v>-2.9653999999999998</v>
      </c>
      <c r="AL33" s="22">
        <f t="shared" si="10"/>
        <v>41.186500000000002</v>
      </c>
      <c r="AM33" s="61">
        <f t="shared" si="11"/>
        <v>38.2211</v>
      </c>
      <c r="AN33" s="41"/>
      <c r="AO33" s="22">
        <f t="shared" si="31"/>
        <v>30</v>
      </c>
      <c r="AP33" s="22">
        <v>1869</v>
      </c>
      <c r="AQ33" s="23">
        <v>41.29</v>
      </c>
      <c r="AR33" s="34">
        <v>-1.5235000000000001</v>
      </c>
      <c r="AS33" s="34">
        <v>2.4499</v>
      </c>
      <c r="AT33" s="25">
        <f>33</f>
        <v>33</v>
      </c>
      <c r="AU33" s="34">
        <f t="shared" si="12"/>
        <v>-3.7315999999999998</v>
      </c>
      <c r="AV33" s="22">
        <f t="shared" si="13"/>
        <v>41.186500000000002</v>
      </c>
      <c r="AW33" s="61">
        <f t="shared" si="14"/>
        <v>37.454900000000002</v>
      </c>
      <c r="AX33" s="41"/>
      <c r="AY33" s="73">
        <f t="shared" si="15"/>
        <v>-7.6227</v>
      </c>
      <c r="AZ33" s="74">
        <f t="shared" si="16"/>
        <v>41.186500000000002</v>
      </c>
      <c r="BA33" s="73">
        <f t="shared" si="17"/>
        <v>33.563800000000001</v>
      </c>
      <c r="BB33" s="55"/>
      <c r="BC33" s="22">
        <f t="shared" si="32"/>
        <v>30</v>
      </c>
      <c r="BD33" s="22">
        <v>1869</v>
      </c>
      <c r="BE33" s="23">
        <v>41.29</v>
      </c>
      <c r="BF33" s="34">
        <v>1.3264</v>
      </c>
      <c r="BG33" s="34">
        <v>-0.7833</v>
      </c>
      <c r="BH33" s="25">
        <f>10</f>
        <v>10</v>
      </c>
      <c r="BI33" s="34">
        <f t="shared" si="18"/>
        <v>2.1097000000000001</v>
      </c>
      <c r="BJ33" s="22">
        <f t="shared" si="19"/>
        <v>41.186500000000002</v>
      </c>
      <c r="BK33" s="61">
        <f t="shared" si="20"/>
        <v>43.296199999999999</v>
      </c>
      <c r="BL33" s="41"/>
      <c r="BM33" s="22">
        <f t="shared" si="33"/>
        <v>30</v>
      </c>
      <c r="BN33" s="22">
        <v>1869</v>
      </c>
      <c r="BO33" s="23">
        <v>41.29</v>
      </c>
      <c r="BP33" s="34">
        <v>-1.9796</v>
      </c>
      <c r="BQ33" s="34">
        <v>0.501</v>
      </c>
      <c r="BR33" s="25">
        <f>17</f>
        <v>17</v>
      </c>
      <c r="BS33" s="34">
        <f t="shared" si="21"/>
        <v>-0.68369999999999997</v>
      </c>
      <c r="BT33" s="22">
        <f t="shared" si="22"/>
        <v>41.186500000000002</v>
      </c>
      <c r="BU33" s="61">
        <f t="shared" si="23"/>
        <v>40.502800000000001</v>
      </c>
      <c r="BW33" s="73">
        <f t="shared" si="24"/>
        <v>-6.1966999999999999</v>
      </c>
      <c r="BX33" s="74">
        <f t="shared" si="25"/>
        <v>41.186500000000002</v>
      </c>
      <c r="BY33" s="73">
        <f t="shared" si="26"/>
        <v>34.989800000000002</v>
      </c>
    </row>
    <row r="34" spans="1:77">
      <c r="A34" s="22">
        <f t="shared" si="27"/>
        <v>31</v>
      </c>
      <c r="B34" s="22">
        <v>1870</v>
      </c>
      <c r="C34" s="23">
        <v>37.46</v>
      </c>
      <c r="D34" s="34">
        <v>-1.7899999999999999E-2</v>
      </c>
      <c r="E34" s="34">
        <v>-2.1368999999999998</v>
      </c>
      <c r="F34" s="25">
        <f>4</f>
        <v>4</v>
      </c>
      <c r="G34" s="34">
        <f t="shared" si="0"/>
        <v>1.5108999999999999</v>
      </c>
      <c r="H34" s="22">
        <f t="shared" si="1"/>
        <v>41.186500000000002</v>
      </c>
      <c r="I34" s="61">
        <f t="shared" si="2"/>
        <v>42.697400000000002</v>
      </c>
      <c r="J34" s="65"/>
      <c r="K34" s="22">
        <f t="shared" si="28"/>
        <v>31</v>
      </c>
      <c r="L34" s="22">
        <v>1870</v>
      </c>
      <c r="M34" s="23">
        <v>37.46</v>
      </c>
      <c r="N34" s="34">
        <v>-3.1334</v>
      </c>
      <c r="O34" s="34">
        <v>2.6939000000000002</v>
      </c>
      <c r="P34" s="25">
        <f>8</f>
        <v>8</v>
      </c>
      <c r="Q34" s="34">
        <f t="shared" si="3"/>
        <v>-4.1204999999999998</v>
      </c>
      <c r="R34" s="22">
        <f t="shared" si="4"/>
        <v>41.186500000000002</v>
      </c>
      <c r="S34" s="61">
        <f t="shared" si="5"/>
        <v>37.066000000000003</v>
      </c>
      <c r="T34" s="39"/>
      <c r="U34" s="22">
        <f t="shared" si="29"/>
        <v>31</v>
      </c>
      <c r="V34" s="22">
        <v>1870</v>
      </c>
      <c r="W34" s="23">
        <v>37.46</v>
      </c>
      <c r="X34" s="34">
        <v>-2.1358999999999999</v>
      </c>
      <c r="Y34" s="34">
        <v>2.2648000000000001</v>
      </c>
      <c r="Z34" s="25">
        <f>19</f>
        <v>19</v>
      </c>
      <c r="AA34" s="34">
        <f t="shared" si="6"/>
        <v>-0.15479999999999999</v>
      </c>
      <c r="AB34" s="22">
        <f t="shared" si="7"/>
        <v>41.186500000000002</v>
      </c>
      <c r="AC34" s="61">
        <f t="shared" si="8"/>
        <v>41.031700000000001</v>
      </c>
      <c r="AD34" s="20"/>
      <c r="AE34" s="22">
        <f t="shared" si="30"/>
        <v>31</v>
      </c>
      <c r="AF34" s="22">
        <v>1870</v>
      </c>
      <c r="AG34" s="23">
        <v>37.46</v>
      </c>
      <c r="AH34" s="34">
        <v>-2.0640000000000001</v>
      </c>
      <c r="AI34" s="34">
        <v>0.94969999999999999</v>
      </c>
      <c r="AJ34" s="25">
        <f>29</f>
        <v>29</v>
      </c>
      <c r="AK34" s="34">
        <f t="shared" si="9"/>
        <v>-2.5447000000000002</v>
      </c>
      <c r="AL34" s="22">
        <f t="shared" si="10"/>
        <v>41.186500000000002</v>
      </c>
      <c r="AM34" s="61">
        <f t="shared" si="11"/>
        <v>38.641800000000003</v>
      </c>
      <c r="AN34" s="41"/>
      <c r="AO34" s="22">
        <f t="shared" si="31"/>
        <v>31</v>
      </c>
      <c r="AP34" s="22">
        <v>1870</v>
      </c>
      <c r="AQ34" s="23">
        <v>37.46</v>
      </c>
      <c r="AR34" s="34">
        <v>-1.5235000000000001</v>
      </c>
      <c r="AS34" s="34">
        <v>2.4499</v>
      </c>
      <c r="AT34" s="25">
        <f>33</f>
        <v>33</v>
      </c>
      <c r="AU34" s="34">
        <f t="shared" si="12"/>
        <v>-3.1465999999999998</v>
      </c>
      <c r="AV34" s="22">
        <f t="shared" si="13"/>
        <v>41.186500000000002</v>
      </c>
      <c r="AW34" s="61">
        <f t="shared" si="14"/>
        <v>38.039900000000003</v>
      </c>
      <c r="AX34" s="41"/>
      <c r="AY34" s="73">
        <f t="shared" si="15"/>
        <v>-8.4557000000000002</v>
      </c>
      <c r="AZ34" s="74">
        <f t="shared" si="16"/>
        <v>41.186500000000002</v>
      </c>
      <c r="BA34" s="73">
        <f t="shared" si="17"/>
        <v>32.730800000000002</v>
      </c>
      <c r="BB34" s="55"/>
      <c r="BC34" s="22">
        <f t="shared" si="32"/>
        <v>31</v>
      </c>
      <c r="BD34" s="22">
        <v>1870</v>
      </c>
      <c r="BE34" s="23">
        <v>37.46</v>
      </c>
      <c r="BF34" s="34">
        <v>1.3264</v>
      </c>
      <c r="BG34" s="34">
        <v>-0.7833</v>
      </c>
      <c r="BH34" s="25">
        <f>10</f>
        <v>10</v>
      </c>
      <c r="BI34" s="34">
        <f t="shared" si="18"/>
        <v>1.6269</v>
      </c>
      <c r="BJ34" s="22">
        <f t="shared" si="19"/>
        <v>41.186500000000002</v>
      </c>
      <c r="BK34" s="61">
        <f t="shared" si="20"/>
        <v>42.813400000000001</v>
      </c>
      <c r="BL34" s="41"/>
      <c r="BM34" s="22">
        <f t="shared" si="33"/>
        <v>31</v>
      </c>
      <c r="BN34" s="22">
        <v>1870</v>
      </c>
      <c r="BO34" s="23">
        <v>37.46</v>
      </c>
      <c r="BP34" s="34">
        <v>-1.9796</v>
      </c>
      <c r="BQ34" s="34">
        <v>0.501</v>
      </c>
      <c r="BR34" s="25">
        <f>17</f>
        <v>17</v>
      </c>
      <c r="BS34" s="34">
        <f t="shared" si="21"/>
        <v>-1.2366999999999999</v>
      </c>
      <c r="BT34" s="22">
        <f t="shared" si="22"/>
        <v>41.186500000000002</v>
      </c>
      <c r="BU34" s="61">
        <f t="shared" si="23"/>
        <v>39.949800000000003</v>
      </c>
      <c r="BW34" s="73">
        <f t="shared" si="24"/>
        <v>-8.0655000000000001</v>
      </c>
      <c r="BX34" s="74">
        <f t="shared" si="25"/>
        <v>41.186500000000002</v>
      </c>
      <c r="BY34" s="73">
        <f t="shared" si="26"/>
        <v>33.121000000000002</v>
      </c>
    </row>
    <row r="35" spans="1:77">
      <c r="A35" s="22">
        <f t="shared" si="27"/>
        <v>32</v>
      </c>
      <c r="B35" s="22">
        <v>1871</v>
      </c>
      <c r="C35" s="23">
        <v>29.91</v>
      </c>
      <c r="D35" s="34">
        <v>-1.7899999999999999E-2</v>
      </c>
      <c r="E35" s="34">
        <v>-2.1368999999999998</v>
      </c>
      <c r="F35" s="25">
        <f>4</f>
        <v>4</v>
      </c>
      <c r="G35" s="34">
        <f t="shared" si="0"/>
        <v>-1.7999999999999999E-2</v>
      </c>
      <c r="H35" s="22">
        <f t="shared" si="1"/>
        <v>41.186500000000002</v>
      </c>
      <c r="I35" s="61">
        <f t="shared" si="2"/>
        <v>41.168500000000002</v>
      </c>
      <c r="J35" s="65"/>
      <c r="K35" s="22">
        <f t="shared" si="28"/>
        <v>32</v>
      </c>
      <c r="L35" s="22">
        <v>1871</v>
      </c>
      <c r="M35" s="23">
        <v>29.91</v>
      </c>
      <c r="N35" s="34">
        <v>-3.1334</v>
      </c>
      <c r="O35" s="34">
        <v>2.6939000000000002</v>
      </c>
      <c r="P35" s="25">
        <f>8</f>
        <v>8</v>
      </c>
      <c r="Q35" s="34">
        <f t="shared" si="3"/>
        <v>-3.1332</v>
      </c>
      <c r="R35" s="22">
        <f t="shared" si="4"/>
        <v>41.186500000000002</v>
      </c>
      <c r="S35" s="61">
        <f t="shared" si="5"/>
        <v>38.0533</v>
      </c>
      <c r="T35" s="39"/>
      <c r="U35" s="22">
        <f t="shared" si="29"/>
        <v>32</v>
      </c>
      <c r="V35" s="22">
        <v>1871</v>
      </c>
      <c r="W35" s="23">
        <v>29.91</v>
      </c>
      <c r="X35" s="34">
        <v>-2.1358999999999999</v>
      </c>
      <c r="Y35" s="34">
        <v>2.2648000000000001</v>
      </c>
      <c r="Z35" s="25">
        <f>19</f>
        <v>19</v>
      </c>
      <c r="AA35" s="34">
        <f t="shared" si="6"/>
        <v>0.85809999999999997</v>
      </c>
      <c r="AB35" s="22">
        <f t="shared" si="7"/>
        <v>41.186500000000002</v>
      </c>
      <c r="AC35" s="61">
        <f t="shared" si="8"/>
        <v>42.044600000000003</v>
      </c>
      <c r="AD35" s="20"/>
      <c r="AE35" s="22">
        <f t="shared" si="30"/>
        <v>32</v>
      </c>
      <c r="AF35" s="22">
        <v>1871</v>
      </c>
      <c r="AG35" s="23">
        <v>29.91</v>
      </c>
      <c r="AH35" s="34">
        <v>-2.0640000000000001</v>
      </c>
      <c r="AI35" s="34">
        <v>0.94969999999999999</v>
      </c>
      <c r="AJ35" s="25">
        <f>29</f>
        <v>29</v>
      </c>
      <c r="AK35" s="34">
        <f t="shared" si="9"/>
        <v>-1.6431</v>
      </c>
      <c r="AL35" s="22">
        <f t="shared" si="10"/>
        <v>41.186500000000002</v>
      </c>
      <c r="AM35" s="61">
        <f t="shared" si="11"/>
        <v>39.543399999999998</v>
      </c>
      <c r="AN35" s="41"/>
      <c r="AO35" s="22">
        <f t="shared" si="31"/>
        <v>32</v>
      </c>
      <c r="AP35" s="22">
        <v>1871</v>
      </c>
      <c r="AQ35" s="23">
        <v>29.91</v>
      </c>
      <c r="AR35" s="34">
        <v>-1.5235000000000001</v>
      </c>
      <c r="AS35" s="34">
        <v>2.4499</v>
      </c>
      <c r="AT35" s="25">
        <f>33</f>
        <v>33</v>
      </c>
      <c r="AU35" s="34">
        <f t="shared" si="12"/>
        <v>-1.4958</v>
      </c>
      <c r="AV35" s="22">
        <f t="shared" si="13"/>
        <v>41.186500000000002</v>
      </c>
      <c r="AW35" s="61">
        <f t="shared" si="14"/>
        <v>39.6907</v>
      </c>
      <c r="AX35" s="41"/>
      <c r="AY35" s="73">
        <f t="shared" si="15"/>
        <v>-5.4320000000000004</v>
      </c>
      <c r="AZ35" s="74">
        <f t="shared" si="16"/>
        <v>41.186500000000002</v>
      </c>
      <c r="BA35" s="73">
        <f t="shared" si="17"/>
        <v>35.7545</v>
      </c>
      <c r="BB35" s="55"/>
      <c r="BC35" s="22">
        <f t="shared" si="32"/>
        <v>32</v>
      </c>
      <c r="BD35" s="22">
        <v>1871</v>
      </c>
      <c r="BE35" s="23">
        <v>29.91</v>
      </c>
      <c r="BF35" s="34">
        <v>1.3264</v>
      </c>
      <c r="BG35" s="34">
        <v>-0.7833</v>
      </c>
      <c r="BH35" s="25">
        <f>10</f>
        <v>10</v>
      </c>
      <c r="BI35" s="34">
        <f t="shared" si="18"/>
        <v>0.4098</v>
      </c>
      <c r="BJ35" s="22">
        <f t="shared" si="19"/>
        <v>41.186500000000002</v>
      </c>
      <c r="BK35" s="61">
        <f t="shared" si="20"/>
        <v>41.596299999999999</v>
      </c>
      <c r="BL35" s="41"/>
      <c r="BM35" s="22">
        <f t="shared" si="33"/>
        <v>32</v>
      </c>
      <c r="BN35" s="22">
        <v>1871</v>
      </c>
      <c r="BO35" s="23">
        <v>29.91</v>
      </c>
      <c r="BP35" s="34">
        <v>-1.9796</v>
      </c>
      <c r="BQ35" s="34">
        <v>0.501</v>
      </c>
      <c r="BR35" s="25">
        <f>17</f>
        <v>17</v>
      </c>
      <c r="BS35" s="34">
        <f t="shared" si="21"/>
        <v>-1.4629000000000001</v>
      </c>
      <c r="BT35" s="22">
        <f t="shared" si="22"/>
        <v>41.186500000000002</v>
      </c>
      <c r="BU35" s="61">
        <f t="shared" si="23"/>
        <v>39.723599999999998</v>
      </c>
      <c r="BW35" s="73">
        <f t="shared" ref="BW35:BW67" si="34">(AE35)+(AO35)+(AY35)+(BI35)+(BS35)</f>
        <v>57.514899999999997</v>
      </c>
      <c r="BX35" s="74">
        <f t="shared" si="25"/>
        <v>41.186500000000002</v>
      </c>
      <c r="BY35" s="73">
        <f t="shared" si="26"/>
        <v>98.701400000000007</v>
      </c>
    </row>
    <row r="36" spans="1:77">
      <c r="A36" s="22">
        <f t="shared" si="27"/>
        <v>33</v>
      </c>
      <c r="B36" s="22">
        <v>1872</v>
      </c>
      <c r="C36" s="23">
        <v>32.9</v>
      </c>
      <c r="D36" s="34">
        <v>-1.7899999999999999E-2</v>
      </c>
      <c r="E36" s="34">
        <v>-2.1368999999999998</v>
      </c>
      <c r="F36" s="25">
        <f>4</f>
        <v>4</v>
      </c>
      <c r="G36" s="34">
        <f t="shared" si="0"/>
        <v>-1.5111000000000001</v>
      </c>
      <c r="H36" s="22">
        <f t="shared" si="1"/>
        <v>41.186500000000002</v>
      </c>
      <c r="I36" s="61">
        <f t="shared" si="2"/>
        <v>39.675400000000003</v>
      </c>
      <c r="J36" s="65"/>
      <c r="K36" s="22">
        <f t="shared" si="28"/>
        <v>33</v>
      </c>
      <c r="L36" s="22">
        <v>1872</v>
      </c>
      <c r="M36" s="23">
        <v>32.9</v>
      </c>
      <c r="N36" s="34">
        <v>-3.1334</v>
      </c>
      <c r="O36" s="34">
        <v>2.6939000000000002</v>
      </c>
      <c r="P36" s="25">
        <f>8</f>
        <v>8</v>
      </c>
      <c r="Q36" s="34">
        <f t="shared" si="3"/>
        <v>-0.3105</v>
      </c>
      <c r="R36" s="22">
        <f t="shared" si="4"/>
        <v>41.186500000000002</v>
      </c>
      <c r="S36" s="61">
        <f t="shared" si="5"/>
        <v>40.875999999999998</v>
      </c>
      <c r="T36" s="39"/>
      <c r="U36" s="22">
        <f t="shared" si="29"/>
        <v>33</v>
      </c>
      <c r="V36" s="22">
        <v>1872</v>
      </c>
      <c r="W36" s="23">
        <v>32.9</v>
      </c>
      <c r="X36" s="34">
        <v>-2.1358999999999999</v>
      </c>
      <c r="Y36" s="34">
        <v>2.2648000000000001</v>
      </c>
      <c r="Z36" s="25">
        <f>19</f>
        <v>19</v>
      </c>
      <c r="AA36" s="34">
        <f t="shared" si="6"/>
        <v>1.7779</v>
      </c>
      <c r="AB36" s="22">
        <f t="shared" si="7"/>
        <v>41.186500000000002</v>
      </c>
      <c r="AC36" s="61">
        <f t="shared" si="8"/>
        <v>42.964399999999998</v>
      </c>
      <c r="AD36" s="20"/>
      <c r="AE36" s="22">
        <f t="shared" si="30"/>
        <v>33</v>
      </c>
      <c r="AF36" s="22">
        <v>1872</v>
      </c>
      <c r="AG36" s="23">
        <v>32.9</v>
      </c>
      <c r="AH36" s="34">
        <v>-2.0640000000000001</v>
      </c>
      <c r="AI36" s="34">
        <v>0.94969999999999999</v>
      </c>
      <c r="AJ36" s="25">
        <f>29</f>
        <v>29</v>
      </c>
      <c r="AK36" s="34">
        <f t="shared" si="9"/>
        <v>-0.66459999999999997</v>
      </c>
      <c r="AL36" s="22">
        <f t="shared" si="10"/>
        <v>41.186500000000002</v>
      </c>
      <c r="AM36" s="61">
        <f t="shared" si="11"/>
        <v>40.521900000000002</v>
      </c>
      <c r="AN36" s="41"/>
      <c r="AO36" s="22">
        <f t="shared" si="31"/>
        <v>33</v>
      </c>
      <c r="AP36" s="22">
        <v>1872</v>
      </c>
      <c r="AQ36" s="23">
        <v>32.9</v>
      </c>
      <c r="AR36" s="34">
        <v>-1.5235000000000001</v>
      </c>
      <c r="AS36" s="34">
        <v>2.4499</v>
      </c>
      <c r="AT36" s="25">
        <f>33</f>
        <v>33</v>
      </c>
      <c r="AU36" s="34">
        <f t="shared" si="12"/>
        <v>0.2089</v>
      </c>
      <c r="AV36" s="22">
        <f t="shared" si="13"/>
        <v>41.186500000000002</v>
      </c>
      <c r="AW36" s="61">
        <f t="shared" si="14"/>
        <v>41.395400000000002</v>
      </c>
      <c r="AX36" s="41"/>
      <c r="AY36" s="73">
        <f t="shared" si="15"/>
        <v>-0.49940000000000001</v>
      </c>
      <c r="AZ36" s="74">
        <f t="shared" si="16"/>
        <v>41.186500000000002</v>
      </c>
      <c r="BA36" s="73">
        <f t="shared" si="17"/>
        <v>40.687100000000001</v>
      </c>
      <c r="BB36" s="55"/>
      <c r="BC36" s="22">
        <f t="shared" si="32"/>
        <v>33</v>
      </c>
      <c r="BD36" s="22">
        <v>1872</v>
      </c>
      <c r="BE36" s="23">
        <v>32.9</v>
      </c>
      <c r="BF36" s="34">
        <v>1.3264</v>
      </c>
      <c r="BG36" s="34">
        <v>-0.7833</v>
      </c>
      <c r="BH36" s="25">
        <f>10</f>
        <v>10</v>
      </c>
      <c r="BI36" s="34">
        <f t="shared" si="18"/>
        <v>-0.96389999999999998</v>
      </c>
      <c r="BJ36" s="22">
        <f t="shared" si="19"/>
        <v>41.186500000000002</v>
      </c>
      <c r="BK36" s="61">
        <f t="shared" si="20"/>
        <v>40.2226</v>
      </c>
      <c r="BL36" s="41"/>
      <c r="BM36" s="22">
        <f t="shared" si="33"/>
        <v>33</v>
      </c>
      <c r="BN36" s="22">
        <v>1872</v>
      </c>
      <c r="BO36" s="23">
        <v>32.9</v>
      </c>
      <c r="BP36" s="34">
        <v>-1.9796</v>
      </c>
      <c r="BQ36" s="34">
        <v>0.501</v>
      </c>
      <c r="BR36" s="25">
        <f>17</f>
        <v>17</v>
      </c>
      <c r="BS36" s="34">
        <f t="shared" si="21"/>
        <v>-1.4917</v>
      </c>
      <c r="BT36" s="22">
        <f t="shared" si="22"/>
        <v>41.186500000000002</v>
      </c>
      <c r="BU36" s="61">
        <f t="shared" si="23"/>
        <v>39.694800000000001</v>
      </c>
      <c r="BW36" s="73">
        <f t="shared" si="34"/>
        <v>63.045000000000002</v>
      </c>
      <c r="BX36" s="74">
        <f t="shared" si="25"/>
        <v>41.186500000000002</v>
      </c>
      <c r="BY36" s="73">
        <f t="shared" si="26"/>
        <v>104.2315</v>
      </c>
    </row>
    <row r="37" spans="1:77">
      <c r="A37" s="22">
        <f t="shared" si="27"/>
        <v>34</v>
      </c>
      <c r="B37" s="22">
        <v>1873</v>
      </c>
      <c r="C37" s="23">
        <v>45.18</v>
      </c>
      <c r="D37" s="34">
        <v>-1.7899999999999999E-2</v>
      </c>
      <c r="E37" s="34">
        <v>-2.1368999999999998</v>
      </c>
      <c r="F37" s="25">
        <f>4</f>
        <v>4</v>
      </c>
      <c r="G37" s="34">
        <f t="shared" si="0"/>
        <v>-2.1190000000000002</v>
      </c>
      <c r="H37" s="22">
        <f t="shared" si="1"/>
        <v>41.186500000000002</v>
      </c>
      <c r="I37" s="61">
        <f t="shared" si="2"/>
        <v>39.067500000000003</v>
      </c>
      <c r="J37" s="65"/>
      <c r="K37" s="22">
        <f t="shared" si="28"/>
        <v>34</v>
      </c>
      <c r="L37" s="22">
        <v>1873</v>
      </c>
      <c r="M37" s="23">
        <v>45.18</v>
      </c>
      <c r="N37" s="34">
        <v>-3.1334</v>
      </c>
      <c r="O37" s="34">
        <v>2.6939000000000002</v>
      </c>
      <c r="P37" s="25">
        <f>8</f>
        <v>8</v>
      </c>
      <c r="Q37" s="34">
        <f t="shared" si="3"/>
        <v>2.6941000000000002</v>
      </c>
      <c r="R37" s="22">
        <f t="shared" si="4"/>
        <v>41.186500000000002</v>
      </c>
      <c r="S37" s="61">
        <f t="shared" si="5"/>
        <v>43.880600000000001</v>
      </c>
      <c r="T37" s="39"/>
      <c r="U37" s="22">
        <f t="shared" si="29"/>
        <v>34</v>
      </c>
      <c r="V37" s="22">
        <v>1873</v>
      </c>
      <c r="W37" s="23">
        <v>45.18</v>
      </c>
      <c r="X37" s="34">
        <v>-2.1358999999999999</v>
      </c>
      <c r="Y37" s="34">
        <v>2.2648000000000001</v>
      </c>
      <c r="Z37" s="25">
        <f>19</f>
        <v>19</v>
      </c>
      <c r="AA37" s="34">
        <f t="shared" si="6"/>
        <v>1.7403999999999999</v>
      </c>
      <c r="AB37" s="22">
        <f t="shared" si="7"/>
        <v>41.186500000000002</v>
      </c>
      <c r="AC37" s="61">
        <f t="shared" si="8"/>
        <v>42.926900000000003</v>
      </c>
      <c r="AD37" s="20"/>
      <c r="AE37" s="22">
        <f t="shared" si="30"/>
        <v>34</v>
      </c>
      <c r="AF37" s="22">
        <v>1873</v>
      </c>
      <c r="AG37" s="23">
        <v>45.18</v>
      </c>
      <c r="AH37" s="34">
        <v>-2.0640000000000001</v>
      </c>
      <c r="AI37" s="34">
        <v>0.94969999999999999</v>
      </c>
      <c r="AJ37" s="25">
        <f>29</f>
        <v>29</v>
      </c>
      <c r="AK37" s="34">
        <f t="shared" si="9"/>
        <v>-1.7100000000000001E-2</v>
      </c>
      <c r="AL37" s="22">
        <f t="shared" si="10"/>
        <v>41.186500000000002</v>
      </c>
      <c r="AM37" s="61">
        <f t="shared" si="11"/>
        <v>41.169400000000003</v>
      </c>
      <c r="AN37" s="41"/>
      <c r="AO37" s="22">
        <f t="shared" si="31"/>
        <v>34</v>
      </c>
      <c r="AP37" s="22">
        <v>1873</v>
      </c>
      <c r="AQ37" s="23">
        <v>45.18</v>
      </c>
      <c r="AR37" s="34">
        <v>-1.5235000000000001</v>
      </c>
      <c r="AS37" s="34">
        <v>2.4499</v>
      </c>
      <c r="AT37" s="25">
        <f>33</f>
        <v>33</v>
      </c>
      <c r="AU37" s="34">
        <f t="shared" si="12"/>
        <v>0.95389999999999997</v>
      </c>
      <c r="AV37" s="22">
        <f t="shared" si="13"/>
        <v>41.186500000000002</v>
      </c>
      <c r="AW37" s="61">
        <f t="shared" si="14"/>
        <v>42.1404</v>
      </c>
      <c r="AX37" s="41"/>
      <c r="AY37" s="73">
        <f t="shared" si="15"/>
        <v>3.2523</v>
      </c>
      <c r="AZ37" s="74">
        <f t="shared" si="16"/>
        <v>41.186500000000002</v>
      </c>
      <c r="BA37" s="73">
        <f t="shared" si="17"/>
        <v>44.438800000000001</v>
      </c>
      <c r="BB37" s="55"/>
      <c r="BC37" s="22">
        <f t="shared" si="32"/>
        <v>34</v>
      </c>
      <c r="BD37" s="22">
        <v>1873</v>
      </c>
      <c r="BE37" s="23">
        <v>45.18</v>
      </c>
      <c r="BF37" s="34">
        <v>1.3264</v>
      </c>
      <c r="BG37" s="34">
        <v>-0.7833</v>
      </c>
      <c r="BH37" s="25">
        <f>10</f>
        <v>10</v>
      </c>
      <c r="BI37" s="34">
        <f t="shared" si="18"/>
        <v>-1.8564000000000001</v>
      </c>
      <c r="BJ37" s="22">
        <f t="shared" si="19"/>
        <v>41.186500000000002</v>
      </c>
      <c r="BK37" s="61">
        <f t="shared" si="20"/>
        <v>39.330100000000002</v>
      </c>
      <c r="BL37" s="41"/>
      <c r="BM37" s="22">
        <f t="shared" si="33"/>
        <v>34</v>
      </c>
      <c r="BN37" s="22">
        <v>1873</v>
      </c>
      <c r="BO37" s="23">
        <v>45.18</v>
      </c>
      <c r="BP37" s="34">
        <v>-1.9796</v>
      </c>
      <c r="BQ37" s="34">
        <v>0.501</v>
      </c>
      <c r="BR37" s="25">
        <f>17</f>
        <v>17</v>
      </c>
      <c r="BS37" s="34">
        <f t="shared" si="21"/>
        <v>-1.4785999999999999</v>
      </c>
      <c r="BT37" s="22">
        <f t="shared" si="22"/>
        <v>41.186500000000002</v>
      </c>
      <c r="BU37" s="61">
        <f t="shared" si="23"/>
        <v>39.707900000000002</v>
      </c>
      <c r="BW37" s="73">
        <f t="shared" si="34"/>
        <v>67.917299999999997</v>
      </c>
      <c r="BX37" s="74">
        <f t="shared" si="25"/>
        <v>41.186500000000002</v>
      </c>
      <c r="BY37" s="73">
        <f t="shared" si="26"/>
        <v>109.10380000000001</v>
      </c>
    </row>
    <row r="38" spans="1:77">
      <c r="A38" s="22">
        <f t="shared" si="27"/>
        <v>35</v>
      </c>
      <c r="B38" s="22">
        <v>1874</v>
      </c>
      <c r="C38" s="23">
        <v>38.479999999999997</v>
      </c>
      <c r="D38" s="34">
        <v>-1.7899999999999999E-2</v>
      </c>
      <c r="E38" s="34">
        <v>-2.1368999999999998</v>
      </c>
      <c r="F38" s="25">
        <f>4</f>
        <v>4</v>
      </c>
      <c r="G38" s="34">
        <f t="shared" si="0"/>
        <v>-1.5108999999999999</v>
      </c>
      <c r="H38" s="22">
        <f t="shared" si="1"/>
        <v>41.186500000000002</v>
      </c>
      <c r="I38" s="61">
        <f t="shared" si="2"/>
        <v>39.675600000000003</v>
      </c>
      <c r="J38" s="65"/>
      <c r="K38" s="22">
        <f t="shared" si="28"/>
        <v>35</v>
      </c>
      <c r="L38" s="22">
        <v>1874</v>
      </c>
      <c r="M38" s="23">
        <v>38.479999999999997</v>
      </c>
      <c r="N38" s="34">
        <v>-3.1334</v>
      </c>
      <c r="O38" s="34">
        <v>2.6939000000000002</v>
      </c>
      <c r="P38" s="25">
        <f>8</f>
        <v>8</v>
      </c>
      <c r="Q38" s="34">
        <f t="shared" si="3"/>
        <v>4.1204999999999998</v>
      </c>
      <c r="R38" s="22">
        <f t="shared" si="4"/>
        <v>41.186500000000002</v>
      </c>
      <c r="S38" s="61">
        <f t="shared" si="5"/>
        <v>45.307000000000002</v>
      </c>
      <c r="T38" s="39"/>
      <c r="U38" s="22">
        <f t="shared" si="29"/>
        <v>35</v>
      </c>
      <c r="V38" s="22">
        <v>1874</v>
      </c>
      <c r="W38" s="23">
        <v>38.479999999999997</v>
      </c>
      <c r="X38" s="34">
        <v>-2.1358999999999999</v>
      </c>
      <c r="Y38" s="34">
        <v>2.2648000000000001</v>
      </c>
      <c r="Z38" s="25">
        <f>19</f>
        <v>19</v>
      </c>
      <c r="AA38" s="34">
        <f t="shared" si="6"/>
        <v>0.43309999999999998</v>
      </c>
      <c r="AB38" s="22">
        <f t="shared" si="7"/>
        <v>41.186500000000002</v>
      </c>
      <c r="AC38" s="61">
        <f t="shared" si="8"/>
        <v>41.619599999999998</v>
      </c>
      <c r="AD38" s="20"/>
      <c r="AE38" s="22">
        <f t="shared" si="30"/>
        <v>35</v>
      </c>
      <c r="AF38" s="22">
        <v>1874</v>
      </c>
      <c r="AG38" s="23">
        <v>38.479999999999997</v>
      </c>
      <c r="AH38" s="34">
        <v>-2.0640000000000001</v>
      </c>
      <c r="AI38" s="34">
        <v>0.94969999999999999</v>
      </c>
      <c r="AJ38" s="25">
        <f>29</f>
        <v>29</v>
      </c>
      <c r="AK38" s="34">
        <f t="shared" si="9"/>
        <v>0.11940000000000001</v>
      </c>
      <c r="AL38" s="22">
        <f t="shared" si="10"/>
        <v>41.186500000000002</v>
      </c>
      <c r="AM38" s="61">
        <f t="shared" si="11"/>
        <v>41.305900000000001</v>
      </c>
      <c r="AN38" s="41"/>
      <c r="AO38" s="22">
        <f t="shared" si="31"/>
        <v>35</v>
      </c>
      <c r="AP38" s="22">
        <v>1874</v>
      </c>
      <c r="AQ38" s="23">
        <v>38.479999999999997</v>
      </c>
      <c r="AR38" s="34">
        <v>-1.5235000000000001</v>
      </c>
      <c r="AS38" s="34">
        <v>2.4499</v>
      </c>
      <c r="AT38" s="25">
        <f>33</f>
        <v>33</v>
      </c>
      <c r="AU38" s="34">
        <f t="shared" si="12"/>
        <v>0.31790000000000002</v>
      </c>
      <c r="AV38" s="22">
        <f t="shared" si="13"/>
        <v>41.186500000000002</v>
      </c>
      <c r="AW38" s="61">
        <f t="shared" si="14"/>
        <v>41.504399999999997</v>
      </c>
      <c r="AX38" s="41"/>
      <c r="AY38" s="73">
        <f t="shared" si="15"/>
        <v>3.48</v>
      </c>
      <c r="AZ38" s="74">
        <f t="shared" si="16"/>
        <v>41.186500000000002</v>
      </c>
      <c r="BA38" s="73">
        <f t="shared" si="17"/>
        <v>44.666499999999999</v>
      </c>
      <c r="BB38" s="55"/>
      <c r="BC38" s="22">
        <f t="shared" si="32"/>
        <v>35</v>
      </c>
      <c r="BD38" s="22">
        <v>1874</v>
      </c>
      <c r="BE38" s="23">
        <v>38.479999999999997</v>
      </c>
      <c r="BF38" s="34">
        <v>1.3264</v>
      </c>
      <c r="BG38" s="34">
        <v>-0.7833</v>
      </c>
      <c r="BH38" s="25">
        <f>10</f>
        <v>10</v>
      </c>
      <c r="BI38" s="34">
        <f t="shared" si="18"/>
        <v>-1.8802000000000001</v>
      </c>
      <c r="BJ38" s="22">
        <f t="shared" si="19"/>
        <v>41.186500000000002</v>
      </c>
      <c r="BK38" s="61">
        <f t="shared" si="20"/>
        <v>39.3063</v>
      </c>
      <c r="BL38" s="41"/>
      <c r="BM38" s="22">
        <f t="shared" si="33"/>
        <v>35</v>
      </c>
      <c r="BN38" s="22">
        <v>1874</v>
      </c>
      <c r="BO38" s="23">
        <v>38.479999999999997</v>
      </c>
      <c r="BP38" s="34">
        <v>-1.9796</v>
      </c>
      <c r="BQ38" s="34">
        <v>0.501</v>
      </c>
      <c r="BR38" s="25">
        <f>17</f>
        <v>17</v>
      </c>
      <c r="BS38" s="34">
        <f t="shared" si="21"/>
        <v>-1.4917</v>
      </c>
      <c r="BT38" s="22">
        <f t="shared" si="22"/>
        <v>41.186500000000002</v>
      </c>
      <c r="BU38" s="61">
        <f t="shared" si="23"/>
        <v>39.694800000000001</v>
      </c>
      <c r="BW38" s="73">
        <f t="shared" si="34"/>
        <v>70.108099999999993</v>
      </c>
      <c r="BX38" s="74">
        <f t="shared" si="25"/>
        <v>41.186500000000002</v>
      </c>
      <c r="BY38" s="73">
        <f t="shared" si="26"/>
        <v>111.2946</v>
      </c>
    </row>
    <row r="39" spans="1:77">
      <c r="A39" s="22">
        <f t="shared" si="27"/>
        <v>36</v>
      </c>
      <c r="B39" s="22">
        <v>1875</v>
      </c>
      <c r="C39" s="23">
        <v>44.78</v>
      </c>
      <c r="D39" s="34">
        <v>-1.7899999999999999E-2</v>
      </c>
      <c r="E39" s="34">
        <v>-2.1368999999999998</v>
      </c>
      <c r="F39" s="25">
        <f>4</f>
        <v>4</v>
      </c>
      <c r="G39" s="34">
        <f t="shared" si="0"/>
        <v>-1.78E-2</v>
      </c>
      <c r="H39" s="22">
        <f t="shared" si="1"/>
        <v>41.186500000000002</v>
      </c>
      <c r="I39" s="61">
        <f t="shared" si="2"/>
        <v>41.168700000000001</v>
      </c>
      <c r="J39" s="65"/>
      <c r="K39" s="22">
        <f t="shared" si="28"/>
        <v>36</v>
      </c>
      <c r="L39" s="22">
        <v>1875</v>
      </c>
      <c r="M39" s="23">
        <v>44.78</v>
      </c>
      <c r="N39" s="34">
        <v>-3.1334</v>
      </c>
      <c r="O39" s="34">
        <v>2.6939000000000002</v>
      </c>
      <c r="P39" s="25">
        <f>8</f>
        <v>8</v>
      </c>
      <c r="Q39" s="34">
        <f t="shared" si="3"/>
        <v>3.1332</v>
      </c>
      <c r="R39" s="22">
        <f t="shared" si="4"/>
        <v>41.186500000000002</v>
      </c>
      <c r="S39" s="61">
        <f t="shared" si="5"/>
        <v>44.319699999999997</v>
      </c>
      <c r="T39" s="39"/>
      <c r="U39" s="22">
        <f t="shared" si="29"/>
        <v>36</v>
      </c>
      <c r="V39" s="22">
        <v>1875</v>
      </c>
      <c r="W39" s="23">
        <v>44.78</v>
      </c>
      <c r="X39" s="34">
        <v>-2.1358999999999999</v>
      </c>
      <c r="Y39" s="34">
        <v>2.2648000000000001</v>
      </c>
      <c r="Z39" s="25">
        <f>19</f>
        <v>19</v>
      </c>
      <c r="AA39" s="34">
        <f t="shared" si="6"/>
        <v>-1.6857</v>
      </c>
      <c r="AB39" s="22">
        <f t="shared" si="7"/>
        <v>41.186500000000002</v>
      </c>
      <c r="AC39" s="61">
        <f t="shared" si="8"/>
        <v>39.500799999999998</v>
      </c>
      <c r="AD39" s="20"/>
      <c r="AE39" s="22">
        <f t="shared" si="30"/>
        <v>36</v>
      </c>
      <c r="AF39" s="22">
        <v>1875</v>
      </c>
      <c r="AG39" s="23">
        <v>44.78</v>
      </c>
      <c r="AH39" s="34">
        <v>-2.0640000000000001</v>
      </c>
      <c r="AI39" s="34">
        <v>0.94969999999999999</v>
      </c>
      <c r="AJ39" s="25">
        <f>29</f>
        <v>29</v>
      </c>
      <c r="AK39" s="34">
        <f t="shared" si="9"/>
        <v>-0.1118</v>
      </c>
      <c r="AL39" s="22">
        <f t="shared" si="10"/>
        <v>41.186500000000002</v>
      </c>
      <c r="AM39" s="61">
        <f t="shared" si="11"/>
        <v>41.0747</v>
      </c>
      <c r="AN39" s="41"/>
      <c r="AO39" s="22">
        <f t="shared" si="31"/>
        <v>36</v>
      </c>
      <c r="AP39" s="22">
        <v>1875</v>
      </c>
      <c r="AQ39" s="23">
        <v>44.78</v>
      </c>
      <c r="AR39" s="34">
        <v>-1.5235000000000001</v>
      </c>
      <c r="AS39" s="34">
        <v>2.4499</v>
      </c>
      <c r="AT39" s="25">
        <f>33</f>
        <v>33</v>
      </c>
      <c r="AU39" s="34">
        <f t="shared" si="12"/>
        <v>-1.2818000000000001</v>
      </c>
      <c r="AV39" s="22">
        <f t="shared" si="13"/>
        <v>41.186500000000002</v>
      </c>
      <c r="AW39" s="61">
        <f t="shared" si="14"/>
        <v>39.904699999999998</v>
      </c>
      <c r="AX39" s="41"/>
      <c r="AY39" s="73">
        <f t="shared" si="15"/>
        <v>3.61E-2</v>
      </c>
      <c r="AZ39" s="74">
        <f t="shared" si="16"/>
        <v>41.186500000000002</v>
      </c>
      <c r="BA39" s="73">
        <f t="shared" si="17"/>
        <v>41.2226</v>
      </c>
      <c r="BB39" s="55"/>
      <c r="BC39" s="22">
        <f t="shared" si="32"/>
        <v>36</v>
      </c>
      <c r="BD39" s="22">
        <v>1875</v>
      </c>
      <c r="BE39" s="23">
        <v>44.78</v>
      </c>
      <c r="BF39" s="34">
        <v>1.3264</v>
      </c>
      <c r="BG39" s="34">
        <v>-0.7833</v>
      </c>
      <c r="BH39" s="25">
        <f>10</f>
        <v>10</v>
      </c>
      <c r="BI39" s="34">
        <f t="shared" si="18"/>
        <v>-1.073</v>
      </c>
      <c r="BJ39" s="22">
        <f t="shared" si="19"/>
        <v>41.186500000000002</v>
      </c>
      <c r="BK39" s="61">
        <f t="shared" si="20"/>
        <v>40.113500000000002</v>
      </c>
      <c r="BL39" s="41"/>
      <c r="BM39" s="22">
        <f t="shared" si="33"/>
        <v>36</v>
      </c>
      <c r="BN39" s="22">
        <v>1875</v>
      </c>
      <c r="BO39" s="23">
        <v>44.78</v>
      </c>
      <c r="BP39" s="34">
        <v>-1.9796</v>
      </c>
      <c r="BQ39" s="34">
        <v>0.501</v>
      </c>
      <c r="BR39" s="25">
        <f>17</f>
        <v>17</v>
      </c>
      <c r="BS39" s="34">
        <f t="shared" si="21"/>
        <v>-1.4629000000000001</v>
      </c>
      <c r="BT39" s="22">
        <f t="shared" si="22"/>
        <v>41.186500000000002</v>
      </c>
      <c r="BU39" s="61">
        <f t="shared" si="23"/>
        <v>39.723599999999998</v>
      </c>
      <c r="BW39" s="73">
        <f t="shared" si="34"/>
        <v>69.500200000000007</v>
      </c>
      <c r="BX39" s="74">
        <f t="shared" si="25"/>
        <v>41.186500000000002</v>
      </c>
      <c r="BY39" s="73">
        <f t="shared" si="26"/>
        <v>110.6867</v>
      </c>
    </row>
    <row r="40" spans="1:77">
      <c r="A40" s="22">
        <f t="shared" si="27"/>
        <v>37</v>
      </c>
      <c r="B40" s="22">
        <v>1876</v>
      </c>
      <c r="C40" s="23">
        <v>47.34</v>
      </c>
      <c r="D40" s="34">
        <v>-1.7899999999999999E-2</v>
      </c>
      <c r="E40" s="34">
        <v>-2.1368999999999998</v>
      </c>
      <c r="F40" s="25">
        <f>4</f>
        <v>4</v>
      </c>
      <c r="G40" s="34">
        <f t="shared" si="0"/>
        <v>1.5111000000000001</v>
      </c>
      <c r="H40" s="22">
        <f t="shared" si="1"/>
        <v>41.186500000000002</v>
      </c>
      <c r="I40" s="61">
        <f t="shared" si="2"/>
        <v>42.697600000000001</v>
      </c>
      <c r="J40" s="65"/>
      <c r="K40" s="22">
        <f t="shared" si="28"/>
        <v>37</v>
      </c>
      <c r="L40" s="22">
        <v>1876</v>
      </c>
      <c r="M40" s="23">
        <v>47.34</v>
      </c>
      <c r="N40" s="34">
        <v>-3.1334</v>
      </c>
      <c r="O40" s="34">
        <v>2.6939000000000002</v>
      </c>
      <c r="P40" s="25">
        <f>8</f>
        <v>8</v>
      </c>
      <c r="Q40" s="34">
        <f t="shared" si="3"/>
        <v>0.3105</v>
      </c>
      <c r="R40" s="22">
        <f t="shared" si="4"/>
        <v>41.186500000000002</v>
      </c>
      <c r="S40" s="61">
        <f t="shared" si="5"/>
        <v>41.497</v>
      </c>
      <c r="T40" s="39"/>
      <c r="U40" s="22">
        <f t="shared" si="29"/>
        <v>37</v>
      </c>
      <c r="V40" s="22">
        <v>1876</v>
      </c>
      <c r="W40" s="23">
        <v>47.34</v>
      </c>
      <c r="X40" s="34">
        <v>-2.1358999999999999</v>
      </c>
      <c r="Y40" s="34">
        <v>2.2648000000000001</v>
      </c>
      <c r="Z40" s="25">
        <f>19</f>
        <v>19</v>
      </c>
      <c r="AA40" s="34">
        <f t="shared" si="6"/>
        <v>-3.6217999999999999</v>
      </c>
      <c r="AB40" s="22">
        <f t="shared" si="7"/>
        <v>41.186500000000002</v>
      </c>
      <c r="AC40" s="61">
        <f t="shared" si="8"/>
        <v>37.564700000000002</v>
      </c>
      <c r="AD40" s="20"/>
      <c r="AE40" s="22">
        <f t="shared" si="30"/>
        <v>37</v>
      </c>
      <c r="AF40" s="22">
        <v>1876</v>
      </c>
      <c r="AG40" s="23">
        <v>47.34</v>
      </c>
      <c r="AH40" s="34">
        <v>-2.0640000000000001</v>
      </c>
      <c r="AI40" s="34">
        <v>0.94969999999999999</v>
      </c>
      <c r="AJ40" s="25">
        <f>29</f>
        <v>29</v>
      </c>
      <c r="AK40" s="34">
        <f t="shared" si="9"/>
        <v>-0.33760000000000001</v>
      </c>
      <c r="AL40" s="22">
        <f t="shared" si="10"/>
        <v>41.186500000000002</v>
      </c>
      <c r="AM40" s="61">
        <f t="shared" si="11"/>
        <v>40.8489</v>
      </c>
      <c r="AN40" s="41"/>
      <c r="AO40" s="22">
        <f t="shared" si="31"/>
        <v>37</v>
      </c>
      <c r="AP40" s="22">
        <v>1876</v>
      </c>
      <c r="AQ40" s="23">
        <v>47.34</v>
      </c>
      <c r="AR40" s="34">
        <v>-1.5235000000000001</v>
      </c>
      <c r="AS40" s="34">
        <v>2.4499</v>
      </c>
      <c r="AT40" s="25">
        <f>33</f>
        <v>33</v>
      </c>
      <c r="AU40" s="34">
        <f t="shared" si="12"/>
        <v>-2.8351000000000002</v>
      </c>
      <c r="AV40" s="22">
        <f t="shared" si="13"/>
        <v>41.186500000000002</v>
      </c>
      <c r="AW40" s="61">
        <f t="shared" si="14"/>
        <v>38.351399999999998</v>
      </c>
      <c r="AX40" s="41"/>
      <c r="AY40" s="73">
        <f t="shared" si="15"/>
        <v>-4.9729000000000001</v>
      </c>
      <c r="AZ40" s="74">
        <f t="shared" si="16"/>
        <v>41.186500000000002</v>
      </c>
      <c r="BA40" s="73">
        <f t="shared" si="17"/>
        <v>36.2136</v>
      </c>
      <c r="BB40" s="55"/>
      <c r="BC40" s="22">
        <f t="shared" si="32"/>
        <v>37</v>
      </c>
      <c r="BD40" s="22">
        <v>1876</v>
      </c>
      <c r="BE40" s="23">
        <v>47.34</v>
      </c>
      <c r="BF40" s="34">
        <v>1.3264</v>
      </c>
      <c r="BG40" s="34">
        <v>-0.7833</v>
      </c>
      <c r="BH40" s="25">
        <f>10</f>
        <v>10</v>
      </c>
      <c r="BI40" s="34">
        <f t="shared" si="18"/>
        <v>0.14410000000000001</v>
      </c>
      <c r="BJ40" s="22">
        <f t="shared" si="19"/>
        <v>41.186500000000002</v>
      </c>
      <c r="BK40" s="61">
        <f t="shared" si="20"/>
        <v>41.330599999999997</v>
      </c>
      <c r="BL40" s="41"/>
      <c r="BM40" s="22">
        <f t="shared" si="33"/>
        <v>37</v>
      </c>
      <c r="BN40" s="22">
        <v>1876</v>
      </c>
      <c r="BO40" s="23">
        <v>47.34</v>
      </c>
      <c r="BP40" s="34">
        <v>-1.9796</v>
      </c>
      <c r="BQ40" s="34">
        <v>0.501</v>
      </c>
      <c r="BR40" s="25">
        <f>17</f>
        <v>17</v>
      </c>
      <c r="BS40" s="34">
        <f t="shared" si="21"/>
        <v>-1.2365999999999999</v>
      </c>
      <c r="BT40" s="22">
        <f t="shared" si="22"/>
        <v>41.186500000000002</v>
      </c>
      <c r="BU40" s="61">
        <f t="shared" si="23"/>
        <v>39.9499</v>
      </c>
      <c r="BW40" s="73">
        <f t="shared" si="34"/>
        <v>67.934600000000003</v>
      </c>
      <c r="BX40" s="74">
        <f t="shared" si="25"/>
        <v>41.186500000000002</v>
      </c>
      <c r="BY40" s="73">
        <f t="shared" si="26"/>
        <v>109.1211</v>
      </c>
    </row>
    <row r="41" spans="1:77">
      <c r="A41" s="22">
        <f t="shared" si="27"/>
        <v>38</v>
      </c>
      <c r="B41" s="22">
        <v>1877</v>
      </c>
      <c r="C41" s="23">
        <v>34.69</v>
      </c>
      <c r="D41" s="34">
        <v>-1.7899999999999999E-2</v>
      </c>
      <c r="E41" s="34">
        <v>-2.1368999999999998</v>
      </c>
      <c r="F41" s="25">
        <f>4</f>
        <v>4</v>
      </c>
      <c r="G41" s="34">
        <f t="shared" si="0"/>
        <v>2.1547999999999998</v>
      </c>
      <c r="H41" s="22">
        <f t="shared" si="1"/>
        <v>41.186500000000002</v>
      </c>
      <c r="I41" s="61">
        <f t="shared" si="2"/>
        <v>43.341299999999997</v>
      </c>
      <c r="J41" s="65"/>
      <c r="K41" s="22">
        <f t="shared" si="28"/>
        <v>38</v>
      </c>
      <c r="L41" s="22">
        <v>1877</v>
      </c>
      <c r="M41" s="23">
        <v>34.69</v>
      </c>
      <c r="N41" s="34">
        <v>-3.1334</v>
      </c>
      <c r="O41" s="34">
        <v>2.6939000000000002</v>
      </c>
      <c r="P41" s="25">
        <f>8</f>
        <v>8</v>
      </c>
      <c r="Q41" s="34">
        <f t="shared" si="3"/>
        <v>-2.6941000000000002</v>
      </c>
      <c r="R41" s="22">
        <f t="shared" si="4"/>
        <v>41.186500000000002</v>
      </c>
      <c r="S41" s="61">
        <f t="shared" si="5"/>
        <v>38.492400000000004</v>
      </c>
      <c r="T41" s="39"/>
      <c r="U41" s="22">
        <f t="shared" si="29"/>
        <v>38</v>
      </c>
      <c r="V41" s="22">
        <v>1877</v>
      </c>
      <c r="W41" s="23">
        <v>34.69</v>
      </c>
      <c r="X41" s="34">
        <v>-2.1358999999999999</v>
      </c>
      <c r="Y41" s="34">
        <v>2.2648000000000001</v>
      </c>
      <c r="Z41" s="25">
        <f>19</f>
        <v>19</v>
      </c>
      <c r="AA41" s="34">
        <f t="shared" si="6"/>
        <v>-4.4006999999999996</v>
      </c>
      <c r="AB41" s="22">
        <f t="shared" si="7"/>
        <v>41.186500000000002</v>
      </c>
      <c r="AC41" s="61">
        <f t="shared" si="8"/>
        <v>36.785800000000002</v>
      </c>
      <c r="AD41" s="20"/>
      <c r="AE41" s="22">
        <f t="shared" si="30"/>
        <v>38</v>
      </c>
      <c r="AF41" s="22">
        <v>1877</v>
      </c>
      <c r="AG41" s="23">
        <v>34.69</v>
      </c>
      <c r="AH41" s="34">
        <v>-2.0640000000000001</v>
      </c>
      <c r="AI41" s="34">
        <v>0.94969999999999999</v>
      </c>
      <c r="AJ41" s="25">
        <f>29</f>
        <v>29</v>
      </c>
      <c r="AK41" s="34">
        <f t="shared" si="9"/>
        <v>-0.1857</v>
      </c>
      <c r="AL41" s="22">
        <f t="shared" si="10"/>
        <v>41.186500000000002</v>
      </c>
      <c r="AM41" s="61">
        <f t="shared" si="11"/>
        <v>41.000799999999998</v>
      </c>
      <c r="AN41" s="41"/>
      <c r="AO41" s="22">
        <f t="shared" si="31"/>
        <v>38</v>
      </c>
      <c r="AP41" s="22">
        <v>1877</v>
      </c>
      <c r="AQ41" s="23">
        <v>34.69</v>
      </c>
      <c r="AR41" s="34">
        <v>-1.5235000000000001</v>
      </c>
      <c r="AS41" s="34">
        <v>2.4499</v>
      </c>
      <c r="AT41" s="25">
        <f>33</f>
        <v>33</v>
      </c>
      <c r="AU41" s="34">
        <f t="shared" si="12"/>
        <v>-3.3336000000000001</v>
      </c>
      <c r="AV41" s="22">
        <f t="shared" si="13"/>
        <v>41.186500000000002</v>
      </c>
      <c r="AW41" s="61">
        <f t="shared" si="14"/>
        <v>37.852899999999998</v>
      </c>
      <c r="AX41" s="41"/>
      <c r="AY41" s="73">
        <f t="shared" si="15"/>
        <v>-8.4593000000000007</v>
      </c>
      <c r="AZ41" s="74">
        <f t="shared" si="16"/>
        <v>41.186500000000002</v>
      </c>
      <c r="BA41" s="73">
        <f t="shared" si="17"/>
        <v>32.727200000000003</v>
      </c>
      <c r="BB41" s="55"/>
      <c r="BC41" s="22">
        <f t="shared" si="32"/>
        <v>38</v>
      </c>
      <c r="BD41" s="22">
        <v>1877</v>
      </c>
      <c r="BE41" s="23">
        <v>34.69</v>
      </c>
      <c r="BF41" s="34">
        <v>1.3264</v>
      </c>
      <c r="BG41" s="34">
        <v>-0.7833</v>
      </c>
      <c r="BH41" s="25">
        <f>10</f>
        <v>10</v>
      </c>
      <c r="BI41" s="34">
        <f t="shared" si="18"/>
        <v>1.1933</v>
      </c>
      <c r="BJ41" s="22">
        <f t="shared" si="19"/>
        <v>41.186500000000002</v>
      </c>
      <c r="BK41" s="61">
        <f t="shared" si="20"/>
        <v>42.379800000000003</v>
      </c>
      <c r="BL41" s="41"/>
      <c r="BM41" s="22">
        <f t="shared" si="33"/>
        <v>38</v>
      </c>
      <c r="BN41" s="22">
        <v>1877</v>
      </c>
      <c r="BO41" s="23">
        <v>34.69</v>
      </c>
      <c r="BP41" s="34">
        <v>-1.9796</v>
      </c>
      <c r="BQ41" s="34">
        <v>0.501</v>
      </c>
      <c r="BR41" s="25">
        <f>17</f>
        <v>17</v>
      </c>
      <c r="BS41" s="34">
        <f t="shared" si="21"/>
        <v>-0.68359999999999999</v>
      </c>
      <c r="BT41" s="22">
        <f t="shared" si="22"/>
        <v>41.186500000000002</v>
      </c>
      <c r="BU41" s="61">
        <f t="shared" si="23"/>
        <v>40.502899999999997</v>
      </c>
      <c r="BW41" s="73">
        <f t="shared" si="34"/>
        <v>68.050399999999996</v>
      </c>
      <c r="BX41" s="74">
        <f t="shared" si="25"/>
        <v>41.186500000000002</v>
      </c>
      <c r="BY41" s="73">
        <f t="shared" si="26"/>
        <v>109.23690000000001</v>
      </c>
    </row>
    <row r="42" spans="1:77">
      <c r="A42" s="22">
        <f t="shared" si="27"/>
        <v>39</v>
      </c>
      <c r="B42" s="22">
        <v>1878</v>
      </c>
      <c r="C42" s="23">
        <v>36.35</v>
      </c>
      <c r="D42" s="34">
        <v>-1.7899999999999999E-2</v>
      </c>
      <c r="E42" s="34">
        <v>-2.1368999999999998</v>
      </c>
      <c r="F42" s="25">
        <f>4</f>
        <v>4</v>
      </c>
      <c r="G42" s="34">
        <f t="shared" si="0"/>
        <v>1.5108999999999999</v>
      </c>
      <c r="H42" s="22">
        <f t="shared" si="1"/>
        <v>41.186500000000002</v>
      </c>
      <c r="I42" s="61">
        <f t="shared" si="2"/>
        <v>42.697400000000002</v>
      </c>
      <c r="J42" s="65"/>
      <c r="K42" s="22">
        <f t="shared" si="28"/>
        <v>39</v>
      </c>
      <c r="L42" s="22">
        <v>1878</v>
      </c>
      <c r="M42" s="23">
        <v>36.35</v>
      </c>
      <c r="N42" s="34">
        <v>-3.1334</v>
      </c>
      <c r="O42" s="34">
        <v>2.6939000000000002</v>
      </c>
      <c r="P42" s="25">
        <f>8</f>
        <v>8</v>
      </c>
      <c r="Q42" s="34">
        <f t="shared" si="3"/>
        <v>-4.1204999999999998</v>
      </c>
      <c r="R42" s="22">
        <f t="shared" si="4"/>
        <v>41.186500000000002</v>
      </c>
      <c r="S42" s="61">
        <f t="shared" si="5"/>
        <v>37.066000000000003</v>
      </c>
      <c r="T42" s="39"/>
      <c r="U42" s="22">
        <f t="shared" si="29"/>
        <v>39</v>
      </c>
      <c r="V42" s="22">
        <v>1878</v>
      </c>
      <c r="W42" s="23">
        <v>36.35</v>
      </c>
      <c r="X42" s="34">
        <v>-2.1358999999999999</v>
      </c>
      <c r="Y42" s="34">
        <v>2.2648000000000001</v>
      </c>
      <c r="Z42" s="25">
        <f>19</f>
        <v>19</v>
      </c>
      <c r="AA42" s="34">
        <f t="shared" si="6"/>
        <v>-3.6215000000000002</v>
      </c>
      <c r="AB42" s="22">
        <f t="shared" si="7"/>
        <v>41.186500000000002</v>
      </c>
      <c r="AC42" s="61">
        <f t="shared" si="8"/>
        <v>37.564999999999998</v>
      </c>
      <c r="AD42" s="20"/>
      <c r="AE42" s="22">
        <f t="shared" si="30"/>
        <v>39</v>
      </c>
      <c r="AF42" s="22">
        <v>1878</v>
      </c>
      <c r="AG42" s="23">
        <v>36.35</v>
      </c>
      <c r="AH42" s="34">
        <v>-2.0640000000000001</v>
      </c>
      <c r="AI42" s="34">
        <v>0.94969999999999999</v>
      </c>
      <c r="AJ42" s="25">
        <f>29</f>
        <v>29</v>
      </c>
      <c r="AK42" s="34">
        <f t="shared" si="9"/>
        <v>0.48680000000000001</v>
      </c>
      <c r="AL42" s="22">
        <f t="shared" si="10"/>
        <v>41.186500000000002</v>
      </c>
      <c r="AM42" s="61">
        <f t="shared" si="11"/>
        <v>41.673299999999998</v>
      </c>
      <c r="AN42" s="41"/>
      <c r="AO42" s="22">
        <f t="shared" si="31"/>
        <v>39</v>
      </c>
      <c r="AP42" s="22">
        <v>1878</v>
      </c>
      <c r="AQ42" s="23">
        <v>36.35</v>
      </c>
      <c r="AR42" s="34">
        <v>-1.5235000000000001</v>
      </c>
      <c r="AS42" s="34">
        <v>2.4499</v>
      </c>
      <c r="AT42" s="25">
        <f>33</f>
        <v>33</v>
      </c>
      <c r="AU42" s="34">
        <f t="shared" si="12"/>
        <v>-2.3651</v>
      </c>
      <c r="AV42" s="22">
        <f t="shared" si="13"/>
        <v>41.186500000000002</v>
      </c>
      <c r="AW42" s="61">
        <f t="shared" si="14"/>
        <v>38.821399999999997</v>
      </c>
      <c r="AX42" s="41"/>
      <c r="AY42" s="73">
        <f t="shared" si="15"/>
        <v>-8.1094000000000008</v>
      </c>
      <c r="AZ42" s="74">
        <f t="shared" si="16"/>
        <v>41.186500000000002</v>
      </c>
      <c r="BA42" s="73">
        <f t="shared" si="17"/>
        <v>33.077100000000002</v>
      </c>
      <c r="BB42" s="55"/>
      <c r="BC42" s="22">
        <f t="shared" si="32"/>
        <v>39</v>
      </c>
      <c r="BD42" s="22">
        <v>1878</v>
      </c>
      <c r="BE42" s="23">
        <v>36.35</v>
      </c>
      <c r="BF42" s="34">
        <v>1.3264</v>
      </c>
      <c r="BG42" s="34">
        <v>-0.7833</v>
      </c>
      <c r="BH42" s="25">
        <f>10</f>
        <v>10</v>
      </c>
      <c r="BI42" s="34">
        <f t="shared" si="18"/>
        <v>1.627</v>
      </c>
      <c r="BJ42" s="22">
        <f t="shared" si="19"/>
        <v>41.186500000000002</v>
      </c>
      <c r="BK42" s="61">
        <f t="shared" si="20"/>
        <v>42.813499999999998</v>
      </c>
      <c r="BL42" s="41"/>
      <c r="BM42" s="22">
        <f t="shared" si="33"/>
        <v>39</v>
      </c>
      <c r="BN42" s="22">
        <v>1878</v>
      </c>
      <c r="BO42" s="23">
        <v>36.35</v>
      </c>
      <c r="BP42" s="34">
        <v>-1.9796</v>
      </c>
      <c r="BQ42" s="34">
        <v>0.501</v>
      </c>
      <c r="BR42" s="25">
        <f>17</f>
        <v>17</v>
      </c>
      <c r="BS42" s="34">
        <f t="shared" si="21"/>
        <v>0.18759999999999999</v>
      </c>
      <c r="BT42" s="22">
        <f t="shared" si="22"/>
        <v>41.186500000000002</v>
      </c>
      <c r="BU42" s="61">
        <f t="shared" si="23"/>
        <v>41.374099999999999</v>
      </c>
      <c r="BW42" s="73">
        <f t="shared" si="34"/>
        <v>71.705200000000005</v>
      </c>
      <c r="BX42" s="74">
        <f t="shared" si="25"/>
        <v>41.186500000000002</v>
      </c>
      <c r="BY42" s="73">
        <f t="shared" si="26"/>
        <v>112.8917</v>
      </c>
    </row>
    <row r="43" spans="1:77">
      <c r="A43" s="22">
        <f t="shared" si="27"/>
        <v>40</v>
      </c>
      <c r="B43" s="22">
        <v>1879</v>
      </c>
      <c r="C43" s="23">
        <v>39.22</v>
      </c>
      <c r="D43" s="34">
        <v>-1.7899999999999999E-2</v>
      </c>
      <c r="E43" s="34">
        <v>-2.1368999999999998</v>
      </c>
      <c r="F43" s="25">
        <f>4</f>
        <v>4</v>
      </c>
      <c r="G43" s="34">
        <f t="shared" si="0"/>
        <v>-1.8100000000000002E-2</v>
      </c>
      <c r="H43" s="22">
        <f t="shared" si="1"/>
        <v>41.186500000000002</v>
      </c>
      <c r="I43" s="61">
        <f t="shared" si="2"/>
        <v>41.168399999999998</v>
      </c>
      <c r="J43" s="65"/>
      <c r="K43" s="22">
        <f t="shared" si="28"/>
        <v>40</v>
      </c>
      <c r="L43" s="22">
        <v>1879</v>
      </c>
      <c r="M43" s="23">
        <v>39.22</v>
      </c>
      <c r="N43" s="34">
        <v>-3.1334</v>
      </c>
      <c r="O43" s="34">
        <v>2.6939000000000002</v>
      </c>
      <c r="P43" s="25">
        <f>8</f>
        <v>8</v>
      </c>
      <c r="Q43" s="34">
        <f t="shared" si="3"/>
        <v>-3.1332</v>
      </c>
      <c r="R43" s="22">
        <f t="shared" si="4"/>
        <v>41.186500000000002</v>
      </c>
      <c r="S43" s="61">
        <f t="shared" si="5"/>
        <v>38.0533</v>
      </c>
      <c r="T43" s="39"/>
      <c r="U43" s="22">
        <f t="shared" si="29"/>
        <v>40</v>
      </c>
      <c r="V43" s="22">
        <v>1879</v>
      </c>
      <c r="W43" s="23">
        <v>39.22</v>
      </c>
      <c r="X43" s="34">
        <v>-2.1358999999999999</v>
      </c>
      <c r="Y43" s="34">
        <v>2.2648000000000001</v>
      </c>
      <c r="Z43" s="25">
        <f>19</f>
        <v>19</v>
      </c>
      <c r="AA43" s="34">
        <f t="shared" si="6"/>
        <v>-1.6853</v>
      </c>
      <c r="AB43" s="22">
        <f t="shared" si="7"/>
        <v>41.186500000000002</v>
      </c>
      <c r="AC43" s="61">
        <f t="shared" si="8"/>
        <v>39.501199999999997</v>
      </c>
      <c r="AD43" s="20"/>
      <c r="AE43" s="22">
        <f t="shared" si="30"/>
        <v>40</v>
      </c>
      <c r="AF43" s="22">
        <v>1879</v>
      </c>
      <c r="AG43" s="23">
        <v>39.22</v>
      </c>
      <c r="AH43" s="34">
        <v>-2.0640000000000001</v>
      </c>
      <c r="AI43" s="34">
        <v>0.94969999999999999</v>
      </c>
      <c r="AJ43" s="25">
        <f>29</f>
        <v>29</v>
      </c>
      <c r="AK43" s="34">
        <f t="shared" si="9"/>
        <v>1.4985999999999999</v>
      </c>
      <c r="AL43" s="22">
        <f t="shared" si="10"/>
        <v>41.186500000000002</v>
      </c>
      <c r="AM43" s="61">
        <f t="shared" si="11"/>
        <v>42.685099999999998</v>
      </c>
      <c r="AN43" s="41"/>
      <c r="AO43" s="22">
        <f t="shared" si="31"/>
        <v>40</v>
      </c>
      <c r="AP43" s="22">
        <v>1879</v>
      </c>
      <c r="AQ43" s="23">
        <v>39.22</v>
      </c>
      <c r="AR43" s="34">
        <v>-1.5235000000000001</v>
      </c>
      <c r="AS43" s="34">
        <v>2.4499</v>
      </c>
      <c r="AT43" s="25">
        <f>33</f>
        <v>33</v>
      </c>
      <c r="AU43" s="34">
        <f t="shared" si="12"/>
        <v>-0.35899999999999999</v>
      </c>
      <c r="AV43" s="22">
        <f t="shared" si="13"/>
        <v>41.186500000000002</v>
      </c>
      <c r="AW43" s="61">
        <f t="shared" si="14"/>
        <v>40.827500000000001</v>
      </c>
      <c r="AX43" s="41"/>
      <c r="AY43" s="73">
        <f t="shared" si="15"/>
        <v>-3.6970000000000001</v>
      </c>
      <c r="AZ43" s="74">
        <f t="shared" si="16"/>
        <v>41.186500000000002</v>
      </c>
      <c r="BA43" s="73">
        <f t="shared" si="17"/>
        <v>37.4895</v>
      </c>
      <c r="BB43" s="55"/>
      <c r="BC43" s="22">
        <f t="shared" si="32"/>
        <v>40</v>
      </c>
      <c r="BD43" s="22">
        <v>1879</v>
      </c>
      <c r="BE43" s="23">
        <v>39.22</v>
      </c>
      <c r="BF43" s="34">
        <v>1.3264</v>
      </c>
      <c r="BG43" s="34">
        <v>-0.7833</v>
      </c>
      <c r="BH43" s="25">
        <f>10</f>
        <v>10</v>
      </c>
      <c r="BI43" s="34">
        <f t="shared" si="18"/>
        <v>1.3263</v>
      </c>
      <c r="BJ43" s="22">
        <f t="shared" si="19"/>
        <v>41.186500000000002</v>
      </c>
      <c r="BK43" s="61">
        <f t="shared" si="20"/>
        <v>42.512799999999999</v>
      </c>
      <c r="BL43" s="41"/>
      <c r="BM43" s="22">
        <f t="shared" si="33"/>
        <v>40</v>
      </c>
      <c r="BN43" s="22">
        <v>1879</v>
      </c>
      <c r="BO43" s="23">
        <v>39.22</v>
      </c>
      <c r="BP43" s="34">
        <v>-1.9796</v>
      </c>
      <c r="BQ43" s="34">
        <v>0.501</v>
      </c>
      <c r="BR43" s="25">
        <f>17</f>
        <v>17</v>
      </c>
      <c r="BS43" s="34">
        <f t="shared" si="21"/>
        <v>1.1931</v>
      </c>
      <c r="BT43" s="22">
        <f t="shared" si="22"/>
        <v>41.186500000000002</v>
      </c>
      <c r="BU43" s="61">
        <f t="shared" si="23"/>
        <v>42.379600000000003</v>
      </c>
      <c r="BW43" s="73">
        <f t="shared" si="34"/>
        <v>78.822400000000002</v>
      </c>
      <c r="BX43" s="74">
        <f t="shared" si="25"/>
        <v>41.186500000000002</v>
      </c>
      <c r="BY43" s="73">
        <f t="shared" si="26"/>
        <v>120.0089</v>
      </c>
    </row>
    <row r="44" spans="1:77">
      <c r="A44" s="22">
        <f t="shared" si="27"/>
        <v>41</v>
      </c>
      <c r="B44" s="22">
        <v>1880</v>
      </c>
      <c r="C44" s="23">
        <v>49.94</v>
      </c>
      <c r="D44" s="34">
        <v>-1.7899999999999999E-2</v>
      </c>
      <c r="E44" s="34">
        <v>-2.1368999999999998</v>
      </c>
      <c r="F44" s="25">
        <f>4</f>
        <v>4</v>
      </c>
      <c r="G44" s="34">
        <f t="shared" si="0"/>
        <v>-1.5111000000000001</v>
      </c>
      <c r="H44" s="22">
        <f t="shared" si="1"/>
        <v>41.186500000000002</v>
      </c>
      <c r="I44" s="61">
        <f t="shared" si="2"/>
        <v>39.675400000000003</v>
      </c>
      <c r="J44" s="65"/>
      <c r="K44" s="22">
        <f t="shared" si="28"/>
        <v>41</v>
      </c>
      <c r="L44" s="22">
        <v>1880</v>
      </c>
      <c r="M44" s="23">
        <v>49.94</v>
      </c>
      <c r="N44" s="34">
        <v>-3.1334</v>
      </c>
      <c r="O44" s="34">
        <v>2.6939000000000002</v>
      </c>
      <c r="P44" s="25">
        <f>8</f>
        <v>8</v>
      </c>
      <c r="Q44" s="34">
        <f t="shared" si="3"/>
        <v>-0.3105</v>
      </c>
      <c r="R44" s="22">
        <f t="shared" si="4"/>
        <v>41.186500000000002</v>
      </c>
      <c r="S44" s="61">
        <f t="shared" si="5"/>
        <v>40.875999999999998</v>
      </c>
      <c r="T44" s="39"/>
      <c r="U44" s="22">
        <f t="shared" si="29"/>
        <v>41</v>
      </c>
      <c r="V44" s="22">
        <v>1880</v>
      </c>
      <c r="W44" s="23">
        <v>49.94</v>
      </c>
      <c r="X44" s="34">
        <v>-2.1358999999999999</v>
      </c>
      <c r="Y44" s="34">
        <v>2.2648000000000001</v>
      </c>
      <c r="Z44" s="25">
        <f>19</f>
        <v>19</v>
      </c>
      <c r="AA44" s="34">
        <f t="shared" si="6"/>
        <v>0.43340000000000001</v>
      </c>
      <c r="AB44" s="22">
        <f t="shared" si="7"/>
        <v>41.186500000000002</v>
      </c>
      <c r="AC44" s="61">
        <f t="shared" si="8"/>
        <v>41.619900000000001</v>
      </c>
      <c r="AD44" s="20"/>
      <c r="AE44" s="22">
        <f t="shared" si="30"/>
        <v>41</v>
      </c>
      <c r="AF44" s="22">
        <v>1880</v>
      </c>
      <c r="AG44" s="23">
        <v>49.94</v>
      </c>
      <c r="AH44" s="34">
        <v>-2.0640000000000001</v>
      </c>
      <c r="AI44" s="34">
        <v>0.94969999999999999</v>
      </c>
      <c r="AJ44" s="25">
        <f>29</f>
        <v>29</v>
      </c>
      <c r="AK44" s="34">
        <f t="shared" si="9"/>
        <v>2.4401999999999999</v>
      </c>
      <c r="AL44" s="22">
        <f t="shared" si="10"/>
        <v>41.186500000000002</v>
      </c>
      <c r="AM44" s="61">
        <f t="shared" si="11"/>
        <v>43.6267</v>
      </c>
      <c r="AN44" s="41"/>
      <c r="AO44" s="22">
        <f t="shared" si="31"/>
        <v>41</v>
      </c>
      <c r="AP44" s="22">
        <v>1880</v>
      </c>
      <c r="AQ44" s="23">
        <v>49.94</v>
      </c>
      <c r="AR44" s="34">
        <v>-1.5235000000000001</v>
      </c>
      <c r="AS44" s="34">
        <v>2.4499</v>
      </c>
      <c r="AT44" s="25">
        <f>33</f>
        <v>33</v>
      </c>
      <c r="AU44" s="34">
        <f t="shared" si="12"/>
        <v>1.66</v>
      </c>
      <c r="AV44" s="22">
        <f t="shared" si="13"/>
        <v>41.186500000000002</v>
      </c>
      <c r="AW44" s="61">
        <f t="shared" si="14"/>
        <v>42.846499999999999</v>
      </c>
      <c r="AX44" s="41"/>
      <c r="AY44" s="73">
        <f t="shared" si="15"/>
        <v>2.7120000000000002</v>
      </c>
      <c r="AZ44" s="74">
        <f t="shared" si="16"/>
        <v>41.186500000000002</v>
      </c>
      <c r="BA44" s="73">
        <f t="shared" si="17"/>
        <v>43.898499999999999</v>
      </c>
      <c r="BB44" s="55"/>
      <c r="BC44" s="22">
        <f t="shared" si="32"/>
        <v>41</v>
      </c>
      <c r="BD44" s="22">
        <v>1880</v>
      </c>
      <c r="BE44" s="23">
        <v>49.94</v>
      </c>
      <c r="BF44" s="34">
        <v>1.3264</v>
      </c>
      <c r="BG44" s="34">
        <v>-0.7833</v>
      </c>
      <c r="BH44" s="25">
        <f>10</f>
        <v>10</v>
      </c>
      <c r="BI44" s="34">
        <f t="shared" si="18"/>
        <v>0.51910000000000001</v>
      </c>
      <c r="BJ44" s="22">
        <f t="shared" si="19"/>
        <v>41.186500000000002</v>
      </c>
      <c r="BK44" s="61">
        <f t="shared" si="20"/>
        <v>41.705599999999997</v>
      </c>
      <c r="BL44" s="41"/>
      <c r="BM44" s="22">
        <f t="shared" si="33"/>
        <v>41</v>
      </c>
      <c r="BN44" s="22">
        <v>1880</v>
      </c>
      <c r="BO44" s="23">
        <v>49.94</v>
      </c>
      <c r="BP44" s="34">
        <v>-1.9796</v>
      </c>
      <c r="BQ44" s="34">
        <v>0.501</v>
      </c>
      <c r="BR44" s="25">
        <f>17</f>
        <v>17</v>
      </c>
      <c r="BS44" s="34">
        <f t="shared" si="21"/>
        <v>2.0373999999999999</v>
      </c>
      <c r="BT44" s="22">
        <f t="shared" si="22"/>
        <v>41.186500000000002</v>
      </c>
      <c r="BU44" s="61">
        <f t="shared" si="23"/>
        <v>43.2239</v>
      </c>
      <c r="BW44" s="73">
        <f t="shared" si="34"/>
        <v>87.268500000000003</v>
      </c>
      <c r="BX44" s="74">
        <f t="shared" si="25"/>
        <v>41.186500000000002</v>
      </c>
      <c r="BY44" s="73">
        <f t="shared" si="26"/>
        <v>128.45500000000001</v>
      </c>
    </row>
    <row r="45" spans="1:77">
      <c r="A45" s="22">
        <f t="shared" si="27"/>
        <v>42</v>
      </c>
      <c r="B45" s="22">
        <v>1881</v>
      </c>
      <c r="C45" s="23">
        <v>41.6</v>
      </c>
      <c r="D45" s="34">
        <v>-1.7899999999999999E-2</v>
      </c>
      <c r="E45" s="34">
        <v>-2.1368999999999998</v>
      </c>
      <c r="F45" s="25">
        <f>4</f>
        <v>4</v>
      </c>
      <c r="G45" s="34">
        <f t="shared" si="0"/>
        <v>-2.1190000000000002</v>
      </c>
      <c r="H45" s="22">
        <f t="shared" si="1"/>
        <v>41.186500000000002</v>
      </c>
      <c r="I45" s="61">
        <f t="shared" si="2"/>
        <v>39.067500000000003</v>
      </c>
      <c r="J45" s="65"/>
      <c r="K45" s="22">
        <f t="shared" si="28"/>
        <v>42</v>
      </c>
      <c r="L45" s="22">
        <v>1881</v>
      </c>
      <c r="M45" s="23">
        <v>41.6</v>
      </c>
      <c r="N45" s="34">
        <v>-3.1334</v>
      </c>
      <c r="O45" s="34">
        <v>2.6939000000000002</v>
      </c>
      <c r="P45" s="25">
        <f>8</f>
        <v>8</v>
      </c>
      <c r="Q45" s="34">
        <f t="shared" si="3"/>
        <v>2.6941000000000002</v>
      </c>
      <c r="R45" s="22">
        <f t="shared" si="4"/>
        <v>41.186500000000002</v>
      </c>
      <c r="S45" s="61">
        <f t="shared" si="5"/>
        <v>43.880600000000001</v>
      </c>
      <c r="T45" s="39"/>
      <c r="U45" s="22">
        <f t="shared" si="29"/>
        <v>42</v>
      </c>
      <c r="V45" s="22">
        <v>1881</v>
      </c>
      <c r="W45" s="23">
        <v>41.6</v>
      </c>
      <c r="X45" s="34">
        <v>-2.1358999999999999</v>
      </c>
      <c r="Y45" s="34">
        <v>2.2648000000000001</v>
      </c>
      <c r="Z45" s="25">
        <f>19</f>
        <v>19</v>
      </c>
      <c r="AA45" s="34">
        <f t="shared" si="6"/>
        <v>1.7404999999999999</v>
      </c>
      <c r="AB45" s="22">
        <f t="shared" si="7"/>
        <v>41.186500000000002</v>
      </c>
      <c r="AC45" s="61">
        <f t="shared" si="8"/>
        <v>42.927</v>
      </c>
      <c r="AD45" s="20"/>
      <c r="AE45" s="22">
        <f t="shared" si="30"/>
        <v>42</v>
      </c>
      <c r="AF45" s="22">
        <v>1881</v>
      </c>
      <c r="AG45" s="23">
        <v>41.6</v>
      </c>
      <c r="AH45" s="34">
        <v>-2.0640000000000001</v>
      </c>
      <c r="AI45" s="34">
        <v>0.94969999999999999</v>
      </c>
      <c r="AJ45" s="25">
        <f>29</f>
        <v>29</v>
      </c>
      <c r="AK45" s="34">
        <f t="shared" si="9"/>
        <v>2.9056999999999999</v>
      </c>
      <c r="AL45" s="22">
        <f t="shared" si="10"/>
        <v>41.186500000000002</v>
      </c>
      <c r="AM45" s="61">
        <f t="shared" si="11"/>
        <v>44.092199999999998</v>
      </c>
      <c r="AN45" s="41"/>
      <c r="AO45" s="22">
        <f t="shared" si="31"/>
        <v>42</v>
      </c>
      <c r="AP45" s="22">
        <v>1881</v>
      </c>
      <c r="AQ45" s="23">
        <v>41.6</v>
      </c>
      <c r="AR45" s="34">
        <v>-1.5235000000000001</v>
      </c>
      <c r="AS45" s="34">
        <v>2.4499</v>
      </c>
      <c r="AT45" s="25">
        <f>33</f>
        <v>33</v>
      </c>
      <c r="AU45" s="34">
        <f t="shared" si="12"/>
        <v>2.6667000000000001</v>
      </c>
      <c r="AV45" s="22">
        <f t="shared" si="13"/>
        <v>41.186500000000002</v>
      </c>
      <c r="AW45" s="61">
        <f t="shared" si="14"/>
        <v>43.853200000000001</v>
      </c>
      <c r="AX45" s="41"/>
      <c r="AY45" s="73">
        <f t="shared" si="15"/>
        <v>7.8879999999999999</v>
      </c>
      <c r="AZ45" s="74">
        <f t="shared" si="16"/>
        <v>41.186500000000002</v>
      </c>
      <c r="BA45" s="73">
        <f t="shared" si="17"/>
        <v>49.0745</v>
      </c>
      <c r="BB45" s="55"/>
      <c r="BC45" s="22">
        <f t="shared" si="32"/>
        <v>42</v>
      </c>
      <c r="BD45" s="22">
        <v>1881</v>
      </c>
      <c r="BE45" s="23">
        <v>41.6</v>
      </c>
      <c r="BF45" s="34">
        <v>1.3264</v>
      </c>
      <c r="BG45" s="34">
        <v>-0.7833</v>
      </c>
      <c r="BH45" s="25">
        <f>10</f>
        <v>10</v>
      </c>
      <c r="BI45" s="34">
        <f t="shared" si="18"/>
        <v>-0.3735</v>
      </c>
      <c r="BJ45" s="22">
        <f t="shared" si="19"/>
        <v>41.186500000000002</v>
      </c>
      <c r="BK45" s="61">
        <f t="shared" si="20"/>
        <v>40.813000000000002</v>
      </c>
      <c r="BL45" s="41"/>
      <c r="BM45" s="22">
        <f t="shared" si="33"/>
        <v>42</v>
      </c>
      <c r="BN45" s="22">
        <v>1881</v>
      </c>
      <c r="BO45" s="23">
        <v>41.6</v>
      </c>
      <c r="BP45" s="34">
        <v>-1.9796</v>
      </c>
      <c r="BQ45" s="34">
        <v>0.501</v>
      </c>
      <c r="BR45" s="25">
        <f>17</f>
        <v>17</v>
      </c>
      <c r="BS45" s="34">
        <f t="shared" si="21"/>
        <v>2.4468999999999999</v>
      </c>
      <c r="BT45" s="22">
        <f t="shared" si="22"/>
        <v>41.186500000000002</v>
      </c>
      <c r="BU45" s="61">
        <f t="shared" si="23"/>
        <v>43.633400000000002</v>
      </c>
      <c r="BW45" s="73">
        <f t="shared" si="34"/>
        <v>93.961399999999998</v>
      </c>
      <c r="BX45" s="74">
        <f t="shared" si="25"/>
        <v>41.186500000000002</v>
      </c>
      <c r="BY45" s="73">
        <f t="shared" si="26"/>
        <v>135.14789999999999</v>
      </c>
    </row>
    <row r="46" spans="1:77">
      <c r="A46" s="22">
        <f t="shared" si="27"/>
        <v>43</v>
      </c>
      <c r="B46" s="22">
        <v>1882</v>
      </c>
      <c r="C46" s="23">
        <v>56.1</v>
      </c>
      <c r="D46" s="34">
        <v>-1.7899999999999999E-2</v>
      </c>
      <c r="E46" s="34">
        <v>-2.1368999999999998</v>
      </c>
      <c r="F46" s="25">
        <f>4</f>
        <v>4</v>
      </c>
      <c r="G46" s="34">
        <f t="shared" si="0"/>
        <v>-1.5108999999999999</v>
      </c>
      <c r="H46" s="22">
        <f t="shared" si="1"/>
        <v>41.186500000000002</v>
      </c>
      <c r="I46" s="61">
        <f t="shared" si="2"/>
        <v>39.675600000000003</v>
      </c>
      <c r="J46" s="65"/>
      <c r="K46" s="22">
        <f t="shared" si="28"/>
        <v>43</v>
      </c>
      <c r="L46" s="22">
        <v>1882</v>
      </c>
      <c r="M46" s="23">
        <v>56.1</v>
      </c>
      <c r="N46" s="34">
        <v>-3.1334</v>
      </c>
      <c r="O46" s="34">
        <v>2.6939000000000002</v>
      </c>
      <c r="P46" s="25">
        <f>8</f>
        <v>8</v>
      </c>
      <c r="Q46" s="34">
        <f t="shared" si="3"/>
        <v>4.1204999999999998</v>
      </c>
      <c r="R46" s="22">
        <f t="shared" si="4"/>
        <v>41.186500000000002</v>
      </c>
      <c r="S46" s="61">
        <f t="shared" si="5"/>
        <v>45.307000000000002</v>
      </c>
      <c r="T46" s="39"/>
      <c r="U46" s="22">
        <f t="shared" si="29"/>
        <v>43</v>
      </c>
      <c r="V46" s="22">
        <v>1882</v>
      </c>
      <c r="W46" s="23">
        <v>56.1</v>
      </c>
      <c r="X46" s="34">
        <v>-2.1358999999999999</v>
      </c>
      <c r="Y46" s="34">
        <v>2.2648000000000001</v>
      </c>
      <c r="Z46" s="25">
        <f>19</f>
        <v>19</v>
      </c>
      <c r="AA46" s="34">
        <f t="shared" si="6"/>
        <v>1.7778</v>
      </c>
      <c r="AB46" s="22">
        <f t="shared" si="7"/>
        <v>41.186500000000002</v>
      </c>
      <c r="AC46" s="61">
        <f t="shared" si="8"/>
        <v>42.964300000000001</v>
      </c>
      <c r="AD46" s="20"/>
      <c r="AE46" s="22">
        <f t="shared" si="30"/>
        <v>43</v>
      </c>
      <c r="AF46" s="22">
        <v>1882</v>
      </c>
      <c r="AG46" s="23">
        <v>56.1</v>
      </c>
      <c r="AH46" s="34">
        <v>-2.0640000000000001</v>
      </c>
      <c r="AI46" s="34">
        <v>0.94969999999999999</v>
      </c>
      <c r="AJ46" s="25">
        <f>29</f>
        <v>29</v>
      </c>
      <c r="AK46" s="34">
        <f t="shared" si="9"/>
        <v>2.7233999999999998</v>
      </c>
      <c r="AL46" s="22">
        <f t="shared" si="10"/>
        <v>41.186500000000002</v>
      </c>
      <c r="AM46" s="61">
        <f t="shared" si="11"/>
        <v>43.9099</v>
      </c>
      <c r="AN46" s="41"/>
      <c r="AO46" s="22">
        <f t="shared" si="31"/>
        <v>43</v>
      </c>
      <c r="AP46" s="22">
        <v>1882</v>
      </c>
      <c r="AQ46" s="23">
        <v>56.1</v>
      </c>
      <c r="AR46" s="34">
        <v>-1.5235000000000001</v>
      </c>
      <c r="AS46" s="34">
        <v>2.4499</v>
      </c>
      <c r="AT46" s="25">
        <f>33</f>
        <v>33</v>
      </c>
      <c r="AU46" s="34">
        <f t="shared" si="12"/>
        <v>2.2305000000000001</v>
      </c>
      <c r="AV46" s="22">
        <f t="shared" si="13"/>
        <v>41.186500000000002</v>
      </c>
      <c r="AW46" s="61">
        <f t="shared" si="14"/>
        <v>43.417000000000002</v>
      </c>
      <c r="AX46" s="41"/>
      <c r="AY46" s="73">
        <f t="shared" si="15"/>
        <v>9.3413000000000004</v>
      </c>
      <c r="AZ46" s="74">
        <f t="shared" si="16"/>
        <v>41.186500000000002</v>
      </c>
      <c r="BA46" s="73">
        <f t="shared" si="17"/>
        <v>50.527799999999999</v>
      </c>
      <c r="BB46" s="55"/>
      <c r="BC46" s="22">
        <f t="shared" si="32"/>
        <v>43</v>
      </c>
      <c r="BD46" s="22">
        <v>1882</v>
      </c>
      <c r="BE46" s="23">
        <v>56.1</v>
      </c>
      <c r="BF46" s="34">
        <v>1.3264</v>
      </c>
      <c r="BG46" s="34">
        <v>-0.7833</v>
      </c>
      <c r="BH46" s="25">
        <f>10</f>
        <v>10</v>
      </c>
      <c r="BI46" s="34">
        <f t="shared" si="18"/>
        <v>-0.96379999999999999</v>
      </c>
      <c r="BJ46" s="22">
        <f t="shared" si="19"/>
        <v>41.186500000000002</v>
      </c>
      <c r="BK46" s="61">
        <f t="shared" si="20"/>
        <v>40.222700000000003</v>
      </c>
      <c r="BL46" s="41"/>
      <c r="BM46" s="22">
        <f t="shared" si="33"/>
        <v>43</v>
      </c>
      <c r="BN46" s="22">
        <v>1882</v>
      </c>
      <c r="BO46" s="23">
        <v>56.1</v>
      </c>
      <c r="BP46" s="34">
        <v>-1.9796</v>
      </c>
      <c r="BQ46" s="34">
        <v>0.501</v>
      </c>
      <c r="BR46" s="25">
        <f>17</f>
        <v>17</v>
      </c>
      <c r="BS46" s="34">
        <f t="shared" si="21"/>
        <v>2.3001</v>
      </c>
      <c r="BT46" s="22">
        <f t="shared" si="22"/>
        <v>41.186500000000002</v>
      </c>
      <c r="BU46" s="61">
        <f t="shared" si="23"/>
        <v>43.486600000000003</v>
      </c>
      <c r="BW46" s="73">
        <f t="shared" si="34"/>
        <v>96.677599999999998</v>
      </c>
      <c r="BX46" s="74">
        <f t="shared" si="25"/>
        <v>41.186500000000002</v>
      </c>
      <c r="BY46" s="73">
        <f t="shared" si="26"/>
        <v>137.86410000000001</v>
      </c>
    </row>
    <row r="47" spans="1:77">
      <c r="A47" s="22">
        <f t="shared" si="27"/>
        <v>44</v>
      </c>
      <c r="B47" s="22">
        <v>1883</v>
      </c>
      <c r="C47" s="23">
        <v>49.25</v>
      </c>
      <c r="D47" s="34">
        <v>-1.7899999999999999E-2</v>
      </c>
      <c r="E47" s="34">
        <v>-2.1368999999999998</v>
      </c>
      <c r="F47" s="25">
        <f>4</f>
        <v>4</v>
      </c>
      <c r="G47" s="34">
        <f t="shared" si="0"/>
        <v>-1.77E-2</v>
      </c>
      <c r="H47" s="22">
        <f t="shared" si="1"/>
        <v>41.186500000000002</v>
      </c>
      <c r="I47" s="61">
        <f t="shared" si="2"/>
        <v>41.168799999999997</v>
      </c>
      <c r="J47" s="65"/>
      <c r="K47" s="22">
        <f t="shared" si="28"/>
        <v>44</v>
      </c>
      <c r="L47" s="22">
        <v>1883</v>
      </c>
      <c r="M47" s="23">
        <v>49.25</v>
      </c>
      <c r="N47" s="34">
        <v>-3.1334</v>
      </c>
      <c r="O47" s="34">
        <v>2.6939000000000002</v>
      </c>
      <c r="P47" s="25">
        <f>8</f>
        <v>8</v>
      </c>
      <c r="Q47" s="34">
        <f t="shared" si="3"/>
        <v>3.1332</v>
      </c>
      <c r="R47" s="22">
        <f t="shared" si="4"/>
        <v>41.186500000000002</v>
      </c>
      <c r="S47" s="61">
        <f t="shared" si="5"/>
        <v>44.319699999999997</v>
      </c>
      <c r="T47" s="39"/>
      <c r="U47" s="22">
        <f t="shared" si="29"/>
        <v>44</v>
      </c>
      <c r="V47" s="22">
        <v>1883</v>
      </c>
      <c r="W47" s="23">
        <v>49.25</v>
      </c>
      <c r="X47" s="34">
        <v>-2.1358999999999999</v>
      </c>
      <c r="Y47" s="34">
        <v>2.2648000000000001</v>
      </c>
      <c r="Z47" s="25">
        <f>19</f>
        <v>19</v>
      </c>
      <c r="AA47" s="34">
        <f t="shared" si="6"/>
        <v>0.8579</v>
      </c>
      <c r="AB47" s="22">
        <f t="shared" si="7"/>
        <v>41.186500000000002</v>
      </c>
      <c r="AC47" s="61">
        <f t="shared" si="8"/>
        <v>42.044400000000003</v>
      </c>
      <c r="AD47" s="20"/>
      <c r="AE47" s="22">
        <f t="shared" si="30"/>
        <v>44</v>
      </c>
      <c r="AF47" s="22">
        <v>1883</v>
      </c>
      <c r="AG47" s="23">
        <v>49.25</v>
      </c>
      <c r="AH47" s="34">
        <v>-2.0640000000000001</v>
      </c>
      <c r="AI47" s="34">
        <v>0.94969999999999999</v>
      </c>
      <c r="AJ47" s="25">
        <f>29</f>
        <v>29</v>
      </c>
      <c r="AK47" s="34">
        <f t="shared" si="9"/>
        <v>2.0518000000000001</v>
      </c>
      <c r="AL47" s="22">
        <f t="shared" si="10"/>
        <v>41.186500000000002</v>
      </c>
      <c r="AM47" s="61">
        <f t="shared" si="11"/>
        <v>43.238300000000002</v>
      </c>
      <c r="AN47" s="41"/>
      <c r="AO47" s="22">
        <f t="shared" si="31"/>
        <v>44</v>
      </c>
      <c r="AP47" s="22">
        <v>1883</v>
      </c>
      <c r="AQ47" s="23">
        <v>49.25</v>
      </c>
      <c r="AR47" s="34">
        <v>-1.5235000000000001</v>
      </c>
      <c r="AS47" s="34">
        <v>2.4499</v>
      </c>
      <c r="AT47" s="25">
        <f>33</f>
        <v>33</v>
      </c>
      <c r="AU47" s="34">
        <f t="shared" si="12"/>
        <v>0.76160000000000005</v>
      </c>
      <c r="AV47" s="22">
        <f t="shared" si="13"/>
        <v>41.186500000000002</v>
      </c>
      <c r="AW47" s="61">
        <f t="shared" si="14"/>
        <v>41.948099999999997</v>
      </c>
      <c r="AX47" s="41"/>
      <c r="AY47" s="73">
        <f t="shared" si="15"/>
        <v>6.7868000000000004</v>
      </c>
      <c r="AZ47" s="74">
        <f t="shared" si="16"/>
        <v>41.186500000000002</v>
      </c>
      <c r="BA47" s="73">
        <f t="shared" si="17"/>
        <v>47.973300000000002</v>
      </c>
      <c r="BB47" s="55"/>
      <c r="BC47" s="22">
        <f t="shared" si="32"/>
        <v>44</v>
      </c>
      <c r="BD47" s="22">
        <v>1883</v>
      </c>
      <c r="BE47" s="23">
        <v>49.25</v>
      </c>
      <c r="BF47" s="34">
        <v>1.3264</v>
      </c>
      <c r="BG47" s="34">
        <v>-0.7833</v>
      </c>
      <c r="BH47" s="25">
        <f>10</f>
        <v>10</v>
      </c>
      <c r="BI47" s="34">
        <f t="shared" si="18"/>
        <v>-1.0730999999999999</v>
      </c>
      <c r="BJ47" s="22">
        <f t="shared" si="19"/>
        <v>41.186500000000002</v>
      </c>
      <c r="BK47" s="61">
        <f t="shared" si="20"/>
        <v>40.113399999999999</v>
      </c>
      <c r="BL47" s="41"/>
      <c r="BM47" s="22">
        <f t="shared" si="33"/>
        <v>44</v>
      </c>
      <c r="BN47" s="22">
        <v>1883</v>
      </c>
      <c r="BO47" s="23">
        <v>49.25</v>
      </c>
      <c r="BP47" s="34">
        <v>-1.9796</v>
      </c>
      <c r="BQ47" s="34">
        <v>0.501</v>
      </c>
      <c r="BR47" s="25">
        <f>17</f>
        <v>17</v>
      </c>
      <c r="BS47" s="34">
        <f t="shared" si="21"/>
        <v>1.6830000000000001</v>
      </c>
      <c r="BT47" s="22">
        <f t="shared" si="22"/>
        <v>41.186500000000002</v>
      </c>
      <c r="BU47" s="61">
        <f t="shared" si="23"/>
        <v>42.869500000000002</v>
      </c>
      <c r="BW47" s="73">
        <f t="shared" si="34"/>
        <v>95.396699999999996</v>
      </c>
      <c r="BX47" s="74">
        <f t="shared" si="25"/>
        <v>41.186500000000002</v>
      </c>
      <c r="BY47" s="73">
        <f t="shared" si="26"/>
        <v>136.58320000000001</v>
      </c>
    </row>
    <row r="48" spans="1:77">
      <c r="A48" s="22">
        <f t="shared" si="27"/>
        <v>45</v>
      </c>
      <c r="B48" s="22">
        <v>1884</v>
      </c>
      <c r="C48" s="23">
        <v>40.049999999999997</v>
      </c>
      <c r="D48" s="34">
        <v>-1.7899999999999999E-2</v>
      </c>
      <c r="E48" s="34">
        <v>-2.1368999999999998</v>
      </c>
      <c r="F48" s="25">
        <f>4</f>
        <v>4</v>
      </c>
      <c r="G48" s="34">
        <f t="shared" si="0"/>
        <v>1.5111000000000001</v>
      </c>
      <c r="H48" s="22">
        <f t="shared" si="1"/>
        <v>41.186500000000002</v>
      </c>
      <c r="I48" s="61">
        <f t="shared" si="2"/>
        <v>42.697600000000001</v>
      </c>
      <c r="J48" s="65"/>
      <c r="K48" s="22">
        <f t="shared" si="28"/>
        <v>45</v>
      </c>
      <c r="L48" s="22">
        <v>1884</v>
      </c>
      <c r="M48" s="23">
        <v>40.049999999999997</v>
      </c>
      <c r="N48" s="34">
        <v>-3.1334</v>
      </c>
      <c r="O48" s="34">
        <v>2.6939000000000002</v>
      </c>
      <c r="P48" s="25">
        <f>8</f>
        <v>8</v>
      </c>
      <c r="Q48" s="34">
        <f t="shared" si="3"/>
        <v>0.31040000000000001</v>
      </c>
      <c r="R48" s="22">
        <f t="shared" si="4"/>
        <v>41.186500000000002</v>
      </c>
      <c r="S48" s="61">
        <f t="shared" si="5"/>
        <v>41.496899999999997</v>
      </c>
      <c r="T48" s="39"/>
      <c r="U48" s="22">
        <f t="shared" si="29"/>
        <v>45</v>
      </c>
      <c r="V48" s="22">
        <v>1884</v>
      </c>
      <c r="W48" s="23">
        <v>40.049999999999997</v>
      </c>
      <c r="X48" s="34">
        <v>-2.1358999999999999</v>
      </c>
      <c r="Y48" s="34">
        <v>2.2648000000000001</v>
      </c>
      <c r="Z48" s="25">
        <f>19</f>
        <v>19</v>
      </c>
      <c r="AA48" s="34">
        <f t="shared" si="6"/>
        <v>-0.15490000000000001</v>
      </c>
      <c r="AB48" s="22">
        <f t="shared" si="7"/>
        <v>41.186500000000002</v>
      </c>
      <c r="AC48" s="61">
        <f t="shared" si="8"/>
        <v>41.031599999999997</v>
      </c>
      <c r="AD48" s="20"/>
      <c r="AE48" s="22">
        <f t="shared" si="30"/>
        <v>45</v>
      </c>
      <c r="AF48" s="22">
        <v>1884</v>
      </c>
      <c r="AG48" s="23">
        <v>40.049999999999997</v>
      </c>
      <c r="AH48" s="34">
        <v>-2.0640000000000001</v>
      </c>
      <c r="AI48" s="34">
        <v>0.94969999999999999</v>
      </c>
      <c r="AJ48" s="25">
        <f>29</f>
        <v>29</v>
      </c>
      <c r="AK48" s="34">
        <f t="shared" si="9"/>
        <v>1.2843</v>
      </c>
      <c r="AL48" s="22">
        <f t="shared" si="10"/>
        <v>41.186500000000002</v>
      </c>
      <c r="AM48" s="61">
        <f t="shared" si="11"/>
        <v>42.470799999999997</v>
      </c>
      <c r="AN48" s="41"/>
      <c r="AO48" s="22">
        <f t="shared" si="31"/>
        <v>45</v>
      </c>
      <c r="AP48" s="22">
        <v>1884</v>
      </c>
      <c r="AQ48" s="23">
        <v>40.049999999999997</v>
      </c>
      <c r="AR48" s="34">
        <v>-1.5235000000000001</v>
      </c>
      <c r="AS48" s="34">
        <v>2.4499</v>
      </c>
      <c r="AT48" s="25">
        <f>33</f>
        <v>33</v>
      </c>
      <c r="AU48" s="34">
        <f t="shared" si="12"/>
        <v>-0.73480000000000001</v>
      </c>
      <c r="AV48" s="22">
        <f t="shared" si="13"/>
        <v>41.186500000000002</v>
      </c>
      <c r="AW48" s="61">
        <f t="shared" si="14"/>
        <v>40.451700000000002</v>
      </c>
      <c r="AX48" s="41"/>
      <c r="AY48" s="73">
        <f t="shared" si="15"/>
        <v>2.2161</v>
      </c>
      <c r="AZ48" s="74">
        <f t="shared" si="16"/>
        <v>41.186500000000002</v>
      </c>
      <c r="BA48" s="73">
        <f t="shared" si="17"/>
        <v>43.4026</v>
      </c>
      <c r="BB48" s="55"/>
      <c r="BC48" s="22">
        <f t="shared" si="32"/>
        <v>45</v>
      </c>
      <c r="BD48" s="22">
        <v>1884</v>
      </c>
      <c r="BE48" s="23">
        <v>40.049999999999997</v>
      </c>
      <c r="BF48" s="34">
        <v>1.3264</v>
      </c>
      <c r="BG48" s="34">
        <v>-0.7833</v>
      </c>
      <c r="BH48" s="25">
        <f>10</f>
        <v>10</v>
      </c>
      <c r="BI48" s="34">
        <f t="shared" si="18"/>
        <v>-0.77249999999999996</v>
      </c>
      <c r="BJ48" s="22">
        <f t="shared" si="19"/>
        <v>41.186500000000002</v>
      </c>
      <c r="BK48" s="61">
        <f t="shared" si="20"/>
        <v>40.414000000000001</v>
      </c>
      <c r="BL48" s="41"/>
      <c r="BM48" s="22">
        <f t="shared" si="33"/>
        <v>45</v>
      </c>
      <c r="BN48" s="22">
        <v>1884</v>
      </c>
      <c r="BO48" s="23">
        <v>40.049999999999997</v>
      </c>
      <c r="BP48" s="34">
        <v>-1.9796</v>
      </c>
      <c r="BQ48" s="34">
        <v>0.501</v>
      </c>
      <c r="BR48" s="25">
        <f>17</f>
        <v>17</v>
      </c>
      <c r="BS48" s="34">
        <f t="shared" si="21"/>
        <v>0.83860000000000001</v>
      </c>
      <c r="BT48" s="22">
        <f t="shared" si="22"/>
        <v>41.186500000000002</v>
      </c>
      <c r="BU48" s="61">
        <f t="shared" si="23"/>
        <v>42.025100000000002</v>
      </c>
      <c r="BW48" s="73">
        <f t="shared" si="34"/>
        <v>92.282200000000003</v>
      </c>
      <c r="BX48" s="74">
        <f t="shared" si="25"/>
        <v>41.186500000000002</v>
      </c>
      <c r="BY48" s="73">
        <f t="shared" si="26"/>
        <v>133.46870000000001</v>
      </c>
    </row>
    <row r="49" spans="1:77">
      <c r="A49" s="22">
        <f t="shared" si="27"/>
        <v>46</v>
      </c>
      <c r="B49" s="22">
        <v>1885</v>
      </c>
      <c r="C49" s="23">
        <v>37.630000000000003</v>
      </c>
      <c r="D49" s="34">
        <v>-1.7899999999999999E-2</v>
      </c>
      <c r="E49" s="34">
        <v>-2.1368999999999998</v>
      </c>
      <c r="F49" s="25">
        <f>4</f>
        <v>4</v>
      </c>
      <c r="G49" s="34">
        <f t="shared" si="0"/>
        <v>2.1547999999999998</v>
      </c>
      <c r="H49" s="22">
        <f t="shared" si="1"/>
        <v>41.186500000000002</v>
      </c>
      <c r="I49" s="61">
        <f t="shared" si="2"/>
        <v>43.341299999999997</v>
      </c>
      <c r="J49" s="65"/>
      <c r="K49" s="22">
        <f t="shared" si="28"/>
        <v>46</v>
      </c>
      <c r="L49" s="22">
        <v>1885</v>
      </c>
      <c r="M49" s="23">
        <v>37.630000000000003</v>
      </c>
      <c r="N49" s="34">
        <v>-3.1334</v>
      </c>
      <c r="O49" s="34">
        <v>2.6939000000000002</v>
      </c>
      <c r="P49" s="25">
        <f>8</f>
        <v>8</v>
      </c>
      <c r="Q49" s="34">
        <f t="shared" si="3"/>
        <v>-2.6941999999999999</v>
      </c>
      <c r="R49" s="22">
        <f t="shared" si="4"/>
        <v>41.186500000000002</v>
      </c>
      <c r="S49" s="61">
        <f t="shared" si="5"/>
        <v>38.4923</v>
      </c>
      <c r="T49" s="39"/>
      <c r="U49" s="22">
        <f t="shared" si="29"/>
        <v>46</v>
      </c>
      <c r="V49" s="22">
        <v>1885</v>
      </c>
      <c r="W49" s="23">
        <v>37.630000000000003</v>
      </c>
      <c r="X49" s="34">
        <v>-2.1358999999999999</v>
      </c>
      <c r="Y49" s="34">
        <v>2.2648000000000001</v>
      </c>
      <c r="Z49" s="25">
        <f>19</f>
        <v>19</v>
      </c>
      <c r="AA49" s="34">
        <f t="shared" si="6"/>
        <v>-0.38629999999999998</v>
      </c>
      <c r="AB49" s="22">
        <f t="shared" si="7"/>
        <v>41.186500000000002</v>
      </c>
      <c r="AC49" s="61">
        <f t="shared" si="8"/>
        <v>40.800199999999997</v>
      </c>
      <c r="AD49" s="20"/>
      <c r="AE49" s="22">
        <f t="shared" si="30"/>
        <v>46</v>
      </c>
      <c r="AF49" s="22">
        <v>1885</v>
      </c>
      <c r="AG49" s="23">
        <v>37.630000000000003</v>
      </c>
      <c r="AH49" s="34">
        <v>-2.0640000000000001</v>
      </c>
      <c r="AI49" s="34">
        <v>0.94969999999999999</v>
      </c>
      <c r="AJ49" s="25">
        <f>29</f>
        <v>29</v>
      </c>
      <c r="AK49" s="34">
        <f t="shared" si="9"/>
        <v>0.81879999999999997</v>
      </c>
      <c r="AL49" s="22">
        <f t="shared" si="10"/>
        <v>41.186500000000002</v>
      </c>
      <c r="AM49" s="61">
        <f t="shared" si="11"/>
        <v>42.005299999999998</v>
      </c>
      <c r="AN49" s="41"/>
      <c r="AO49" s="22">
        <f t="shared" si="31"/>
        <v>46</v>
      </c>
      <c r="AP49" s="22">
        <v>1885</v>
      </c>
      <c r="AQ49" s="23">
        <v>37.630000000000003</v>
      </c>
      <c r="AR49" s="34">
        <v>-1.5235000000000001</v>
      </c>
      <c r="AS49" s="34">
        <v>2.4499</v>
      </c>
      <c r="AT49" s="25">
        <f>33</f>
        <v>33</v>
      </c>
      <c r="AU49" s="34">
        <f t="shared" si="12"/>
        <v>-1.2523</v>
      </c>
      <c r="AV49" s="22">
        <f t="shared" si="13"/>
        <v>41.186500000000002</v>
      </c>
      <c r="AW49" s="61">
        <f t="shared" si="14"/>
        <v>39.934199999999997</v>
      </c>
      <c r="AX49" s="41"/>
      <c r="AY49" s="73">
        <f t="shared" si="15"/>
        <v>-1.3592</v>
      </c>
      <c r="AZ49" s="74">
        <f t="shared" si="16"/>
        <v>41.186500000000002</v>
      </c>
      <c r="BA49" s="73">
        <f t="shared" si="17"/>
        <v>39.827300000000001</v>
      </c>
      <c r="BB49" s="55"/>
      <c r="BC49" s="22">
        <f t="shared" si="32"/>
        <v>46</v>
      </c>
      <c r="BD49" s="22">
        <v>1885</v>
      </c>
      <c r="BE49" s="23">
        <v>37.630000000000003</v>
      </c>
      <c r="BF49" s="34">
        <v>1.3264</v>
      </c>
      <c r="BG49" s="34">
        <v>-0.7833</v>
      </c>
      <c r="BH49" s="25">
        <f>10</f>
        <v>10</v>
      </c>
      <c r="BI49" s="34">
        <f t="shared" si="18"/>
        <v>-0.28970000000000001</v>
      </c>
      <c r="BJ49" s="22">
        <f t="shared" si="19"/>
        <v>41.186500000000002</v>
      </c>
      <c r="BK49" s="61">
        <f t="shared" si="20"/>
        <v>40.896799999999999</v>
      </c>
      <c r="BL49" s="41"/>
      <c r="BM49" s="22">
        <f t="shared" si="33"/>
        <v>46</v>
      </c>
      <c r="BN49" s="22">
        <v>1885</v>
      </c>
      <c r="BO49" s="23">
        <v>37.630000000000003</v>
      </c>
      <c r="BP49" s="34">
        <v>-1.9796</v>
      </c>
      <c r="BQ49" s="34">
        <v>0.501</v>
      </c>
      <c r="BR49" s="25">
        <f>17</f>
        <v>17</v>
      </c>
      <c r="BS49" s="34">
        <f t="shared" si="21"/>
        <v>4.07E-2</v>
      </c>
      <c r="BT49" s="22">
        <f t="shared" si="22"/>
        <v>41.186500000000002</v>
      </c>
      <c r="BU49" s="61">
        <f t="shared" si="23"/>
        <v>41.227200000000003</v>
      </c>
      <c r="BW49" s="73">
        <f t="shared" si="34"/>
        <v>90.391800000000003</v>
      </c>
      <c r="BX49" s="74">
        <f t="shared" si="25"/>
        <v>41.186500000000002</v>
      </c>
      <c r="BY49" s="73">
        <f t="shared" si="26"/>
        <v>131.57830000000001</v>
      </c>
    </row>
    <row r="50" spans="1:77">
      <c r="A50" s="22">
        <f t="shared" si="27"/>
        <v>47</v>
      </c>
      <c r="B50" s="22">
        <v>1886</v>
      </c>
      <c r="C50" s="23">
        <v>39.61</v>
      </c>
      <c r="D50" s="34">
        <v>-1.7899999999999999E-2</v>
      </c>
      <c r="E50" s="34">
        <v>-2.1368999999999998</v>
      </c>
      <c r="F50" s="25">
        <f>4</f>
        <v>4</v>
      </c>
      <c r="G50" s="34">
        <f t="shared" si="0"/>
        <v>1.5108999999999999</v>
      </c>
      <c r="H50" s="22">
        <f t="shared" si="1"/>
        <v>41.186500000000002</v>
      </c>
      <c r="I50" s="61">
        <f t="shared" si="2"/>
        <v>42.697400000000002</v>
      </c>
      <c r="J50" s="65"/>
      <c r="K50" s="22">
        <f t="shared" si="28"/>
        <v>47</v>
      </c>
      <c r="L50" s="22">
        <v>1886</v>
      </c>
      <c r="M50" s="23">
        <v>39.61</v>
      </c>
      <c r="N50" s="34">
        <v>-3.1334</v>
      </c>
      <c r="O50" s="34">
        <v>2.6939000000000002</v>
      </c>
      <c r="P50" s="25">
        <f>8</f>
        <v>8</v>
      </c>
      <c r="Q50" s="34">
        <f t="shared" si="3"/>
        <v>-4.1205999999999996</v>
      </c>
      <c r="R50" s="22">
        <f t="shared" si="4"/>
        <v>41.186500000000002</v>
      </c>
      <c r="S50" s="61">
        <f t="shared" si="5"/>
        <v>37.065899999999999</v>
      </c>
      <c r="T50" s="39"/>
      <c r="U50" s="22">
        <f t="shared" si="29"/>
        <v>47</v>
      </c>
      <c r="V50" s="22">
        <v>1886</v>
      </c>
      <c r="W50" s="23">
        <v>39.61</v>
      </c>
      <c r="X50" s="34">
        <v>-2.1358999999999999</v>
      </c>
      <c r="Y50" s="34">
        <v>2.2648000000000001</v>
      </c>
      <c r="Z50" s="25">
        <f>19</f>
        <v>19</v>
      </c>
      <c r="AA50" s="34">
        <f t="shared" si="6"/>
        <v>0.50549999999999995</v>
      </c>
      <c r="AB50" s="22">
        <f t="shared" si="7"/>
        <v>41.186500000000002</v>
      </c>
      <c r="AC50" s="61">
        <f t="shared" si="8"/>
        <v>41.692</v>
      </c>
      <c r="AD50" s="20"/>
      <c r="AE50" s="22">
        <f t="shared" si="30"/>
        <v>47</v>
      </c>
      <c r="AF50" s="22">
        <v>1886</v>
      </c>
      <c r="AG50" s="23">
        <v>39.61</v>
      </c>
      <c r="AH50" s="34">
        <v>-2.0640000000000001</v>
      </c>
      <c r="AI50" s="34">
        <v>0.94969999999999999</v>
      </c>
      <c r="AJ50" s="25">
        <f>29</f>
        <v>29</v>
      </c>
      <c r="AK50" s="34">
        <f t="shared" si="9"/>
        <v>0.82689999999999997</v>
      </c>
      <c r="AL50" s="22">
        <f t="shared" si="10"/>
        <v>41.186500000000002</v>
      </c>
      <c r="AM50" s="61">
        <f t="shared" si="11"/>
        <v>42.013399999999997</v>
      </c>
      <c r="AN50" s="41"/>
      <c r="AO50" s="22">
        <f t="shared" si="31"/>
        <v>47</v>
      </c>
      <c r="AP50" s="22">
        <v>1886</v>
      </c>
      <c r="AQ50" s="23">
        <v>39.61</v>
      </c>
      <c r="AR50" s="34">
        <v>-1.5235000000000001</v>
      </c>
      <c r="AS50" s="34">
        <v>2.4499</v>
      </c>
      <c r="AT50" s="25">
        <f>33</f>
        <v>33</v>
      </c>
      <c r="AU50" s="34">
        <f t="shared" si="12"/>
        <v>-0.378</v>
      </c>
      <c r="AV50" s="22">
        <f t="shared" si="13"/>
        <v>41.186500000000002</v>
      </c>
      <c r="AW50" s="61">
        <f t="shared" si="14"/>
        <v>40.808500000000002</v>
      </c>
      <c r="AX50" s="41"/>
      <c r="AY50" s="73">
        <f t="shared" si="15"/>
        <v>-1.6553</v>
      </c>
      <c r="AZ50" s="74">
        <f t="shared" si="16"/>
        <v>41.186500000000002</v>
      </c>
      <c r="BA50" s="73">
        <f t="shared" si="17"/>
        <v>39.531199999999998</v>
      </c>
      <c r="BB50" s="55"/>
      <c r="BC50" s="22">
        <f t="shared" si="32"/>
        <v>47</v>
      </c>
      <c r="BD50" s="22">
        <v>1886</v>
      </c>
      <c r="BE50" s="23">
        <v>39.61</v>
      </c>
      <c r="BF50" s="34">
        <v>1.3264</v>
      </c>
      <c r="BG50" s="34">
        <v>-0.7833</v>
      </c>
      <c r="BH50" s="25">
        <f>10</f>
        <v>10</v>
      </c>
      <c r="BI50" s="34">
        <f t="shared" si="18"/>
        <v>0.14399999999999999</v>
      </c>
      <c r="BJ50" s="22">
        <f t="shared" si="19"/>
        <v>41.186500000000002</v>
      </c>
      <c r="BK50" s="61">
        <f t="shared" si="20"/>
        <v>41.330500000000001</v>
      </c>
      <c r="BL50" s="41"/>
      <c r="BM50" s="22">
        <f t="shared" si="33"/>
        <v>47</v>
      </c>
      <c r="BN50" s="22">
        <v>1886</v>
      </c>
      <c r="BO50" s="23">
        <v>39.61</v>
      </c>
      <c r="BP50" s="34">
        <v>-1.9796</v>
      </c>
      <c r="BQ50" s="34">
        <v>0.501</v>
      </c>
      <c r="BR50" s="25">
        <f>17</f>
        <v>17</v>
      </c>
      <c r="BS50" s="34">
        <f t="shared" si="21"/>
        <v>-0.53700000000000003</v>
      </c>
      <c r="BT50" s="22">
        <f t="shared" si="22"/>
        <v>41.186500000000002</v>
      </c>
      <c r="BU50" s="61">
        <f t="shared" si="23"/>
        <v>40.649500000000003</v>
      </c>
      <c r="BW50" s="73">
        <f t="shared" si="34"/>
        <v>91.951700000000002</v>
      </c>
      <c r="BX50" s="74">
        <f t="shared" si="25"/>
        <v>41.186500000000002</v>
      </c>
      <c r="BY50" s="73">
        <f t="shared" si="26"/>
        <v>133.13820000000001</v>
      </c>
    </row>
    <row r="51" spans="1:77">
      <c r="A51" s="22">
        <f t="shared" si="27"/>
        <v>48</v>
      </c>
      <c r="B51" s="22">
        <v>1887</v>
      </c>
      <c r="C51" s="23">
        <v>38</v>
      </c>
      <c r="D51" s="34">
        <v>-1.7899999999999999E-2</v>
      </c>
      <c r="E51" s="34">
        <v>-2.1368999999999998</v>
      </c>
      <c r="F51" s="25">
        <f>4</f>
        <v>4</v>
      </c>
      <c r="G51" s="34">
        <f t="shared" si="0"/>
        <v>-1.8100000000000002E-2</v>
      </c>
      <c r="H51" s="22">
        <f t="shared" si="1"/>
        <v>41.186500000000002</v>
      </c>
      <c r="I51" s="61">
        <f t="shared" si="2"/>
        <v>41.168399999999998</v>
      </c>
      <c r="J51" s="65"/>
      <c r="K51" s="22">
        <f t="shared" si="28"/>
        <v>48</v>
      </c>
      <c r="L51" s="22">
        <v>1887</v>
      </c>
      <c r="M51" s="23">
        <v>38</v>
      </c>
      <c r="N51" s="34">
        <v>-3.1334</v>
      </c>
      <c r="O51" s="34">
        <v>2.6939000000000002</v>
      </c>
      <c r="P51" s="25">
        <f>8</f>
        <v>8</v>
      </c>
      <c r="Q51" s="34">
        <f t="shared" si="3"/>
        <v>-3.1332</v>
      </c>
      <c r="R51" s="22">
        <f t="shared" si="4"/>
        <v>41.186500000000002</v>
      </c>
      <c r="S51" s="61">
        <f t="shared" si="5"/>
        <v>38.0533</v>
      </c>
      <c r="T51" s="39"/>
      <c r="U51" s="22">
        <f t="shared" si="29"/>
        <v>48</v>
      </c>
      <c r="V51" s="22">
        <v>1887</v>
      </c>
      <c r="W51" s="23">
        <v>38</v>
      </c>
      <c r="X51" s="34">
        <v>-2.1358999999999999</v>
      </c>
      <c r="Y51" s="34">
        <v>2.2648000000000001</v>
      </c>
      <c r="Z51" s="25">
        <f>19</f>
        <v>19</v>
      </c>
      <c r="AA51" s="34">
        <f t="shared" si="6"/>
        <v>2.1070000000000002</v>
      </c>
      <c r="AB51" s="22">
        <f t="shared" si="7"/>
        <v>41.186500000000002</v>
      </c>
      <c r="AC51" s="61">
        <f t="shared" si="8"/>
        <v>43.293500000000002</v>
      </c>
      <c r="AD51" s="20"/>
      <c r="AE51" s="22">
        <f t="shared" si="30"/>
        <v>48</v>
      </c>
      <c r="AF51" s="22">
        <v>1887</v>
      </c>
      <c r="AG51" s="23">
        <v>38</v>
      </c>
      <c r="AH51" s="34">
        <v>-2.0640000000000001</v>
      </c>
      <c r="AI51" s="34">
        <v>0.94969999999999999</v>
      </c>
      <c r="AJ51" s="25">
        <f>29</f>
        <v>29</v>
      </c>
      <c r="AK51" s="34">
        <f t="shared" si="9"/>
        <v>1.1583000000000001</v>
      </c>
      <c r="AL51" s="22">
        <f t="shared" si="10"/>
        <v>41.186500000000002</v>
      </c>
      <c r="AM51" s="61">
        <f t="shared" si="11"/>
        <v>42.344799999999999</v>
      </c>
      <c r="AN51" s="41"/>
      <c r="AO51" s="22">
        <f t="shared" si="31"/>
        <v>48</v>
      </c>
      <c r="AP51" s="22">
        <v>1887</v>
      </c>
      <c r="AQ51" s="23">
        <v>38</v>
      </c>
      <c r="AR51" s="34">
        <v>-1.5235000000000001</v>
      </c>
      <c r="AS51" s="34">
        <v>2.4499</v>
      </c>
      <c r="AT51" s="25">
        <f>33</f>
        <v>33</v>
      </c>
      <c r="AU51" s="34">
        <f t="shared" si="12"/>
        <v>1.462</v>
      </c>
      <c r="AV51" s="22">
        <f t="shared" si="13"/>
        <v>41.186500000000002</v>
      </c>
      <c r="AW51" s="61">
        <f t="shared" si="14"/>
        <v>42.648499999999999</v>
      </c>
      <c r="AX51" s="41"/>
      <c r="AY51" s="73">
        <f t="shared" si="15"/>
        <v>1.5760000000000001</v>
      </c>
      <c r="AZ51" s="74">
        <f t="shared" si="16"/>
        <v>41.186500000000002</v>
      </c>
      <c r="BA51" s="73">
        <f t="shared" si="17"/>
        <v>42.762500000000003</v>
      </c>
      <c r="BB51" s="55"/>
      <c r="BC51" s="22">
        <f t="shared" si="32"/>
        <v>48</v>
      </c>
      <c r="BD51" s="22">
        <v>1887</v>
      </c>
      <c r="BE51" s="23">
        <v>38</v>
      </c>
      <c r="BF51" s="34">
        <v>1.3264</v>
      </c>
      <c r="BG51" s="34">
        <v>-0.7833</v>
      </c>
      <c r="BH51" s="25">
        <f>10</f>
        <v>10</v>
      </c>
      <c r="BI51" s="34">
        <f t="shared" si="18"/>
        <v>0.40989999999999999</v>
      </c>
      <c r="BJ51" s="22">
        <f t="shared" si="19"/>
        <v>41.186500000000002</v>
      </c>
      <c r="BK51" s="61">
        <f t="shared" si="20"/>
        <v>41.596400000000003</v>
      </c>
      <c r="BL51" s="41"/>
      <c r="BM51" s="22">
        <f t="shared" si="33"/>
        <v>48</v>
      </c>
      <c r="BN51" s="22">
        <v>1887</v>
      </c>
      <c r="BO51" s="23">
        <v>38</v>
      </c>
      <c r="BP51" s="34">
        <v>-1.9796</v>
      </c>
      <c r="BQ51" s="34">
        <v>0.501</v>
      </c>
      <c r="BR51" s="25">
        <f>17</f>
        <v>17</v>
      </c>
      <c r="BS51" s="34">
        <f t="shared" si="21"/>
        <v>-0.88239999999999996</v>
      </c>
      <c r="BT51" s="22">
        <f t="shared" si="22"/>
        <v>41.186500000000002</v>
      </c>
      <c r="BU51" s="61">
        <f t="shared" si="23"/>
        <v>40.304099999999998</v>
      </c>
      <c r="BW51" s="73">
        <f t="shared" si="34"/>
        <v>97.103499999999997</v>
      </c>
      <c r="BX51" s="74">
        <f t="shared" si="25"/>
        <v>41.186500000000002</v>
      </c>
      <c r="BY51" s="73">
        <f t="shared" si="26"/>
        <v>138.29</v>
      </c>
    </row>
    <row r="52" spans="1:77">
      <c r="A52" s="22">
        <f t="shared" si="27"/>
        <v>49</v>
      </c>
      <c r="B52" s="22">
        <v>1888</v>
      </c>
      <c r="C52" s="23">
        <v>46.19</v>
      </c>
      <c r="D52" s="34">
        <v>-1.7899999999999999E-2</v>
      </c>
      <c r="E52" s="34">
        <v>-2.1368999999999998</v>
      </c>
      <c r="F52" s="25">
        <f>4</f>
        <v>4</v>
      </c>
      <c r="G52" s="34">
        <f t="shared" si="0"/>
        <v>-1.5111000000000001</v>
      </c>
      <c r="H52" s="22">
        <f t="shared" si="1"/>
        <v>41.186500000000002</v>
      </c>
      <c r="I52" s="61">
        <f t="shared" si="2"/>
        <v>39.675400000000003</v>
      </c>
      <c r="J52" s="65"/>
      <c r="K52" s="22">
        <f t="shared" si="28"/>
        <v>49</v>
      </c>
      <c r="L52" s="22">
        <v>1888</v>
      </c>
      <c r="M52" s="23">
        <v>46.19</v>
      </c>
      <c r="N52" s="34">
        <v>-3.1334</v>
      </c>
      <c r="O52" s="34">
        <v>2.6939000000000002</v>
      </c>
      <c r="P52" s="25">
        <f>8</f>
        <v>8</v>
      </c>
      <c r="Q52" s="34">
        <f t="shared" si="3"/>
        <v>-0.31040000000000001</v>
      </c>
      <c r="R52" s="22">
        <f t="shared" si="4"/>
        <v>41.186500000000002</v>
      </c>
      <c r="S52" s="61">
        <f t="shared" si="5"/>
        <v>40.876100000000001</v>
      </c>
      <c r="T52" s="39"/>
      <c r="U52" s="22">
        <f t="shared" si="29"/>
        <v>49</v>
      </c>
      <c r="V52" s="22">
        <v>1888</v>
      </c>
      <c r="W52" s="23">
        <v>46.19</v>
      </c>
      <c r="X52" s="34">
        <v>-2.1358999999999999</v>
      </c>
      <c r="Y52" s="34">
        <v>2.2648000000000001</v>
      </c>
      <c r="Z52" s="25">
        <f>19</f>
        <v>19</v>
      </c>
      <c r="AA52" s="34">
        <f t="shared" si="6"/>
        <v>3.48</v>
      </c>
      <c r="AB52" s="22">
        <f t="shared" si="7"/>
        <v>41.186500000000002</v>
      </c>
      <c r="AC52" s="61">
        <f t="shared" si="8"/>
        <v>44.666499999999999</v>
      </c>
      <c r="AD52" s="20"/>
      <c r="AE52" s="22">
        <f t="shared" si="30"/>
        <v>49</v>
      </c>
      <c r="AF52" s="22">
        <v>1888</v>
      </c>
      <c r="AG52" s="23">
        <v>46.19</v>
      </c>
      <c r="AH52" s="34">
        <v>-2.0640000000000001</v>
      </c>
      <c r="AI52" s="34">
        <v>0.94969999999999999</v>
      </c>
      <c r="AJ52" s="25">
        <f>29</f>
        <v>29</v>
      </c>
      <c r="AK52" s="34">
        <f t="shared" si="9"/>
        <v>1.4355</v>
      </c>
      <c r="AL52" s="22">
        <f t="shared" si="10"/>
        <v>41.186500000000002</v>
      </c>
      <c r="AM52" s="61">
        <f t="shared" si="11"/>
        <v>42.622</v>
      </c>
      <c r="AN52" s="41"/>
      <c r="AO52" s="22">
        <f t="shared" si="31"/>
        <v>49</v>
      </c>
      <c r="AP52" s="22">
        <v>1888</v>
      </c>
      <c r="AQ52" s="23">
        <v>46.19</v>
      </c>
      <c r="AR52" s="34">
        <v>-1.5235000000000001</v>
      </c>
      <c r="AS52" s="34">
        <v>2.4499</v>
      </c>
      <c r="AT52" s="25">
        <f>33</f>
        <v>33</v>
      </c>
      <c r="AU52" s="34">
        <f t="shared" si="12"/>
        <v>3.2490999999999999</v>
      </c>
      <c r="AV52" s="22">
        <f t="shared" si="13"/>
        <v>41.186500000000002</v>
      </c>
      <c r="AW52" s="61">
        <f t="shared" si="14"/>
        <v>44.435600000000001</v>
      </c>
      <c r="AX52" s="41"/>
      <c r="AY52" s="73">
        <f t="shared" si="15"/>
        <v>6.3430999999999997</v>
      </c>
      <c r="AZ52" s="74">
        <f t="shared" si="16"/>
        <v>41.186500000000002</v>
      </c>
      <c r="BA52" s="73">
        <f t="shared" si="17"/>
        <v>47.529600000000002</v>
      </c>
      <c r="BB52" s="55"/>
      <c r="BC52" s="22">
        <f t="shared" si="32"/>
        <v>49</v>
      </c>
      <c r="BD52" s="22">
        <v>1888</v>
      </c>
      <c r="BE52" s="23">
        <v>46.19</v>
      </c>
      <c r="BF52" s="34">
        <v>1.3264</v>
      </c>
      <c r="BG52" s="34">
        <v>-0.7833</v>
      </c>
      <c r="BH52" s="25">
        <f>10</f>
        <v>10</v>
      </c>
      <c r="BI52" s="34">
        <f t="shared" si="18"/>
        <v>0.51919999999999999</v>
      </c>
      <c r="BJ52" s="22">
        <f t="shared" si="19"/>
        <v>41.186500000000002</v>
      </c>
      <c r="BK52" s="61">
        <f t="shared" si="20"/>
        <v>41.7057</v>
      </c>
      <c r="BL52" s="41"/>
      <c r="BM52" s="22">
        <f t="shared" si="33"/>
        <v>49</v>
      </c>
      <c r="BN52" s="22">
        <v>1888</v>
      </c>
      <c r="BO52" s="23">
        <v>46.19</v>
      </c>
      <c r="BP52" s="34">
        <v>-1.9796</v>
      </c>
      <c r="BQ52" s="34">
        <v>0.501</v>
      </c>
      <c r="BR52" s="25">
        <f>17</f>
        <v>17</v>
      </c>
      <c r="BS52" s="34">
        <f t="shared" si="21"/>
        <v>-1.1087</v>
      </c>
      <c r="BT52" s="22">
        <f t="shared" si="22"/>
        <v>41.186500000000002</v>
      </c>
      <c r="BU52" s="61">
        <f t="shared" si="23"/>
        <v>40.077800000000003</v>
      </c>
      <c r="BW52" s="73">
        <f t="shared" si="34"/>
        <v>103.75360000000001</v>
      </c>
      <c r="BX52" s="74">
        <f t="shared" si="25"/>
        <v>41.186500000000002</v>
      </c>
      <c r="BY52" s="73">
        <f t="shared" si="26"/>
        <v>144.9401</v>
      </c>
    </row>
    <row r="53" spans="1:77">
      <c r="A53" s="22">
        <f t="shared" si="27"/>
        <v>50</v>
      </c>
      <c r="B53" s="22">
        <v>1889</v>
      </c>
      <c r="C53" s="23">
        <v>37.06</v>
      </c>
      <c r="D53" s="34">
        <v>-1.7899999999999999E-2</v>
      </c>
      <c r="E53" s="34">
        <v>-2.1368999999999998</v>
      </c>
      <c r="F53" s="25">
        <f>4</f>
        <v>4</v>
      </c>
      <c r="G53" s="34">
        <f t="shared" si="0"/>
        <v>-2.1190000000000002</v>
      </c>
      <c r="H53" s="22">
        <f t="shared" si="1"/>
        <v>41.186500000000002</v>
      </c>
      <c r="I53" s="61">
        <f t="shared" si="2"/>
        <v>39.067500000000003</v>
      </c>
      <c r="J53" s="65"/>
      <c r="K53" s="22">
        <f t="shared" si="28"/>
        <v>50</v>
      </c>
      <c r="L53" s="22">
        <v>1889</v>
      </c>
      <c r="M53" s="23">
        <v>37.06</v>
      </c>
      <c r="N53" s="34">
        <v>-3.1334</v>
      </c>
      <c r="O53" s="34">
        <v>2.6939000000000002</v>
      </c>
      <c r="P53" s="25">
        <f>8</f>
        <v>8</v>
      </c>
      <c r="Q53" s="34">
        <f t="shared" si="3"/>
        <v>2.6941999999999999</v>
      </c>
      <c r="R53" s="22">
        <f t="shared" si="4"/>
        <v>41.186500000000002</v>
      </c>
      <c r="S53" s="61">
        <f t="shared" si="5"/>
        <v>43.880699999999997</v>
      </c>
      <c r="T53" s="39"/>
      <c r="U53" s="22">
        <f t="shared" si="29"/>
        <v>50</v>
      </c>
      <c r="V53" s="22">
        <v>1889</v>
      </c>
      <c r="W53" s="23">
        <v>37.06</v>
      </c>
      <c r="X53" s="34">
        <v>-2.1358999999999999</v>
      </c>
      <c r="Y53" s="34">
        <v>2.2648000000000001</v>
      </c>
      <c r="Z53" s="25">
        <f>19</f>
        <v>19</v>
      </c>
      <c r="AA53" s="34">
        <f t="shared" si="6"/>
        <v>3.7113</v>
      </c>
      <c r="AB53" s="22">
        <f t="shared" si="7"/>
        <v>41.186500000000002</v>
      </c>
      <c r="AC53" s="61">
        <f t="shared" si="8"/>
        <v>44.897799999999997</v>
      </c>
      <c r="AD53" s="20"/>
      <c r="AE53" s="22">
        <f t="shared" si="30"/>
        <v>50</v>
      </c>
      <c r="AF53" s="22">
        <v>1889</v>
      </c>
      <c r="AG53" s="23">
        <v>37.06</v>
      </c>
      <c r="AH53" s="34">
        <v>-2.0640000000000001</v>
      </c>
      <c r="AI53" s="34">
        <v>0.94969999999999999</v>
      </c>
      <c r="AJ53" s="25">
        <f>29</f>
        <v>29</v>
      </c>
      <c r="AK53" s="34">
        <f t="shared" si="9"/>
        <v>1.2836000000000001</v>
      </c>
      <c r="AL53" s="22">
        <f t="shared" si="10"/>
        <v>41.186500000000002</v>
      </c>
      <c r="AM53" s="61">
        <f t="shared" si="11"/>
        <v>42.470100000000002</v>
      </c>
      <c r="AN53" s="41"/>
      <c r="AO53" s="22">
        <f t="shared" si="31"/>
        <v>50</v>
      </c>
      <c r="AP53" s="22">
        <v>1889</v>
      </c>
      <c r="AQ53" s="23">
        <v>37.06</v>
      </c>
      <c r="AR53" s="34">
        <v>-1.5235000000000001</v>
      </c>
      <c r="AS53" s="34">
        <v>2.4499</v>
      </c>
      <c r="AT53" s="25">
        <f>33</f>
        <v>33</v>
      </c>
      <c r="AU53" s="34">
        <f t="shared" si="12"/>
        <v>3.9664999999999999</v>
      </c>
      <c r="AV53" s="22">
        <f t="shared" si="13"/>
        <v>41.186500000000002</v>
      </c>
      <c r="AW53" s="61">
        <f t="shared" si="14"/>
        <v>45.152999999999999</v>
      </c>
      <c r="AX53" s="41"/>
      <c r="AY53" s="73">
        <f t="shared" si="15"/>
        <v>9.5366</v>
      </c>
      <c r="AZ53" s="74">
        <f t="shared" si="16"/>
        <v>41.186500000000002</v>
      </c>
      <c r="BA53" s="73">
        <f t="shared" si="17"/>
        <v>50.723100000000002</v>
      </c>
      <c r="BB53" s="55"/>
      <c r="BC53" s="22">
        <f t="shared" si="32"/>
        <v>50</v>
      </c>
      <c r="BD53" s="22">
        <v>1889</v>
      </c>
      <c r="BE53" s="23">
        <v>37.06</v>
      </c>
      <c r="BF53" s="34">
        <v>1.3264</v>
      </c>
      <c r="BG53" s="34">
        <v>-0.7833</v>
      </c>
      <c r="BH53" s="25">
        <f>10</f>
        <v>10</v>
      </c>
      <c r="BI53" s="34">
        <f t="shared" si="18"/>
        <v>0.54310000000000003</v>
      </c>
      <c r="BJ53" s="22">
        <f t="shared" si="19"/>
        <v>41.186500000000002</v>
      </c>
      <c r="BK53" s="61">
        <f t="shared" si="20"/>
        <v>41.729599999999998</v>
      </c>
      <c r="BL53" s="41"/>
      <c r="BM53" s="22">
        <f t="shared" si="33"/>
        <v>50</v>
      </c>
      <c r="BN53" s="22">
        <v>1889</v>
      </c>
      <c r="BO53" s="23">
        <v>37.06</v>
      </c>
      <c r="BP53" s="34">
        <v>-1.9796</v>
      </c>
      <c r="BQ53" s="34">
        <v>0.501</v>
      </c>
      <c r="BR53" s="25">
        <f>17</f>
        <v>17</v>
      </c>
      <c r="BS53" s="34">
        <f t="shared" si="21"/>
        <v>-1.345</v>
      </c>
      <c r="BT53" s="22">
        <f t="shared" si="22"/>
        <v>41.186500000000002</v>
      </c>
      <c r="BU53" s="61">
        <f t="shared" si="23"/>
        <v>39.841500000000003</v>
      </c>
      <c r="BW53" s="73">
        <f t="shared" si="34"/>
        <v>108.7347</v>
      </c>
      <c r="BX53" s="74">
        <f t="shared" si="25"/>
        <v>41.186500000000002</v>
      </c>
      <c r="BY53" s="73">
        <f t="shared" si="26"/>
        <v>149.9212</v>
      </c>
    </row>
    <row r="54" spans="1:77">
      <c r="A54" s="22">
        <f t="shared" si="27"/>
        <v>51</v>
      </c>
      <c r="B54" s="22">
        <v>1890</v>
      </c>
      <c r="C54" s="23">
        <v>55.43</v>
      </c>
      <c r="D54" s="34">
        <v>-1.7899999999999999E-2</v>
      </c>
      <c r="E54" s="34">
        <v>-2.1368999999999998</v>
      </c>
      <c r="F54" s="25">
        <f>4</f>
        <v>4</v>
      </c>
      <c r="G54" s="34">
        <f t="shared" si="0"/>
        <v>-1.5108999999999999</v>
      </c>
      <c r="H54" s="22">
        <f t="shared" si="1"/>
        <v>41.186500000000002</v>
      </c>
      <c r="I54" s="61">
        <f t="shared" si="2"/>
        <v>39.675600000000003</v>
      </c>
      <c r="J54" s="65"/>
      <c r="K54" s="22">
        <f t="shared" si="28"/>
        <v>51</v>
      </c>
      <c r="L54" s="22">
        <v>1890</v>
      </c>
      <c r="M54" s="23">
        <v>55.43</v>
      </c>
      <c r="N54" s="34">
        <v>-3.1334</v>
      </c>
      <c r="O54" s="34">
        <v>2.6939000000000002</v>
      </c>
      <c r="P54" s="25">
        <f>8</f>
        <v>8</v>
      </c>
      <c r="Q54" s="34">
        <f t="shared" si="3"/>
        <v>4.1205999999999996</v>
      </c>
      <c r="R54" s="22">
        <f t="shared" si="4"/>
        <v>41.186500000000002</v>
      </c>
      <c r="S54" s="61">
        <f t="shared" si="5"/>
        <v>45.307099999999998</v>
      </c>
      <c r="T54" s="39"/>
      <c r="U54" s="22">
        <f t="shared" si="29"/>
        <v>51</v>
      </c>
      <c r="V54" s="22">
        <v>1890</v>
      </c>
      <c r="W54" s="23">
        <v>55.43</v>
      </c>
      <c r="X54" s="34">
        <v>-2.1358999999999999</v>
      </c>
      <c r="Y54" s="34">
        <v>2.2648000000000001</v>
      </c>
      <c r="Z54" s="25">
        <f>19</f>
        <v>19</v>
      </c>
      <c r="AA54" s="34">
        <f t="shared" si="6"/>
        <v>2.4592000000000001</v>
      </c>
      <c r="AB54" s="22">
        <f t="shared" si="7"/>
        <v>41.186500000000002</v>
      </c>
      <c r="AC54" s="61">
        <f t="shared" si="8"/>
        <v>43.645699999999998</v>
      </c>
      <c r="AD54" s="20"/>
      <c r="AE54" s="22">
        <f t="shared" si="30"/>
        <v>51</v>
      </c>
      <c r="AF54" s="22">
        <v>1890</v>
      </c>
      <c r="AG54" s="23">
        <v>55.43</v>
      </c>
      <c r="AH54" s="34">
        <v>-2.0640000000000001</v>
      </c>
      <c r="AI54" s="34">
        <v>0.94969999999999999</v>
      </c>
      <c r="AJ54" s="25">
        <f>29</f>
        <v>29</v>
      </c>
      <c r="AK54" s="34">
        <f t="shared" si="9"/>
        <v>0.55969999999999998</v>
      </c>
      <c r="AL54" s="22">
        <f t="shared" si="10"/>
        <v>41.186500000000002</v>
      </c>
      <c r="AM54" s="61">
        <f t="shared" si="11"/>
        <v>41.746200000000002</v>
      </c>
      <c r="AN54" s="41"/>
      <c r="AO54" s="22">
        <f t="shared" si="31"/>
        <v>51</v>
      </c>
      <c r="AP54" s="22">
        <v>1890</v>
      </c>
      <c r="AQ54" s="23">
        <v>55.43</v>
      </c>
      <c r="AR54" s="34">
        <v>-1.5235000000000001</v>
      </c>
      <c r="AS54" s="34">
        <v>2.4499</v>
      </c>
      <c r="AT54" s="25">
        <f>33</f>
        <v>33</v>
      </c>
      <c r="AU54" s="34">
        <f t="shared" si="12"/>
        <v>3.194</v>
      </c>
      <c r="AV54" s="22">
        <f t="shared" si="13"/>
        <v>41.186500000000002</v>
      </c>
      <c r="AW54" s="61">
        <f t="shared" si="14"/>
        <v>44.380499999999998</v>
      </c>
      <c r="AX54" s="41"/>
      <c r="AY54" s="73">
        <f t="shared" si="15"/>
        <v>8.8225999999999996</v>
      </c>
      <c r="AZ54" s="74">
        <f t="shared" si="16"/>
        <v>41.186500000000002</v>
      </c>
      <c r="BA54" s="73">
        <f t="shared" si="17"/>
        <v>50.009099999999997</v>
      </c>
      <c r="BB54" s="55"/>
      <c r="BC54" s="22">
        <f t="shared" si="32"/>
        <v>51</v>
      </c>
      <c r="BD54" s="22">
        <v>1890</v>
      </c>
      <c r="BE54" s="23">
        <v>55.43</v>
      </c>
      <c r="BF54" s="34">
        <v>1.3264</v>
      </c>
      <c r="BG54" s="34">
        <v>-0.7833</v>
      </c>
      <c r="BH54" s="25">
        <f>10</f>
        <v>10</v>
      </c>
      <c r="BI54" s="34">
        <f t="shared" si="18"/>
        <v>0.51919999999999999</v>
      </c>
      <c r="BJ54" s="22">
        <f t="shared" si="19"/>
        <v>41.186500000000002</v>
      </c>
      <c r="BK54" s="61">
        <f t="shared" si="20"/>
        <v>41.7057</v>
      </c>
      <c r="BL54" s="41"/>
      <c r="BM54" s="22">
        <f t="shared" si="33"/>
        <v>51</v>
      </c>
      <c r="BN54" s="22">
        <v>1890</v>
      </c>
      <c r="BO54" s="23">
        <v>55.43</v>
      </c>
      <c r="BP54" s="34">
        <v>-1.9796</v>
      </c>
      <c r="BQ54" s="34">
        <v>0.501</v>
      </c>
      <c r="BR54" s="25">
        <f>17</f>
        <v>17</v>
      </c>
      <c r="BS54" s="34">
        <f t="shared" si="21"/>
        <v>-1.6254</v>
      </c>
      <c r="BT54" s="22">
        <f t="shared" si="22"/>
        <v>41.186500000000002</v>
      </c>
      <c r="BU54" s="61">
        <f t="shared" si="23"/>
        <v>39.561100000000003</v>
      </c>
      <c r="BW54" s="73">
        <f t="shared" si="34"/>
        <v>109.71639999999999</v>
      </c>
      <c r="BX54" s="74">
        <f t="shared" si="25"/>
        <v>41.186500000000002</v>
      </c>
      <c r="BY54" s="73">
        <f t="shared" si="26"/>
        <v>150.90289999999999</v>
      </c>
    </row>
    <row r="55" spans="1:77">
      <c r="A55" s="22">
        <f t="shared" si="27"/>
        <v>52</v>
      </c>
      <c r="B55" s="22">
        <v>1891</v>
      </c>
      <c r="C55" s="23">
        <v>40.68</v>
      </c>
      <c r="D55" s="34">
        <v>-1.7899999999999999E-2</v>
      </c>
      <c r="E55" s="34">
        <v>-2.1368999999999998</v>
      </c>
      <c r="F55" s="25">
        <f>4</f>
        <v>4</v>
      </c>
      <c r="G55" s="34">
        <f t="shared" si="0"/>
        <v>-1.77E-2</v>
      </c>
      <c r="H55" s="22">
        <f t="shared" si="1"/>
        <v>41.186500000000002</v>
      </c>
      <c r="I55" s="61">
        <f t="shared" si="2"/>
        <v>41.168799999999997</v>
      </c>
      <c r="J55" s="65"/>
      <c r="K55" s="22">
        <f t="shared" si="28"/>
        <v>52</v>
      </c>
      <c r="L55" s="22">
        <v>1891</v>
      </c>
      <c r="M55" s="23">
        <v>40.68</v>
      </c>
      <c r="N55" s="34">
        <v>-3.1334</v>
      </c>
      <c r="O55" s="34">
        <v>2.6939000000000002</v>
      </c>
      <c r="P55" s="25">
        <f>8</f>
        <v>8</v>
      </c>
      <c r="Q55" s="34">
        <f t="shared" si="3"/>
        <v>3.1331000000000002</v>
      </c>
      <c r="R55" s="22">
        <f t="shared" si="4"/>
        <v>41.186500000000002</v>
      </c>
      <c r="S55" s="61">
        <f t="shared" si="5"/>
        <v>44.319600000000001</v>
      </c>
      <c r="T55" s="39"/>
      <c r="U55" s="22">
        <f t="shared" si="29"/>
        <v>52</v>
      </c>
      <c r="V55" s="22">
        <v>1891</v>
      </c>
      <c r="W55" s="23">
        <v>40.68</v>
      </c>
      <c r="X55" s="34">
        <v>-2.1358999999999999</v>
      </c>
      <c r="Y55" s="34">
        <v>2.2648000000000001</v>
      </c>
      <c r="Z55" s="25">
        <f>19</f>
        <v>19</v>
      </c>
      <c r="AA55" s="34">
        <f t="shared" si="6"/>
        <v>0.17610000000000001</v>
      </c>
      <c r="AB55" s="22">
        <f t="shared" si="7"/>
        <v>41.186500000000002</v>
      </c>
      <c r="AC55" s="61">
        <f t="shared" si="8"/>
        <v>41.3626</v>
      </c>
      <c r="AD55" s="20"/>
      <c r="AE55" s="22">
        <f t="shared" si="30"/>
        <v>52</v>
      </c>
      <c r="AF55" s="22">
        <v>1891</v>
      </c>
      <c r="AG55" s="23">
        <v>40.68</v>
      </c>
      <c r="AH55" s="34">
        <v>-2.0640000000000001</v>
      </c>
      <c r="AI55" s="34">
        <v>0.94969999999999999</v>
      </c>
      <c r="AJ55" s="25">
        <f>29</f>
        <v>29</v>
      </c>
      <c r="AK55" s="34">
        <f t="shared" si="9"/>
        <v>-0.55230000000000001</v>
      </c>
      <c r="AL55" s="22">
        <f t="shared" si="10"/>
        <v>41.186500000000002</v>
      </c>
      <c r="AM55" s="61">
        <f t="shared" si="11"/>
        <v>40.6342</v>
      </c>
      <c r="AN55" s="41"/>
      <c r="AO55" s="22">
        <f t="shared" si="31"/>
        <v>52</v>
      </c>
      <c r="AP55" s="22">
        <v>1891</v>
      </c>
      <c r="AQ55" s="23">
        <v>40.68</v>
      </c>
      <c r="AR55" s="34">
        <v>-1.5235000000000001</v>
      </c>
      <c r="AS55" s="34">
        <v>2.4499</v>
      </c>
      <c r="AT55" s="25">
        <f>33</f>
        <v>33</v>
      </c>
      <c r="AU55" s="34">
        <f t="shared" si="12"/>
        <v>1.3539000000000001</v>
      </c>
      <c r="AV55" s="22">
        <f t="shared" si="13"/>
        <v>41.186500000000002</v>
      </c>
      <c r="AW55" s="61">
        <f t="shared" si="14"/>
        <v>42.540399999999998</v>
      </c>
      <c r="AX55" s="41"/>
      <c r="AY55" s="73">
        <f t="shared" si="15"/>
        <v>4.0930999999999997</v>
      </c>
      <c r="AZ55" s="74">
        <f t="shared" si="16"/>
        <v>41.186500000000002</v>
      </c>
      <c r="BA55" s="73">
        <f t="shared" si="17"/>
        <v>45.279600000000002</v>
      </c>
      <c r="BB55" s="55"/>
      <c r="BC55" s="22">
        <f t="shared" si="32"/>
        <v>52</v>
      </c>
      <c r="BD55" s="22">
        <v>1891</v>
      </c>
      <c r="BE55" s="23">
        <v>40.68</v>
      </c>
      <c r="BF55" s="34">
        <v>1.3264</v>
      </c>
      <c r="BG55" s="34">
        <v>-0.7833</v>
      </c>
      <c r="BH55" s="25">
        <f>10</f>
        <v>10</v>
      </c>
      <c r="BI55" s="34">
        <f t="shared" si="18"/>
        <v>0.40989999999999999</v>
      </c>
      <c r="BJ55" s="22">
        <f t="shared" si="19"/>
        <v>41.186500000000002</v>
      </c>
      <c r="BK55" s="61">
        <f t="shared" si="20"/>
        <v>41.596400000000003</v>
      </c>
      <c r="BL55" s="41"/>
      <c r="BM55" s="22">
        <f t="shared" si="33"/>
        <v>52</v>
      </c>
      <c r="BN55" s="22">
        <v>1891</v>
      </c>
      <c r="BO55" s="23">
        <v>40.68</v>
      </c>
      <c r="BP55" s="34">
        <v>-1.9796</v>
      </c>
      <c r="BQ55" s="34">
        <v>0.501</v>
      </c>
      <c r="BR55" s="25">
        <f>17</f>
        <v>17</v>
      </c>
      <c r="BS55" s="34">
        <f t="shared" si="21"/>
        <v>-1.8459000000000001</v>
      </c>
      <c r="BT55" s="22">
        <f t="shared" si="22"/>
        <v>41.186500000000002</v>
      </c>
      <c r="BU55" s="61">
        <f t="shared" si="23"/>
        <v>39.340600000000002</v>
      </c>
      <c r="BW55" s="73">
        <f t="shared" si="34"/>
        <v>106.6571</v>
      </c>
      <c r="BX55" s="74">
        <f t="shared" si="25"/>
        <v>41.186500000000002</v>
      </c>
      <c r="BY55" s="73">
        <f t="shared" si="26"/>
        <v>147.84360000000001</v>
      </c>
    </row>
    <row r="56" spans="1:77">
      <c r="A56" s="22">
        <f t="shared" si="27"/>
        <v>53</v>
      </c>
      <c r="B56" s="22">
        <v>1892</v>
      </c>
      <c r="C56" s="23">
        <v>36.96</v>
      </c>
      <c r="D56" s="34">
        <v>-1.7899999999999999E-2</v>
      </c>
      <c r="E56" s="34">
        <v>-2.1368999999999998</v>
      </c>
      <c r="F56" s="25">
        <f>4</f>
        <v>4</v>
      </c>
      <c r="G56" s="34">
        <f t="shared" si="0"/>
        <v>1.5112000000000001</v>
      </c>
      <c r="H56" s="22">
        <f t="shared" si="1"/>
        <v>41.186500000000002</v>
      </c>
      <c r="I56" s="61">
        <f t="shared" si="2"/>
        <v>42.697699999999998</v>
      </c>
      <c r="J56" s="65"/>
      <c r="K56" s="22">
        <f t="shared" si="28"/>
        <v>53</v>
      </c>
      <c r="L56" s="22">
        <v>1892</v>
      </c>
      <c r="M56" s="23">
        <v>36.96</v>
      </c>
      <c r="N56" s="34">
        <v>-3.1334</v>
      </c>
      <c r="O56" s="34">
        <v>2.6939000000000002</v>
      </c>
      <c r="P56" s="25">
        <f>8</f>
        <v>8</v>
      </c>
      <c r="Q56" s="34">
        <f t="shared" si="3"/>
        <v>0.31040000000000001</v>
      </c>
      <c r="R56" s="22">
        <f t="shared" si="4"/>
        <v>41.186500000000002</v>
      </c>
      <c r="S56" s="61">
        <f t="shared" si="5"/>
        <v>41.496899999999997</v>
      </c>
      <c r="T56" s="39"/>
      <c r="U56" s="22">
        <f t="shared" si="29"/>
        <v>53</v>
      </c>
      <c r="V56" s="22">
        <v>1892</v>
      </c>
      <c r="W56" s="23">
        <v>36.96</v>
      </c>
      <c r="X56" s="34">
        <v>-2.1358999999999999</v>
      </c>
      <c r="Y56" s="34">
        <v>2.2648000000000001</v>
      </c>
      <c r="Z56" s="25">
        <f>19</f>
        <v>19</v>
      </c>
      <c r="AA56" s="34">
        <f t="shared" si="6"/>
        <v>-2.1259999999999999</v>
      </c>
      <c r="AB56" s="22">
        <f t="shared" si="7"/>
        <v>41.186500000000002</v>
      </c>
      <c r="AC56" s="61">
        <f t="shared" si="8"/>
        <v>39.060499999999998</v>
      </c>
      <c r="AD56" s="20"/>
      <c r="AE56" s="22">
        <f t="shared" si="30"/>
        <v>53</v>
      </c>
      <c r="AF56" s="22">
        <v>1892</v>
      </c>
      <c r="AG56" s="23">
        <v>36.96</v>
      </c>
      <c r="AH56" s="34">
        <v>-2.0640000000000001</v>
      </c>
      <c r="AI56" s="34">
        <v>0.94969999999999999</v>
      </c>
      <c r="AJ56" s="25">
        <f>29</f>
        <v>29</v>
      </c>
      <c r="AK56" s="34">
        <f t="shared" si="9"/>
        <v>-1.6384000000000001</v>
      </c>
      <c r="AL56" s="22">
        <f t="shared" si="10"/>
        <v>41.186500000000002</v>
      </c>
      <c r="AM56" s="61">
        <f t="shared" si="11"/>
        <v>39.548099999999998</v>
      </c>
      <c r="AN56" s="41"/>
      <c r="AO56" s="22">
        <f t="shared" si="31"/>
        <v>53</v>
      </c>
      <c r="AP56" s="22">
        <v>1892</v>
      </c>
      <c r="AQ56" s="23">
        <v>36.96</v>
      </c>
      <c r="AR56" s="34">
        <v>-1.5235000000000001</v>
      </c>
      <c r="AS56" s="34">
        <v>2.4499</v>
      </c>
      <c r="AT56" s="25">
        <f>33</f>
        <v>33</v>
      </c>
      <c r="AU56" s="34">
        <f t="shared" si="12"/>
        <v>-0.53500000000000003</v>
      </c>
      <c r="AV56" s="22">
        <f t="shared" si="13"/>
        <v>41.186500000000002</v>
      </c>
      <c r="AW56" s="61">
        <f t="shared" si="14"/>
        <v>40.651499999999999</v>
      </c>
      <c r="AX56" s="41"/>
      <c r="AY56" s="73">
        <f t="shared" si="15"/>
        <v>-2.4777999999999998</v>
      </c>
      <c r="AZ56" s="74">
        <f t="shared" si="16"/>
        <v>41.186500000000002</v>
      </c>
      <c r="BA56" s="73">
        <f t="shared" si="17"/>
        <v>38.7087</v>
      </c>
      <c r="BB56" s="55"/>
      <c r="BC56" s="22">
        <f t="shared" si="32"/>
        <v>53</v>
      </c>
      <c r="BD56" s="22">
        <v>1892</v>
      </c>
      <c r="BE56" s="23">
        <v>36.96</v>
      </c>
      <c r="BF56" s="34">
        <v>1.3264</v>
      </c>
      <c r="BG56" s="34">
        <v>-0.7833</v>
      </c>
      <c r="BH56" s="25">
        <f>10</f>
        <v>10</v>
      </c>
      <c r="BI56" s="34">
        <f t="shared" si="18"/>
        <v>0.14399999999999999</v>
      </c>
      <c r="BJ56" s="22">
        <f t="shared" si="19"/>
        <v>41.186500000000002</v>
      </c>
      <c r="BK56" s="61">
        <f t="shared" si="20"/>
        <v>41.330500000000001</v>
      </c>
      <c r="BL56" s="41"/>
      <c r="BM56" s="22">
        <f t="shared" si="33"/>
        <v>53</v>
      </c>
      <c r="BN56" s="22">
        <v>1892</v>
      </c>
      <c r="BO56" s="23">
        <v>36.96</v>
      </c>
      <c r="BP56" s="34">
        <v>-1.9796</v>
      </c>
      <c r="BQ56" s="34">
        <v>0.501</v>
      </c>
      <c r="BR56" s="25">
        <f>17</f>
        <v>17</v>
      </c>
      <c r="BS56" s="34">
        <f t="shared" si="21"/>
        <v>-1.8171999999999999</v>
      </c>
      <c r="BT56" s="22">
        <f t="shared" si="22"/>
        <v>41.186500000000002</v>
      </c>
      <c r="BU56" s="61">
        <f t="shared" si="23"/>
        <v>39.369300000000003</v>
      </c>
      <c r="BW56" s="73">
        <f t="shared" si="34"/>
        <v>101.849</v>
      </c>
      <c r="BX56" s="74">
        <f t="shared" si="25"/>
        <v>41.186500000000002</v>
      </c>
      <c r="BY56" s="73">
        <f t="shared" si="26"/>
        <v>143.03550000000001</v>
      </c>
    </row>
    <row r="57" spans="1:77">
      <c r="A57" s="22">
        <f t="shared" si="27"/>
        <v>54</v>
      </c>
      <c r="B57" s="22">
        <v>1893</v>
      </c>
      <c r="C57" s="23">
        <v>40.799999999999997</v>
      </c>
      <c r="D57" s="34">
        <v>-1.7899999999999999E-2</v>
      </c>
      <c r="E57" s="34">
        <v>-2.1368999999999998</v>
      </c>
      <c r="F57" s="25">
        <f>4</f>
        <v>4</v>
      </c>
      <c r="G57" s="34">
        <f t="shared" si="0"/>
        <v>2.1547999999999998</v>
      </c>
      <c r="H57" s="22">
        <f t="shared" si="1"/>
        <v>41.186500000000002</v>
      </c>
      <c r="I57" s="61">
        <f t="shared" si="2"/>
        <v>43.341299999999997</v>
      </c>
      <c r="J57" s="65"/>
      <c r="K57" s="22">
        <f t="shared" si="28"/>
        <v>54</v>
      </c>
      <c r="L57" s="22">
        <v>1893</v>
      </c>
      <c r="M57" s="23">
        <v>40.799999999999997</v>
      </c>
      <c r="N57" s="34">
        <v>-3.1334</v>
      </c>
      <c r="O57" s="34">
        <v>2.6939000000000002</v>
      </c>
      <c r="P57" s="25">
        <f>8</f>
        <v>8</v>
      </c>
      <c r="Q57" s="34">
        <f t="shared" si="3"/>
        <v>-2.6941999999999999</v>
      </c>
      <c r="R57" s="22">
        <f t="shared" si="4"/>
        <v>41.186500000000002</v>
      </c>
      <c r="S57" s="61">
        <f t="shared" si="5"/>
        <v>38.4923</v>
      </c>
      <c r="T57" s="39"/>
      <c r="U57" s="22">
        <f t="shared" si="29"/>
        <v>54</v>
      </c>
      <c r="V57" s="22">
        <v>1893</v>
      </c>
      <c r="W57" s="23">
        <v>40.799999999999997</v>
      </c>
      <c r="X57" s="34">
        <v>-2.1358999999999999</v>
      </c>
      <c r="Y57" s="34">
        <v>2.2648000000000001</v>
      </c>
      <c r="Z57" s="25">
        <f>19</f>
        <v>19</v>
      </c>
      <c r="AA57" s="34">
        <f t="shared" si="6"/>
        <v>-3.4331</v>
      </c>
      <c r="AB57" s="22">
        <f t="shared" si="7"/>
        <v>41.186500000000002</v>
      </c>
      <c r="AC57" s="61">
        <f t="shared" si="8"/>
        <v>37.753399999999999</v>
      </c>
      <c r="AD57" s="20"/>
      <c r="AE57" s="22">
        <f t="shared" si="30"/>
        <v>54</v>
      </c>
      <c r="AF57" s="22">
        <v>1893</v>
      </c>
      <c r="AG57" s="23">
        <v>40.799999999999997</v>
      </c>
      <c r="AH57" s="34">
        <v>-2.0640000000000001</v>
      </c>
      <c r="AI57" s="34">
        <v>0.94969999999999999</v>
      </c>
      <c r="AJ57" s="25">
        <f>29</f>
        <v>29</v>
      </c>
      <c r="AK57" s="34">
        <f t="shared" si="9"/>
        <v>-2.2858999999999998</v>
      </c>
      <c r="AL57" s="22">
        <f t="shared" si="10"/>
        <v>41.186500000000002</v>
      </c>
      <c r="AM57" s="61">
        <f t="shared" si="11"/>
        <v>38.900599999999997</v>
      </c>
      <c r="AN57" s="41"/>
      <c r="AO57" s="22">
        <f t="shared" si="31"/>
        <v>54</v>
      </c>
      <c r="AP57" s="22">
        <v>1893</v>
      </c>
      <c r="AQ57" s="23">
        <v>40.799999999999997</v>
      </c>
      <c r="AR57" s="34">
        <v>-1.5235000000000001</v>
      </c>
      <c r="AS57" s="34">
        <v>2.4499</v>
      </c>
      <c r="AT57" s="25">
        <f>33</f>
        <v>33</v>
      </c>
      <c r="AU57" s="34">
        <f t="shared" si="12"/>
        <v>-1.4521999999999999</v>
      </c>
      <c r="AV57" s="22">
        <f t="shared" si="13"/>
        <v>41.186500000000002</v>
      </c>
      <c r="AW57" s="61">
        <f t="shared" si="14"/>
        <v>39.734299999999998</v>
      </c>
      <c r="AX57" s="41"/>
      <c r="AY57" s="73">
        <f t="shared" si="15"/>
        <v>-7.7106000000000003</v>
      </c>
      <c r="AZ57" s="74">
        <f t="shared" si="16"/>
        <v>41.186500000000002</v>
      </c>
      <c r="BA57" s="73">
        <f t="shared" si="17"/>
        <v>33.475900000000003</v>
      </c>
      <c r="BB57" s="55"/>
      <c r="BC57" s="22">
        <f t="shared" si="32"/>
        <v>54</v>
      </c>
      <c r="BD57" s="22">
        <v>1893</v>
      </c>
      <c r="BE57" s="23">
        <v>40.799999999999997</v>
      </c>
      <c r="BF57" s="34">
        <v>1.3264</v>
      </c>
      <c r="BG57" s="34">
        <v>-0.7833</v>
      </c>
      <c r="BH57" s="25">
        <f>10</f>
        <v>10</v>
      </c>
      <c r="BI57" s="34">
        <f t="shared" si="18"/>
        <v>-0.2898</v>
      </c>
      <c r="BJ57" s="22">
        <f t="shared" si="19"/>
        <v>41.186500000000002</v>
      </c>
      <c r="BK57" s="61">
        <f t="shared" si="20"/>
        <v>40.896700000000003</v>
      </c>
      <c r="BL57" s="41"/>
      <c r="BM57" s="22">
        <f t="shared" si="33"/>
        <v>54</v>
      </c>
      <c r="BN57" s="22">
        <v>1893</v>
      </c>
      <c r="BO57" s="23">
        <v>40.799999999999997</v>
      </c>
      <c r="BP57" s="34">
        <v>-1.9796</v>
      </c>
      <c r="BQ57" s="34">
        <v>0.501</v>
      </c>
      <c r="BR57" s="25">
        <f>17</f>
        <v>17</v>
      </c>
      <c r="BS57" s="34">
        <f t="shared" si="21"/>
        <v>-1.3833</v>
      </c>
      <c r="BT57" s="22">
        <f t="shared" si="22"/>
        <v>41.186500000000002</v>
      </c>
      <c r="BU57" s="61">
        <f t="shared" si="23"/>
        <v>39.803199999999997</v>
      </c>
      <c r="BW57" s="73">
        <f t="shared" si="34"/>
        <v>98.616299999999995</v>
      </c>
      <c r="BX57" s="74">
        <f t="shared" si="25"/>
        <v>41.186500000000002</v>
      </c>
      <c r="BY57" s="73">
        <f t="shared" si="26"/>
        <v>139.80279999999999</v>
      </c>
    </row>
    <row r="58" spans="1:77">
      <c r="A58" s="22">
        <f t="shared" si="27"/>
        <v>55</v>
      </c>
      <c r="B58" s="22">
        <v>1894</v>
      </c>
      <c r="C58" s="23">
        <v>31.07</v>
      </c>
      <c r="D58" s="34">
        <v>-1.7899999999999999E-2</v>
      </c>
      <c r="E58" s="34">
        <v>-2.1368999999999998</v>
      </c>
      <c r="F58" s="25">
        <f>4</f>
        <v>4</v>
      </c>
      <c r="G58" s="34">
        <f t="shared" si="0"/>
        <v>1.5108999999999999</v>
      </c>
      <c r="H58" s="22">
        <f t="shared" si="1"/>
        <v>41.186500000000002</v>
      </c>
      <c r="I58" s="61">
        <f t="shared" si="2"/>
        <v>42.697400000000002</v>
      </c>
      <c r="J58" s="65"/>
      <c r="K58" s="22">
        <f t="shared" si="28"/>
        <v>55</v>
      </c>
      <c r="L58" s="22">
        <v>1894</v>
      </c>
      <c r="M58" s="23">
        <v>31.07</v>
      </c>
      <c r="N58" s="34">
        <v>-3.1334</v>
      </c>
      <c r="O58" s="34">
        <v>2.6939000000000002</v>
      </c>
      <c r="P58" s="25">
        <f>8</f>
        <v>8</v>
      </c>
      <c r="Q58" s="34">
        <f t="shared" si="3"/>
        <v>-4.1205999999999996</v>
      </c>
      <c r="R58" s="22">
        <f t="shared" si="4"/>
        <v>41.186500000000002</v>
      </c>
      <c r="S58" s="61">
        <f t="shared" si="5"/>
        <v>37.065899999999999</v>
      </c>
      <c r="T58" s="39"/>
      <c r="U58" s="22">
        <f t="shared" si="29"/>
        <v>55</v>
      </c>
      <c r="V58" s="22">
        <v>1894</v>
      </c>
      <c r="W58" s="23">
        <v>31.07</v>
      </c>
      <c r="X58" s="34">
        <v>-2.1358999999999999</v>
      </c>
      <c r="Y58" s="34">
        <v>2.2648000000000001</v>
      </c>
      <c r="Z58" s="25">
        <f>19</f>
        <v>19</v>
      </c>
      <c r="AA58" s="34">
        <f t="shared" si="6"/>
        <v>-3.2869000000000002</v>
      </c>
      <c r="AB58" s="22">
        <f t="shared" si="7"/>
        <v>41.186500000000002</v>
      </c>
      <c r="AC58" s="61">
        <f t="shared" si="8"/>
        <v>37.8996</v>
      </c>
      <c r="AD58" s="20"/>
      <c r="AE58" s="22">
        <f t="shared" si="30"/>
        <v>55</v>
      </c>
      <c r="AF58" s="22">
        <v>1894</v>
      </c>
      <c r="AG58" s="23">
        <v>31.07</v>
      </c>
      <c r="AH58" s="34">
        <v>-2.0640000000000001</v>
      </c>
      <c r="AI58" s="34">
        <v>0.94969999999999999</v>
      </c>
      <c r="AJ58" s="25">
        <f>29</f>
        <v>29</v>
      </c>
      <c r="AK58" s="34">
        <f t="shared" si="9"/>
        <v>-2.3146</v>
      </c>
      <c r="AL58" s="22">
        <f t="shared" si="10"/>
        <v>41.186500000000002</v>
      </c>
      <c r="AM58" s="61">
        <f t="shared" si="11"/>
        <v>38.871899999999997</v>
      </c>
      <c r="AN58" s="41"/>
      <c r="AO58" s="22">
        <f t="shared" si="31"/>
        <v>55</v>
      </c>
      <c r="AP58" s="22">
        <v>1894</v>
      </c>
      <c r="AQ58" s="23">
        <v>31.07</v>
      </c>
      <c r="AR58" s="34">
        <v>-1.5235000000000001</v>
      </c>
      <c r="AS58" s="34">
        <v>2.4499</v>
      </c>
      <c r="AT58" s="25">
        <f>33</f>
        <v>33</v>
      </c>
      <c r="AU58" s="34">
        <f t="shared" si="12"/>
        <v>-0.97040000000000004</v>
      </c>
      <c r="AV58" s="22">
        <f t="shared" si="13"/>
        <v>41.186500000000002</v>
      </c>
      <c r="AW58" s="61">
        <f t="shared" si="14"/>
        <v>40.216099999999997</v>
      </c>
      <c r="AX58" s="41"/>
      <c r="AY58" s="73">
        <f t="shared" si="15"/>
        <v>-9.1815999999999995</v>
      </c>
      <c r="AZ58" s="74">
        <f t="shared" si="16"/>
        <v>41.186500000000002</v>
      </c>
      <c r="BA58" s="73">
        <f t="shared" si="17"/>
        <v>32.004899999999999</v>
      </c>
      <c r="BB58" s="55"/>
      <c r="BC58" s="22">
        <f t="shared" si="32"/>
        <v>55</v>
      </c>
      <c r="BD58" s="22">
        <v>1894</v>
      </c>
      <c r="BE58" s="23">
        <v>31.07</v>
      </c>
      <c r="BF58" s="34">
        <v>1.3264</v>
      </c>
      <c r="BG58" s="34">
        <v>-0.7833</v>
      </c>
      <c r="BH58" s="25">
        <f>10</f>
        <v>10</v>
      </c>
      <c r="BI58" s="34">
        <f t="shared" si="18"/>
        <v>-0.77259999999999995</v>
      </c>
      <c r="BJ58" s="22">
        <f t="shared" si="19"/>
        <v>41.186500000000002</v>
      </c>
      <c r="BK58" s="61">
        <f t="shared" si="20"/>
        <v>40.413899999999998</v>
      </c>
      <c r="BL58" s="41"/>
      <c r="BM58" s="22">
        <f t="shared" si="33"/>
        <v>55</v>
      </c>
      <c r="BN58" s="22">
        <v>1894</v>
      </c>
      <c r="BO58" s="23">
        <v>31.07</v>
      </c>
      <c r="BP58" s="34">
        <v>-1.9796</v>
      </c>
      <c r="BQ58" s="34">
        <v>0.501</v>
      </c>
      <c r="BR58" s="25">
        <f>17</f>
        <v>17</v>
      </c>
      <c r="BS58" s="34">
        <f t="shared" si="21"/>
        <v>-0.53680000000000005</v>
      </c>
      <c r="BT58" s="22">
        <f t="shared" si="22"/>
        <v>41.186500000000002</v>
      </c>
      <c r="BU58" s="61">
        <f t="shared" si="23"/>
        <v>40.649700000000003</v>
      </c>
      <c r="BW58" s="73">
        <f t="shared" si="34"/>
        <v>99.509</v>
      </c>
      <c r="BX58" s="74">
        <f t="shared" si="25"/>
        <v>41.186500000000002</v>
      </c>
      <c r="BY58" s="73">
        <f t="shared" si="26"/>
        <v>140.69550000000001</v>
      </c>
    </row>
    <row r="59" spans="1:77">
      <c r="A59" s="22">
        <f t="shared" si="27"/>
        <v>56</v>
      </c>
      <c r="B59" s="22">
        <v>1895</v>
      </c>
      <c r="C59" s="23">
        <v>29.06</v>
      </c>
      <c r="D59" s="34">
        <v>-1.7899999999999999E-2</v>
      </c>
      <c r="E59" s="34">
        <v>-2.1368999999999998</v>
      </c>
      <c r="F59" s="25">
        <f>4</f>
        <v>4</v>
      </c>
      <c r="G59" s="34">
        <f t="shared" si="0"/>
        <v>-1.8100000000000002E-2</v>
      </c>
      <c r="H59" s="22">
        <f t="shared" si="1"/>
        <v>41.186500000000002</v>
      </c>
      <c r="I59" s="61">
        <f t="shared" si="2"/>
        <v>41.168399999999998</v>
      </c>
      <c r="J59" s="65"/>
      <c r="K59" s="22">
        <f t="shared" si="28"/>
        <v>56</v>
      </c>
      <c r="L59" s="22">
        <v>1895</v>
      </c>
      <c r="M59" s="23">
        <v>29.06</v>
      </c>
      <c r="N59" s="34">
        <v>-3.1334</v>
      </c>
      <c r="O59" s="34">
        <v>2.6939000000000002</v>
      </c>
      <c r="P59" s="25">
        <f>8</f>
        <v>8</v>
      </c>
      <c r="Q59" s="34">
        <f t="shared" si="3"/>
        <v>-3.1331000000000002</v>
      </c>
      <c r="R59" s="22">
        <f t="shared" si="4"/>
        <v>41.186500000000002</v>
      </c>
      <c r="S59" s="61">
        <f t="shared" si="5"/>
        <v>38.053400000000003</v>
      </c>
      <c r="T59" s="39"/>
      <c r="U59" s="22">
        <f t="shared" si="29"/>
        <v>56</v>
      </c>
      <c r="V59" s="22">
        <v>1895</v>
      </c>
      <c r="W59" s="23">
        <v>29.06</v>
      </c>
      <c r="X59" s="34">
        <v>-2.1358999999999999</v>
      </c>
      <c r="Y59" s="34">
        <v>2.2648000000000001</v>
      </c>
      <c r="Z59" s="25">
        <f>19</f>
        <v>19</v>
      </c>
      <c r="AA59" s="34">
        <f t="shared" si="6"/>
        <v>-2.02</v>
      </c>
      <c r="AB59" s="22">
        <f t="shared" si="7"/>
        <v>41.186500000000002</v>
      </c>
      <c r="AC59" s="61">
        <f t="shared" si="8"/>
        <v>39.166499999999999</v>
      </c>
      <c r="AD59" s="20"/>
      <c r="AE59" s="22">
        <f t="shared" si="30"/>
        <v>56</v>
      </c>
      <c r="AF59" s="22">
        <v>1895</v>
      </c>
      <c r="AG59" s="23">
        <v>29.06</v>
      </c>
      <c r="AH59" s="34">
        <v>-2.0640000000000001</v>
      </c>
      <c r="AI59" s="34">
        <v>0.94969999999999999</v>
      </c>
      <c r="AJ59" s="25">
        <f>29</f>
        <v>29</v>
      </c>
      <c r="AK59" s="34">
        <f t="shared" si="9"/>
        <v>-1.8732</v>
      </c>
      <c r="AL59" s="22">
        <f t="shared" si="10"/>
        <v>41.186500000000002</v>
      </c>
      <c r="AM59" s="61">
        <f t="shared" si="11"/>
        <v>39.313299999999998</v>
      </c>
      <c r="AN59" s="41"/>
      <c r="AO59" s="22">
        <f t="shared" si="31"/>
        <v>56</v>
      </c>
      <c r="AP59" s="22">
        <v>1895</v>
      </c>
      <c r="AQ59" s="23">
        <v>29.06</v>
      </c>
      <c r="AR59" s="34">
        <v>-1.5235000000000001</v>
      </c>
      <c r="AS59" s="34">
        <v>2.4499</v>
      </c>
      <c r="AT59" s="25">
        <f>33</f>
        <v>33</v>
      </c>
      <c r="AU59" s="34">
        <f t="shared" si="12"/>
        <v>0.4985</v>
      </c>
      <c r="AV59" s="22">
        <f t="shared" si="13"/>
        <v>41.186500000000002</v>
      </c>
      <c r="AW59" s="61">
        <f t="shared" si="14"/>
        <v>41.685000000000002</v>
      </c>
      <c r="AX59" s="41"/>
      <c r="AY59" s="73">
        <f t="shared" si="15"/>
        <v>-6.5458999999999996</v>
      </c>
      <c r="AZ59" s="74">
        <f t="shared" si="16"/>
        <v>41.186500000000002</v>
      </c>
      <c r="BA59" s="73">
        <f t="shared" si="17"/>
        <v>34.640599999999999</v>
      </c>
      <c r="BB59" s="55"/>
      <c r="BC59" s="22">
        <f t="shared" si="32"/>
        <v>56</v>
      </c>
      <c r="BD59" s="22">
        <v>1895</v>
      </c>
      <c r="BE59" s="23">
        <v>29.06</v>
      </c>
      <c r="BF59" s="34">
        <v>1.3264</v>
      </c>
      <c r="BG59" s="34">
        <v>-0.7833</v>
      </c>
      <c r="BH59" s="25">
        <f>10</f>
        <v>10</v>
      </c>
      <c r="BI59" s="34">
        <f t="shared" si="18"/>
        <v>-1.0730999999999999</v>
      </c>
      <c r="BJ59" s="22">
        <f t="shared" si="19"/>
        <v>41.186500000000002</v>
      </c>
      <c r="BK59" s="61">
        <f t="shared" si="20"/>
        <v>40.113399999999999</v>
      </c>
      <c r="BL59" s="41"/>
      <c r="BM59" s="22">
        <f t="shared" si="33"/>
        <v>56</v>
      </c>
      <c r="BN59" s="22">
        <v>1895</v>
      </c>
      <c r="BO59" s="23">
        <v>29.06</v>
      </c>
      <c r="BP59" s="34">
        <v>-1.9796</v>
      </c>
      <c r="BQ59" s="34">
        <v>0.501</v>
      </c>
      <c r="BR59" s="25">
        <f>17</f>
        <v>17</v>
      </c>
      <c r="BS59" s="34">
        <f t="shared" si="21"/>
        <v>0.54190000000000005</v>
      </c>
      <c r="BT59" s="22">
        <f t="shared" si="22"/>
        <v>41.186500000000002</v>
      </c>
      <c r="BU59" s="61">
        <f t="shared" si="23"/>
        <v>41.728400000000001</v>
      </c>
      <c r="BW59" s="73">
        <f t="shared" si="34"/>
        <v>104.9229</v>
      </c>
      <c r="BX59" s="74">
        <f t="shared" si="25"/>
        <v>41.186500000000002</v>
      </c>
      <c r="BY59" s="73">
        <f t="shared" si="26"/>
        <v>146.10939999999999</v>
      </c>
    </row>
    <row r="60" spans="1:77">
      <c r="A60" s="22">
        <f t="shared" si="27"/>
        <v>57</v>
      </c>
      <c r="B60" s="22">
        <v>1896</v>
      </c>
      <c r="C60" s="23">
        <v>39.22</v>
      </c>
      <c r="D60" s="34">
        <v>-1.7899999999999999E-2</v>
      </c>
      <c r="E60" s="34">
        <v>-2.1368999999999998</v>
      </c>
      <c r="F60" s="25">
        <f>4</f>
        <v>4</v>
      </c>
      <c r="G60" s="34">
        <f t="shared" si="0"/>
        <v>-1.5112000000000001</v>
      </c>
      <c r="H60" s="22">
        <f t="shared" si="1"/>
        <v>41.186500000000002</v>
      </c>
      <c r="I60" s="61">
        <f t="shared" si="2"/>
        <v>39.6753</v>
      </c>
      <c r="J60" s="65"/>
      <c r="K60" s="22">
        <f t="shared" si="28"/>
        <v>57</v>
      </c>
      <c r="L60" s="22">
        <v>1896</v>
      </c>
      <c r="M60" s="23">
        <v>39.22</v>
      </c>
      <c r="N60" s="34">
        <v>-3.1334</v>
      </c>
      <c r="O60" s="34">
        <v>2.6939000000000002</v>
      </c>
      <c r="P60" s="25">
        <f>8</f>
        <v>8</v>
      </c>
      <c r="Q60" s="34">
        <f t="shared" si="3"/>
        <v>-0.31030000000000002</v>
      </c>
      <c r="R60" s="22">
        <f t="shared" si="4"/>
        <v>41.186500000000002</v>
      </c>
      <c r="S60" s="61">
        <f t="shared" si="5"/>
        <v>40.876199999999997</v>
      </c>
      <c r="T60" s="39"/>
      <c r="U60" s="22">
        <f t="shared" si="29"/>
        <v>57</v>
      </c>
      <c r="V60" s="22">
        <v>1896</v>
      </c>
      <c r="W60" s="23">
        <v>39.22</v>
      </c>
      <c r="X60" s="34">
        <v>-2.1358999999999999</v>
      </c>
      <c r="Y60" s="34">
        <v>2.2648000000000001</v>
      </c>
      <c r="Z60" s="25">
        <f>19</f>
        <v>19</v>
      </c>
      <c r="AA60" s="34">
        <f t="shared" si="6"/>
        <v>-0.5343</v>
      </c>
      <c r="AB60" s="22">
        <f t="shared" si="7"/>
        <v>41.186500000000002</v>
      </c>
      <c r="AC60" s="61">
        <f t="shared" si="8"/>
        <v>40.652200000000001</v>
      </c>
      <c r="AD60" s="20"/>
      <c r="AE60" s="22">
        <f t="shared" si="30"/>
        <v>57</v>
      </c>
      <c r="AF60" s="22">
        <v>1896</v>
      </c>
      <c r="AG60" s="23">
        <v>39.22</v>
      </c>
      <c r="AH60" s="34">
        <v>-2.0640000000000001</v>
      </c>
      <c r="AI60" s="34">
        <v>0.94969999999999999</v>
      </c>
      <c r="AJ60" s="25">
        <f>29</f>
        <v>29</v>
      </c>
      <c r="AK60" s="34">
        <f t="shared" si="9"/>
        <v>-1.3441000000000001</v>
      </c>
      <c r="AL60" s="22">
        <f t="shared" si="10"/>
        <v>41.186500000000002</v>
      </c>
      <c r="AM60" s="61">
        <f t="shared" si="11"/>
        <v>39.842399999999998</v>
      </c>
      <c r="AN60" s="41"/>
      <c r="AO60" s="22">
        <f t="shared" si="31"/>
        <v>57</v>
      </c>
      <c r="AP60" s="22">
        <v>1896</v>
      </c>
      <c r="AQ60" s="23">
        <v>39.22</v>
      </c>
      <c r="AR60" s="34">
        <v>-1.5235000000000001</v>
      </c>
      <c r="AS60" s="34">
        <v>2.4499</v>
      </c>
      <c r="AT60" s="25">
        <f>33</f>
        <v>33</v>
      </c>
      <c r="AU60" s="34">
        <f t="shared" si="12"/>
        <v>1.9493</v>
      </c>
      <c r="AV60" s="22">
        <f t="shared" si="13"/>
        <v>41.186500000000002</v>
      </c>
      <c r="AW60" s="61">
        <f t="shared" si="14"/>
        <v>43.135800000000003</v>
      </c>
      <c r="AX60" s="41"/>
      <c r="AY60" s="73">
        <f t="shared" si="15"/>
        <v>-1.7505999999999999</v>
      </c>
      <c r="AZ60" s="74">
        <f t="shared" si="16"/>
        <v>41.186500000000002</v>
      </c>
      <c r="BA60" s="73">
        <f t="shared" si="17"/>
        <v>39.435899999999997</v>
      </c>
      <c r="BB60" s="55"/>
      <c r="BC60" s="22">
        <f t="shared" si="32"/>
        <v>57</v>
      </c>
      <c r="BD60" s="22">
        <v>1896</v>
      </c>
      <c r="BE60" s="23">
        <v>39.22</v>
      </c>
      <c r="BF60" s="34">
        <v>1.3264</v>
      </c>
      <c r="BG60" s="34">
        <v>-0.7833</v>
      </c>
      <c r="BH60" s="25">
        <f>10</f>
        <v>10</v>
      </c>
      <c r="BI60" s="34">
        <f t="shared" si="18"/>
        <v>-0.9637</v>
      </c>
      <c r="BJ60" s="22">
        <f t="shared" si="19"/>
        <v>41.186500000000002</v>
      </c>
      <c r="BK60" s="61">
        <f t="shared" si="20"/>
        <v>40.222799999999999</v>
      </c>
      <c r="BL60" s="41"/>
      <c r="BM60" s="22">
        <f t="shared" si="33"/>
        <v>57</v>
      </c>
      <c r="BN60" s="22">
        <v>1896</v>
      </c>
      <c r="BO60" s="23">
        <v>39.22</v>
      </c>
      <c r="BP60" s="34">
        <v>-1.9796</v>
      </c>
      <c r="BQ60" s="34">
        <v>0.501</v>
      </c>
      <c r="BR60" s="25">
        <f>17</f>
        <v>17</v>
      </c>
      <c r="BS60" s="34">
        <f t="shared" si="21"/>
        <v>1.5474000000000001</v>
      </c>
      <c r="BT60" s="22">
        <f t="shared" si="22"/>
        <v>41.186500000000002</v>
      </c>
      <c r="BU60" s="61">
        <f t="shared" si="23"/>
        <v>42.733899999999998</v>
      </c>
      <c r="BW60" s="73">
        <f t="shared" si="34"/>
        <v>112.8331</v>
      </c>
      <c r="BX60" s="74">
        <f t="shared" si="25"/>
        <v>41.186500000000002</v>
      </c>
      <c r="BY60" s="73">
        <f t="shared" si="26"/>
        <v>154.0196</v>
      </c>
    </row>
    <row r="61" spans="1:77">
      <c r="A61" s="22">
        <f t="shared" si="27"/>
        <v>58</v>
      </c>
      <c r="B61" s="22">
        <v>1897</v>
      </c>
      <c r="C61" s="23">
        <v>44.8</v>
      </c>
      <c r="D61" s="34">
        <v>-1.7899999999999999E-2</v>
      </c>
      <c r="E61" s="34">
        <v>-2.1368999999999998</v>
      </c>
      <c r="F61" s="25">
        <f>4</f>
        <v>4</v>
      </c>
      <c r="G61" s="34">
        <f t="shared" si="0"/>
        <v>-2.1190000000000002</v>
      </c>
      <c r="H61" s="22">
        <f t="shared" si="1"/>
        <v>41.186500000000002</v>
      </c>
      <c r="I61" s="61">
        <f t="shared" si="2"/>
        <v>39.067500000000003</v>
      </c>
      <c r="J61" s="65"/>
      <c r="K61" s="22">
        <f t="shared" si="28"/>
        <v>58</v>
      </c>
      <c r="L61" s="22">
        <v>1897</v>
      </c>
      <c r="M61" s="23">
        <v>44.8</v>
      </c>
      <c r="N61" s="34">
        <v>-3.1334</v>
      </c>
      <c r="O61" s="34">
        <v>2.6939000000000002</v>
      </c>
      <c r="P61" s="25">
        <f>8</f>
        <v>8</v>
      </c>
      <c r="Q61" s="34">
        <f t="shared" si="3"/>
        <v>2.6941999999999999</v>
      </c>
      <c r="R61" s="22">
        <f t="shared" si="4"/>
        <v>41.186500000000002</v>
      </c>
      <c r="S61" s="61">
        <f t="shared" si="5"/>
        <v>43.880699999999997</v>
      </c>
      <c r="T61" s="39"/>
      <c r="U61" s="22">
        <f t="shared" si="29"/>
        <v>58</v>
      </c>
      <c r="V61" s="22">
        <v>1897</v>
      </c>
      <c r="W61" s="23">
        <v>44.8</v>
      </c>
      <c r="X61" s="34">
        <v>-2.1358999999999999</v>
      </c>
      <c r="Y61" s="34">
        <v>2.2648000000000001</v>
      </c>
      <c r="Z61" s="25">
        <f>19</f>
        <v>19</v>
      </c>
      <c r="AA61" s="34">
        <f t="shared" si="6"/>
        <v>0.2447</v>
      </c>
      <c r="AB61" s="22">
        <f t="shared" si="7"/>
        <v>41.186500000000002</v>
      </c>
      <c r="AC61" s="61">
        <f t="shared" si="8"/>
        <v>41.431199999999997</v>
      </c>
      <c r="AD61" s="20"/>
      <c r="AE61" s="22">
        <f t="shared" si="30"/>
        <v>58</v>
      </c>
      <c r="AF61" s="22">
        <v>1897</v>
      </c>
      <c r="AG61" s="23">
        <v>44.8</v>
      </c>
      <c r="AH61" s="34">
        <v>-2.0640000000000001</v>
      </c>
      <c r="AI61" s="34">
        <v>0.94969999999999999</v>
      </c>
      <c r="AJ61" s="25">
        <f>29</f>
        <v>29</v>
      </c>
      <c r="AK61" s="34">
        <f t="shared" si="9"/>
        <v>-1.1143000000000001</v>
      </c>
      <c r="AL61" s="22">
        <f t="shared" si="10"/>
        <v>41.186500000000002</v>
      </c>
      <c r="AM61" s="61">
        <f t="shared" si="11"/>
        <v>40.072200000000002</v>
      </c>
      <c r="AN61" s="41"/>
      <c r="AO61" s="22">
        <f t="shared" si="31"/>
        <v>58</v>
      </c>
      <c r="AP61" s="22">
        <v>1897</v>
      </c>
      <c r="AQ61" s="23">
        <v>44.8</v>
      </c>
      <c r="AR61" s="34">
        <v>-1.5235000000000001</v>
      </c>
      <c r="AS61" s="34">
        <v>2.4499</v>
      </c>
      <c r="AT61" s="25">
        <f>33</f>
        <v>33</v>
      </c>
      <c r="AU61" s="34">
        <f t="shared" si="12"/>
        <v>2.3774000000000002</v>
      </c>
      <c r="AV61" s="22">
        <f t="shared" si="13"/>
        <v>41.186500000000002</v>
      </c>
      <c r="AW61" s="61">
        <f t="shared" si="14"/>
        <v>43.563899999999997</v>
      </c>
      <c r="AX61" s="41"/>
      <c r="AY61" s="73">
        <f t="shared" si="15"/>
        <v>2.0830000000000002</v>
      </c>
      <c r="AZ61" s="74">
        <f t="shared" si="16"/>
        <v>41.186500000000002</v>
      </c>
      <c r="BA61" s="73">
        <f t="shared" si="17"/>
        <v>43.269500000000001</v>
      </c>
      <c r="BB61" s="55"/>
      <c r="BC61" s="22">
        <f t="shared" si="32"/>
        <v>58</v>
      </c>
      <c r="BD61" s="22">
        <v>1897</v>
      </c>
      <c r="BE61" s="23">
        <v>44.8</v>
      </c>
      <c r="BF61" s="34">
        <v>1.3264</v>
      </c>
      <c r="BG61" s="34">
        <v>-0.7833</v>
      </c>
      <c r="BH61" s="25">
        <f>10</f>
        <v>10</v>
      </c>
      <c r="BI61" s="34">
        <f t="shared" si="18"/>
        <v>-0.37330000000000002</v>
      </c>
      <c r="BJ61" s="22">
        <f t="shared" si="19"/>
        <v>41.186500000000002</v>
      </c>
      <c r="BK61" s="61">
        <f t="shared" si="20"/>
        <v>40.813200000000002</v>
      </c>
      <c r="BL61" s="41"/>
      <c r="BM61" s="22">
        <f t="shared" si="33"/>
        <v>58</v>
      </c>
      <c r="BN61" s="22">
        <v>1897</v>
      </c>
      <c r="BO61" s="23">
        <v>44.8</v>
      </c>
      <c r="BP61" s="34">
        <v>-1.9796</v>
      </c>
      <c r="BQ61" s="34">
        <v>0.501</v>
      </c>
      <c r="BR61" s="25">
        <f>17</f>
        <v>17</v>
      </c>
      <c r="BS61" s="34">
        <f t="shared" si="21"/>
        <v>2.1840999999999999</v>
      </c>
      <c r="BT61" s="22">
        <f t="shared" si="22"/>
        <v>41.186500000000002</v>
      </c>
      <c r="BU61" s="61">
        <f t="shared" si="23"/>
        <v>43.370600000000003</v>
      </c>
      <c r="BW61" s="73">
        <f t="shared" si="34"/>
        <v>119.8938</v>
      </c>
      <c r="BX61" s="74">
        <f t="shared" si="25"/>
        <v>41.186500000000002</v>
      </c>
      <c r="BY61" s="73">
        <f t="shared" si="26"/>
        <v>161.08029999999999</v>
      </c>
    </row>
    <row r="62" spans="1:77">
      <c r="A62" s="22">
        <f t="shared" si="27"/>
        <v>59</v>
      </c>
      <c r="B62" s="22">
        <v>1898</v>
      </c>
      <c r="C62" s="23">
        <v>45.04</v>
      </c>
      <c r="D62" s="34">
        <v>-1.7899999999999999E-2</v>
      </c>
      <c r="E62" s="34">
        <v>-2.1368999999999998</v>
      </c>
      <c r="F62" s="25">
        <f>4</f>
        <v>4</v>
      </c>
      <c r="G62" s="34">
        <f t="shared" si="0"/>
        <v>-1.5108999999999999</v>
      </c>
      <c r="H62" s="22">
        <f t="shared" si="1"/>
        <v>41.186500000000002</v>
      </c>
      <c r="I62" s="61">
        <f t="shared" si="2"/>
        <v>39.675600000000003</v>
      </c>
      <c r="J62" s="65"/>
      <c r="K62" s="22">
        <f t="shared" si="28"/>
        <v>59</v>
      </c>
      <c r="L62" s="22">
        <v>1898</v>
      </c>
      <c r="M62" s="23">
        <v>45.04</v>
      </c>
      <c r="N62" s="34">
        <v>-3.1334</v>
      </c>
      <c r="O62" s="34">
        <v>2.6939000000000002</v>
      </c>
      <c r="P62" s="25">
        <f>8</f>
        <v>8</v>
      </c>
      <c r="Q62" s="34">
        <f t="shared" si="3"/>
        <v>4.1205999999999996</v>
      </c>
      <c r="R62" s="22">
        <f t="shared" si="4"/>
        <v>41.186500000000002</v>
      </c>
      <c r="S62" s="61">
        <f t="shared" si="5"/>
        <v>45.307099999999998</v>
      </c>
      <c r="T62" s="39"/>
      <c r="U62" s="22">
        <f t="shared" si="29"/>
        <v>59</v>
      </c>
      <c r="V62" s="22">
        <v>1898</v>
      </c>
      <c r="W62" s="23">
        <v>45.04</v>
      </c>
      <c r="X62" s="34">
        <v>-2.1358999999999999</v>
      </c>
      <c r="Y62" s="34">
        <v>2.2648000000000001</v>
      </c>
      <c r="Z62" s="25">
        <f>19</f>
        <v>19</v>
      </c>
      <c r="AA62" s="34">
        <f t="shared" si="6"/>
        <v>-8.4199999999999997E-2</v>
      </c>
      <c r="AB62" s="22">
        <f t="shared" si="7"/>
        <v>41.186500000000002</v>
      </c>
      <c r="AC62" s="61">
        <f t="shared" si="8"/>
        <v>41.1023</v>
      </c>
      <c r="AD62" s="20"/>
      <c r="AE62" s="22">
        <f t="shared" si="30"/>
        <v>59</v>
      </c>
      <c r="AF62" s="22">
        <v>1898</v>
      </c>
      <c r="AG62" s="23">
        <v>45.04</v>
      </c>
      <c r="AH62" s="34">
        <v>-2.0640000000000001</v>
      </c>
      <c r="AI62" s="34">
        <v>0.94969999999999999</v>
      </c>
      <c r="AJ62" s="25">
        <f>29</f>
        <v>29</v>
      </c>
      <c r="AK62" s="34">
        <f t="shared" si="9"/>
        <v>-1.3443000000000001</v>
      </c>
      <c r="AL62" s="22">
        <f t="shared" si="10"/>
        <v>41.186500000000002</v>
      </c>
      <c r="AM62" s="61">
        <f t="shared" si="11"/>
        <v>39.842199999999998</v>
      </c>
      <c r="AN62" s="41"/>
      <c r="AO62" s="22">
        <f t="shared" si="31"/>
        <v>59</v>
      </c>
      <c r="AP62" s="22">
        <v>1898</v>
      </c>
      <c r="AQ62" s="23">
        <v>45.04</v>
      </c>
      <c r="AR62" s="34">
        <v>-1.5235000000000001</v>
      </c>
      <c r="AS62" s="34">
        <v>2.4499</v>
      </c>
      <c r="AT62" s="25">
        <f>33</f>
        <v>33</v>
      </c>
      <c r="AU62" s="34">
        <f t="shared" si="12"/>
        <v>1.3729</v>
      </c>
      <c r="AV62" s="22">
        <f t="shared" si="13"/>
        <v>41.186500000000002</v>
      </c>
      <c r="AW62" s="61">
        <f t="shared" si="14"/>
        <v>42.559399999999997</v>
      </c>
      <c r="AX62" s="41"/>
      <c r="AY62" s="73">
        <f t="shared" si="15"/>
        <v>2.5541</v>
      </c>
      <c r="AZ62" s="74">
        <f t="shared" si="16"/>
        <v>41.186500000000002</v>
      </c>
      <c r="BA62" s="73">
        <f t="shared" si="17"/>
        <v>43.740600000000001</v>
      </c>
      <c r="BB62" s="55"/>
      <c r="BC62" s="22">
        <f t="shared" si="32"/>
        <v>59</v>
      </c>
      <c r="BD62" s="22">
        <v>1898</v>
      </c>
      <c r="BE62" s="23">
        <v>45.04</v>
      </c>
      <c r="BF62" s="34">
        <v>1.3264</v>
      </c>
      <c r="BG62" s="34">
        <v>-0.7833</v>
      </c>
      <c r="BH62" s="25">
        <f>10</f>
        <v>10</v>
      </c>
      <c r="BI62" s="34">
        <f t="shared" si="18"/>
        <v>0.51929999999999998</v>
      </c>
      <c r="BJ62" s="22">
        <f t="shared" si="19"/>
        <v>41.186500000000002</v>
      </c>
      <c r="BK62" s="61">
        <f t="shared" si="20"/>
        <v>41.705800000000004</v>
      </c>
      <c r="BL62" s="41"/>
      <c r="BM62" s="22">
        <f t="shared" si="33"/>
        <v>59</v>
      </c>
      <c r="BN62" s="22">
        <v>1898</v>
      </c>
      <c r="BO62" s="23">
        <v>45.04</v>
      </c>
      <c r="BP62" s="34">
        <v>-1.9796</v>
      </c>
      <c r="BQ62" s="34">
        <v>0.501</v>
      </c>
      <c r="BR62" s="25">
        <f>17</f>
        <v>17</v>
      </c>
      <c r="BS62" s="34">
        <f t="shared" si="21"/>
        <v>2.3001</v>
      </c>
      <c r="BT62" s="22">
        <f t="shared" si="22"/>
        <v>41.186500000000002</v>
      </c>
      <c r="BU62" s="61">
        <f t="shared" si="23"/>
        <v>43.486600000000003</v>
      </c>
      <c r="BW62" s="73">
        <f t="shared" si="34"/>
        <v>123.37350000000001</v>
      </c>
      <c r="BX62" s="74">
        <f t="shared" si="25"/>
        <v>41.186500000000002</v>
      </c>
      <c r="BY62" s="73">
        <f t="shared" si="26"/>
        <v>164.56</v>
      </c>
    </row>
    <row r="63" spans="1:77">
      <c r="A63" s="22">
        <f t="shared" si="27"/>
        <v>60</v>
      </c>
      <c r="B63" s="22">
        <v>1899</v>
      </c>
      <c r="C63" s="23">
        <v>40.46</v>
      </c>
      <c r="D63" s="34">
        <v>-1.7899999999999999E-2</v>
      </c>
      <c r="E63" s="34">
        <v>-2.1368999999999998</v>
      </c>
      <c r="F63" s="25">
        <f>4</f>
        <v>4</v>
      </c>
      <c r="G63" s="34">
        <f t="shared" si="0"/>
        <v>-1.77E-2</v>
      </c>
      <c r="H63" s="22">
        <f t="shared" si="1"/>
        <v>41.186500000000002</v>
      </c>
      <c r="I63" s="61">
        <f t="shared" si="2"/>
        <v>41.168799999999997</v>
      </c>
      <c r="J63" s="65"/>
      <c r="K63" s="22">
        <f t="shared" si="28"/>
        <v>60</v>
      </c>
      <c r="L63" s="22">
        <v>1899</v>
      </c>
      <c r="M63" s="23">
        <v>40.46</v>
      </c>
      <c r="N63" s="34">
        <v>-3.1334</v>
      </c>
      <c r="O63" s="34">
        <v>2.6939000000000002</v>
      </c>
      <c r="P63" s="25">
        <f>8</f>
        <v>8</v>
      </c>
      <c r="Q63" s="34">
        <f t="shared" si="3"/>
        <v>3.1331000000000002</v>
      </c>
      <c r="R63" s="22">
        <f t="shared" si="4"/>
        <v>41.186500000000002</v>
      </c>
      <c r="S63" s="61">
        <f t="shared" si="5"/>
        <v>44.319600000000001</v>
      </c>
      <c r="T63" s="39"/>
      <c r="U63" s="22">
        <f t="shared" si="29"/>
        <v>60</v>
      </c>
      <c r="V63" s="22">
        <v>1899</v>
      </c>
      <c r="W63" s="23">
        <v>40.46</v>
      </c>
      <c r="X63" s="34">
        <v>-2.1358999999999999</v>
      </c>
      <c r="Y63" s="34">
        <v>2.2648000000000001</v>
      </c>
      <c r="Z63" s="25">
        <f>19</f>
        <v>19</v>
      </c>
      <c r="AA63" s="34">
        <f t="shared" si="6"/>
        <v>-1.1684000000000001</v>
      </c>
      <c r="AB63" s="22">
        <f t="shared" si="7"/>
        <v>41.186500000000002</v>
      </c>
      <c r="AC63" s="61">
        <f t="shared" si="8"/>
        <v>40.018099999999997</v>
      </c>
      <c r="AD63" s="20"/>
      <c r="AE63" s="22">
        <f t="shared" si="30"/>
        <v>60</v>
      </c>
      <c r="AF63" s="22">
        <v>1899</v>
      </c>
      <c r="AG63" s="23">
        <v>40.46</v>
      </c>
      <c r="AH63" s="34">
        <v>-2.0640000000000001</v>
      </c>
      <c r="AI63" s="34">
        <v>0.94969999999999999</v>
      </c>
      <c r="AJ63" s="25">
        <f>29</f>
        <v>29</v>
      </c>
      <c r="AK63" s="34">
        <f t="shared" si="9"/>
        <v>-1.8733</v>
      </c>
      <c r="AL63" s="22">
        <f t="shared" si="10"/>
        <v>41.186500000000002</v>
      </c>
      <c r="AM63" s="61">
        <f t="shared" si="11"/>
        <v>39.313200000000002</v>
      </c>
      <c r="AN63" s="41"/>
      <c r="AO63" s="22">
        <f t="shared" si="31"/>
        <v>60</v>
      </c>
      <c r="AP63" s="22">
        <v>1899</v>
      </c>
      <c r="AQ63" s="23">
        <v>40.46</v>
      </c>
      <c r="AR63" s="34">
        <v>-1.5235000000000001</v>
      </c>
      <c r="AS63" s="34">
        <v>2.4499</v>
      </c>
      <c r="AT63" s="25">
        <f>33</f>
        <v>33</v>
      </c>
      <c r="AU63" s="34">
        <f t="shared" si="12"/>
        <v>-0.63319999999999999</v>
      </c>
      <c r="AV63" s="22">
        <f t="shared" si="13"/>
        <v>41.186500000000002</v>
      </c>
      <c r="AW63" s="61">
        <f t="shared" si="14"/>
        <v>40.5533</v>
      </c>
      <c r="AX63" s="41"/>
      <c r="AY63" s="73">
        <f t="shared" si="15"/>
        <v>-0.5595</v>
      </c>
      <c r="AZ63" s="74">
        <f t="shared" si="16"/>
        <v>41.186500000000002</v>
      </c>
      <c r="BA63" s="73">
        <f t="shared" si="17"/>
        <v>40.627000000000002</v>
      </c>
      <c r="BB63" s="55"/>
      <c r="BC63" s="22">
        <f t="shared" si="32"/>
        <v>60</v>
      </c>
      <c r="BD63" s="22">
        <v>1899</v>
      </c>
      <c r="BE63" s="23">
        <v>40.46</v>
      </c>
      <c r="BF63" s="34">
        <v>1.3264</v>
      </c>
      <c r="BG63" s="34">
        <v>-0.7833</v>
      </c>
      <c r="BH63" s="25">
        <f>10</f>
        <v>10</v>
      </c>
      <c r="BI63" s="34">
        <f t="shared" si="18"/>
        <v>1.3265</v>
      </c>
      <c r="BJ63" s="22">
        <f t="shared" si="19"/>
        <v>41.186500000000002</v>
      </c>
      <c r="BK63" s="61">
        <f t="shared" si="20"/>
        <v>42.512999999999998</v>
      </c>
      <c r="BL63" s="41"/>
      <c r="BM63" s="22">
        <f t="shared" si="33"/>
        <v>60</v>
      </c>
      <c r="BN63" s="22">
        <v>1899</v>
      </c>
      <c r="BO63" s="23">
        <v>40.46</v>
      </c>
      <c r="BP63" s="34">
        <v>-1.9796</v>
      </c>
      <c r="BQ63" s="34">
        <v>0.501</v>
      </c>
      <c r="BR63" s="25">
        <f>17</f>
        <v>17</v>
      </c>
      <c r="BS63" s="34">
        <f t="shared" si="21"/>
        <v>1.9458</v>
      </c>
      <c r="BT63" s="22">
        <f t="shared" si="22"/>
        <v>41.186500000000002</v>
      </c>
      <c r="BU63" s="61">
        <f t="shared" si="23"/>
        <v>43.132300000000001</v>
      </c>
      <c r="BW63" s="73">
        <f t="shared" si="34"/>
        <v>122.7128</v>
      </c>
      <c r="BX63" s="74">
        <f t="shared" si="25"/>
        <v>41.186500000000002</v>
      </c>
      <c r="BY63" s="73">
        <f t="shared" si="26"/>
        <v>163.89930000000001</v>
      </c>
    </row>
    <row r="64" spans="1:77">
      <c r="A64" s="22">
        <f t="shared" si="27"/>
        <v>61</v>
      </c>
      <c r="B64" s="22">
        <v>1900</v>
      </c>
      <c r="C64" s="23">
        <v>33.6</v>
      </c>
      <c r="D64" s="34">
        <v>-1.7899999999999999E-2</v>
      </c>
      <c r="E64" s="34">
        <v>-2.1368999999999998</v>
      </c>
      <c r="F64" s="25">
        <f>4</f>
        <v>4</v>
      </c>
      <c r="G64" s="34">
        <f t="shared" si="0"/>
        <v>1.5112000000000001</v>
      </c>
      <c r="H64" s="22">
        <f t="shared" si="1"/>
        <v>41.186500000000002</v>
      </c>
      <c r="I64" s="61">
        <f t="shared" si="2"/>
        <v>42.697699999999998</v>
      </c>
      <c r="J64" s="65"/>
      <c r="K64" s="22">
        <f t="shared" si="28"/>
        <v>61</v>
      </c>
      <c r="L64" s="22">
        <v>1900</v>
      </c>
      <c r="M64" s="23">
        <v>33.6</v>
      </c>
      <c r="N64" s="34">
        <v>-3.1334</v>
      </c>
      <c r="O64" s="34">
        <v>2.6939000000000002</v>
      </c>
      <c r="P64" s="25">
        <f>8</f>
        <v>8</v>
      </c>
      <c r="Q64" s="34">
        <f t="shared" si="3"/>
        <v>0.31030000000000002</v>
      </c>
      <c r="R64" s="22">
        <f t="shared" si="4"/>
        <v>41.186500000000002</v>
      </c>
      <c r="S64" s="61">
        <f t="shared" si="5"/>
        <v>41.4968</v>
      </c>
      <c r="T64" s="39"/>
      <c r="U64" s="22">
        <f t="shared" si="29"/>
        <v>61</v>
      </c>
      <c r="V64" s="22">
        <v>1900</v>
      </c>
      <c r="W64" s="23">
        <v>33.6</v>
      </c>
      <c r="X64" s="34">
        <v>-2.1358999999999999</v>
      </c>
      <c r="Y64" s="34">
        <v>2.2648000000000001</v>
      </c>
      <c r="Z64" s="25">
        <f>19</f>
        <v>19</v>
      </c>
      <c r="AA64" s="34">
        <f t="shared" si="6"/>
        <v>-2.1259000000000001</v>
      </c>
      <c r="AB64" s="22">
        <f t="shared" si="7"/>
        <v>41.186500000000002</v>
      </c>
      <c r="AC64" s="61">
        <f t="shared" si="8"/>
        <v>39.060600000000001</v>
      </c>
      <c r="AD64" s="20"/>
      <c r="AE64" s="22">
        <f t="shared" si="30"/>
        <v>61</v>
      </c>
      <c r="AF64" s="22">
        <v>1900</v>
      </c>
      <c r="AG64" s="23">
        <v>33.6</v>
      </c>
      <c r="AH64" s="34">
        <v>-2.0640000000000001</v>
      </c>
      <c r="AI64" s="34">
        <v>0.94969999999999999</v>
      </c>
      <c r="AJ64" s="25">
        <f>29</f>
        <v>29</v>
      </c>
      <c r="AK64" s="34">
        <f t="shared" si="9"/>
        <v>-2.3147000000000002</v>
      </c>
      <c r="AL64" s="22">
        <f t="shared" si="10"/>
        <v>41.186500000000002</v>
      </c>
      <c r="AM64" s="61">
        <f t="shared" si="11"/>
        <v>38.8718</v>
      </c>
      <c r="AN64" s="41"/>
      <c r="AO64" s="22">
        <f t="shared" si="31"/>
        <v>61</v>
      </c>
      <c r="AP64" s="22">
        <v>1900</v>
      </c>
      <c r="AQ64" s="23">
        <v>33.6</v>
      </c>
      <c r="AR64" s="34">
        <v>-1.5235000000000001</v>
      </c>
      <c r="AS64" s="34">
        <v>2.4499</v>
      </c>
      <c r="AT64" s="25">
        <f>33</f>
        <v>33</v>
      </c>
      <c r="AU64" s="34">
        <f t="shared" si="12"/>
        <v>-2.6162999999999998</v>
      </c>
      <c r="AV64" s="22">
        <f t="shared" si="13"/>
        <v>41.186500000000002</v>
      </c>
      <c r="AW64" s="61">
        <f t="shared" si="14"/>
        <v>38.5702</v>
      </c>
      <c r="AX64" s="41"/>
      <c r="AY64" s="73">
        <f t="shared" si="15"/>
        <v>-5.2354000000000003</v>
      </c>
      <c r="AZ64" s="74">
        <f t="shared" si="16"/>
        <v>41.186500000000002</v>
      </c>
      <c r="BA64" s="73">
        <f t="shared" si="17"/>
        <v>35.951099999999997</v>
      </c>
      <c r="BB64" s="55"/>
      <c r="BC64" s="22">
        <f t="shared" si="32"/>
        <v>61</v>
      </c>
      <c r="BD64" s="22">
        <v>1900</v>
      </c>
      <c r="BE64" s="23">
        <v>33.6</v>
      </c>
      <c r="BF64" s="34">
        <v>1.3264</v>
      </c>
      <c r="BG64" s="34">
        <v>-0.7833</v>
      </c>
      <c r="BH64" s="25">
        <f>10</f>
        <v>10</v>
      </c>
      <c r="BI64" s="34">
        <f t="shared" si="18"/>
        <v>1.6269</v>
      </c>
      <c r="BJ64" s="22">
        <f t="shared" si="19"/>
        <v>41.186500000000002</v>
      </c>
      <c r="BK64" s="61">
        <f t="shared" si="20"/>
        <v>42.813400000000001</v>
      </c>
      <c r="BL64" s="41"/>
      <c r="BM64" s="22">
        <f t="shared" si="33"/>
        <v>61</v>
      </c>
      <c r="BN64" s="22">
        <v>1900</v>
      </c>
      <c r="BO64" s="23">
        <v>33.6</v>
      </c>
      <c r="BP64" s="34">
        <v>-1.9796</v>
      </c>
      <c r="BQ64" s="34">
        <v>0.501</v>
      </c>
      <c r="BR64" s="25">
        <f>17</f>
        <v>17</v>
      </c>
      <c r="BS64" s="34">
        <f t="shared" si="21"/>
        <v>1.3287</v>
      </c>
      <c r="BT64" s="22">
        <f t="shared" si="22"/>
        <v>41.186500000000002</v>
      </c>
      <c r="BU64" s="61">
        <f t="shared" si="23"/>
        <v>42.5152</v>
      </c>
      <c r="BW64" s="73">
        <f t="shared" si="34"/>
        <v>119.72020000000001</v>
      </c>
      <c r="BX64" s="74">
        <f t="shared" si="25"/>
        <v>41.186500000000002</v>
      </c>
      <c r="BY64" s="73">
        <f t="shared" si="26"/>
        <v>160.9067</v>
      </c>
    </row>
    <row r="65" spans="1:77">
      <c r="A65" s="22">
        <f t="shared" si="27"/>
        <v>62</v>
      </c>
      <c r="B65" s="22">
        <v>1901</v>
      </c>
      <c r="C65" s="23">
        <v>31.78</v>
      </c>
      <c r="D65" s="34">
        <v>-1.7899999999999999E-2</v>
      </c>
      <c r="E65" s="34">
        <v>-2.1368999999999998</v>
      </c>
      <c r="F65" s="25">
        <f>4</f>
        <v>4</v>
      </c>
      <c r="G65" s="34">
        <f t="shared" si="0"/>
        <v>2.1547999999999998</v>
      </c>
      <c r="H65" s="22">
        <f t="shared" si="1"/>
        <v>41.186500000000002</v>
      </c>
      <c r="I65" s="61">
        <f t="shared" si="2"/>
        <v>43.341299999999997</v>
      </c>
      <c r="J65" s="65"/>
      <c r="K65" s="22">
        <f t="shared" si="28"/>
        <v>62</v>
      </c>
      <c r="L65" s="22">
        <v>1901</v>
      </c>
      <c r="M65" s="23">
        <v>31.78</v>
      </c>
      <c r="N65" s="34">
        <v>-3.1334</v>
      </c>
      <c r="O65" s="34">
        <v>2.6939000000000002</v>
      </c>
      <c r="P65" s="25">
        <f>8</f>
        <v>8</v>
      </c>
      <c r="Q65" s="34">
        <f t="shared" si="3"/>
        <v>-2.6943000000000001</v>
      </c>
      <c r="R65" s="22">
        <f t="shared" si="4"/>
        <v>41.186500000000002</v>
      </c>
      <c r="S65" s="61">
        <f t="shared" si="5"/>
        <v>38.492199999999997</v>
      </c>
      <c r="T65" s="39"/>
      <c r="U65" s="22">
        <f t="shared" si="29"/>
        <v>62</v>
      </c>
      <c r="V65" s="22">
        <v>1901</v>
      </c>
      <c r="W65" s="23">
        <v>31.78</v>
      </c>
      <c r="X65" s="34">
        <v>-2.1358999999999999</v>
      </c>
      <c r="Y65" s="34">
        <v>2.2648000000000001</v>
      </c>
      <c r="Z65" s="25">
        <f>19</f>
        <v>19</v>
      </c>
      <c r="AA65" s="34">
        <f t="shared" si="6"/>
        <v>-2.0882999999999998</v>
      </c>
      <c r="AB65" s="22">
        <f t="shared" si="7"/>
        <v>41.186500000000002</v>
      </c>
      <c r="AC65" s="61">
        <f t="shared" si="8"/>
        <v>39.098199999999999</v>
      </c>
      <c r="AD65" s="20"/>
      <c r="AE65" s="22">
        <f t="shared" si="30"/>
        <v>62</v>
      </c>
      <c r="AF65" s="22">
        <v>1901</v>
      </c>
      <c r="AG65" s="23">
        <v>31.78</v>
      </c>
      <c r="AH65" s="34">
        <v>-2.0640000000000001</v>
      </c>
      <c r="AI65" s="34">
        <v>0.94969999999999999</v>
      </c>
      <c r="AJ65" s="25">
        <f>29</f>
        <v>29</v>
      </c>
      <c r="AK65" s="34">
        <f t="shared" si="9"/>
        <v>-2.2858999999999998</v>
      </c>
      <c r="AL65" s="22">
        <f t="shared" si="10"/>
        <v>41.186500000000002</v>
      </c>
      <c r="AM65" s="61">
        <f t="shared" si="11"/>
        <v>38.900599999999997</v>
      </c>
      <c r="AN65" s="41"/>
      <c r="AO65" s="22">
        <f t="shared" si="31"/>
        <v>62</v>
      </c>
      <c r="AP65" s="22">
        <v>1901</v>
      </c>
      <c r="AQ65" s="23">
        <v>31.78</v>
      </c>
      <c r="AR65" s="34">
        <v>-1.5235000000000001</v>
      </c>
      <c r="AS65" s="34">
        <v>2.4499</v>
      </c>
      <c r="AT65" s="25">
        <f>33</f>
        <v>33</v>
      </c>
      <c r="AU65" s="34">
        <f t="shared" si="12"/>
        <v>-3.5525000000000002</v>
      </c>
      <c r="AV65" s="22">
        <f t="shared" si="13"/>
        <v>41.186500000000002</v>
      </c>
      <c r="AW65" s="61">
        <f t="shared" si="14"/>
        <v>37.634</v>
      </c>
      <c r="AX65" s="41"/>
      <c r="AY65" s="73">
        <f t="shared" si="15"/>
        <v>-8.4662000000000006</v>
      </c>
      <c r="AZ65" s="74">
        <f t="shared" si="16"/>
        <v>41.186500000000002</v>
      </c>
      <c r="BA65" s="73">
        <f t="shared" si="17"/>
        <v>32.720300000000002</v>
      </c>
      <c r="BB65" s="55"/>
      <c r="BC65" s="22">
        <f t="shared" si="32"/>
        <v>62</v>
      </c>
      <c r="BD65" s="22">
        <v>1901</v>
      </c>
      <c r="BE65" s="23">
        <v>31.78</v>
      </c>
      <c r="BF65" s="34">
        <v>1.3264</v>
      </c>
      <c r="BG65" s="34">
        <v>-0.7833</v>
      </c>
      <c r="BH65" s="25">
        <f>10</f>
        <v>10</v>
      </c>
      <c r="BI65" s="34">
        <f t="shared" si="18"/>
        <v>1.1931</v>
      </c>
      <c r="BJ65" s="22">
        <f t="shared" si="19"/>
        <v>41.186500000000002</v>
      </c>
      <c r="BK65" s="61">
        <f t="shared" si="20"/>
        <v>42.379600000000003</v>
      </c>
      <c r="BL65" s="41"/>
      <c r="BM65" s="22">
        <f t="shared" si="33"/>
        <v>62</v>
      </c>
      <c r="BN65" s="22">
        <v>1901</v>
      </c>
      <c r="BO65" s="23">
        <v>31.78</v>
      </c>
      <c r="BP65" s="34">
        <v>-1.9796</v>
      </c>
      <c r="BQ65" s="34">
        <v>0.501</v>
      </c>
      <c r="BR65" s="25">
        <f>17</f>
        <v>17</v>
      </c>
      <c r="BS65" s="34">
        <f t="shared" si="21"/>
        <v>0.69189999999999996</v>
      </c>
      <c r="BT65" s="22">
        <f t="shared" si="22"/>
        <v>41.186500000000002</v>
      </c>
      <c r="BU65" s="61">
        <f t="shared" si="23"/>
        <v>41.878399999999999</v>
      </c>
      <c r="BW65" s="73">
        <f t="shared" si="34"/>
        <v>117.4188</v>
      </c>
      <c r="BX65" s="74">
        <f t="shared" si="25"/>
        <v>41.186500000000002</v>
      </c>
      <c r="BY65" s="73">
        <f t="shared" si="26"/>
        <v>158.6053</v>
      </c>
    </row>
    <row r="66" spans="1:77">
      <c r="A66" s="22">
        <f t="shared" si="27"/>
        <v>63</v>
      </c>
      <c r="B66" s="22">
        <v>1902</v>
      </c>
      <c r="C66" s="23">
        <v>39.53</v>
      </c>
      <c r="D66" s="34">
        <v>-1.7899999999999999E-2</v>
      </c>
      <c r="E66" s="34">
        <v>-2.1368999999999998</v>
      </c>
      <c r="F66" s="25">
        <f>4</f>
        <v>4</v>
      </c>
      <c r="G66" s="34">
        <f t="shared" si="0"/>
        <v>1.5107999999999999</v>
      </c>
      <c r="H66" s="22">
        <f t="shared" si="1"/>
        <v>41.186500000000002</v>
      </c>
      <c r="I66" s="61">
        <f t="shared" si="2"/>
        <v>42.697299999999998</v>
      </c>
      <c r="J66" s="65"/>
      <c r="K66" s="22">
        <f t="shared" si="28"/>
        <v>63</v>
      </c>
      <c r="L66" s="22">
        <v>1902</v>
      </c>
      <c r="M66" s="23">
        <v>39.53</v>
      </c>
      <c r="N66" s="34">
        <v>-3.1334</v>
      </c>
      <c r="O66" s="34">
        <v>2.6939000000000002</v>
      </c>
      <c r="P66" s="25">
        <f>8</f>
        <v>8</v>
      </c>
      <c r="Q66" s="34">
        <f t="shared" si="3"/>
        <v>-4.1205999999999996</v>
      </c>
      <c r="R66" s="22">
        <f t="shared" si="4"/>
        <v>41.186500000000002</v>
      </c>
      <c r="S66" s="61">
        <f t="shared" si="5"/>
        <v>37.065899999999999</v>
      </c>
      <c r="T66" s="39"/>
      <c r="U66" s="22">
        <f t="shared" si="29"/>
        <v>63</v>
      </c>
      <c r="V66" s="22">
        <v>1902</v>
      </c>
      <c r="W66" s="23">
        <v>39.53</v>
      </c>
      <c r="X66" s="34">
        <v>-2.1358999999999999</v>
      </c>
      <c r="Y66" s="34">
        <v>2.2648000000000001</v>
      </c>
      <c r="Z66" s="25">
        <f>19</f>
        <v>19</v>
      </c>
      <c r="AA66" s="34">
        <f t="shared" si="6"/>
        <v>-0.74319999999999997</v>
      </c>
      <c r="AB66" s="22">
        <f t="shared" si="7"/>
        <v>41.186500000000002</v>
      </c>
      <c r="AC66" s="61">
        <f t="shared" si="8"/>
        <v>40.443300000000001</v>
      </c>
      <c r="AD66" s="20"/>
      <c r="AE66" s="22">
        <f t="shared" si="30"/>
        <v>63</v>
      </c>
      <c r="AF66" s="22">
        <v>1902</v>
      </c>
      <c r="AG66" s="23">
        <v>39.53</v>
      </c>
      <c r="AH66" s="34">
        <v>-2.0640000000000001</v>
      </c>
      <c r="AI66" s="34">
        <v>0.94969999999999999</v>
      </c>
      <c r="AJ66" s="25">
        <f>29</f>
        <v>29</v>
      </c>
      <c r="AK66" s="34">
        <f t="shared" si="9"/>
        <v>-1.6382000000000001</v>
      </c>
      <c r="AL66" s="22">
        <f t="shared" si="10"/>
        <v>41.186500000000002</v>
      </c>
      <c r="AM66" s="61">
        <f t="shared" si="11"/>
        <v>39.548299999999998</v>
      </c>
      <c r="AN66" s="41"/>
      <c r="AO66" s="22">
        <f t="shared" si="31"/>
        <v>63</v>
      </c>
      <c r="AP66" s="22">
        <v>1902</v>
      </c>
      <c r="AQ66" s="23">
        <v>39.53</v>
      </c>
      <c r="AR66" s="34">
        <v>-1.5235000000000001</v>
      </c>
      <c r="AS66" s="34">
        <v>2.4499</v>
      </c>
      <c r="AT66" s="25">
        <f>33</f>
        <v>33</v>
      </c>
      <c r="AU66" s="34">
        <f t="shared" si="12"/>
        <v>-3.0137999999999998</v>
      </c>
      <c r="AV66" s="22">
        <f t="shared" si="13"/>
        <v>41.186500000000002</v>
      </c>
      <c r="AW66" s="61">
        <f t="shared" si="14"/>
        <v>38.172699999999999</v>
      </c>
      <c r="AX66" s="41"/>
      <c r="AY66" s="73">
        <f t="shared" si="15"/>
        <v>-8.0050000000000008</v>
      </c>
      <c r="AZ66" s="74">
        <f t="shared" si="16"/>
        <v>41.186500000000002</v>
      </c>
      <c r="BA66" s="73">
        <f t="shared" si="17"/>
        <v>33.1815</v>
      </c>
      <c r="BB66" s="55"/>
      <c r="BC66" s="22">
        <f t="shared" si="32"/>
        <v>63</v>
      </c>
      <c r="BD66" s="22">
        <v>1902</v>
      </c>
      <c r="BE66" s="23">
        <v>39.53</v>
      </c>
      <c r="BF66" s="34">
        <v>1.3264</v>
      </c>
      <c r="BG66" s="34">
        <v>-0.7833</v>
      </c>
      <c r="BH66" s="25">
        <f>10</f>
        <v>10</v>
      </c>
      <c r="BI66" s="34">
        <f t="shared" si="18"/>
        <v>0.14380000000000001</v>
      </c>
      <c r="BJ66" s="22">
        <f t="shared" si="19"/>
        <v>41.186500000000002</v>
      </c>
      <c r="BK66" s="61">
        <f t="shared" si="20"/>
        <v>41.330300000000001</v>
      </c>
      <c r="BL66" s="41"/>
      <c r="BM66" s="22">
        <f t="shared" si="33"/>
        <v>63</v>
      </c>
      <c r="BN66" s="22">
        <v>1902</v>
      </c>
      <c r="BO66" s="23">
        <v>39.53</v>
      </c>
      <c r="BP66" s="34">
        <v>-1.9796</v>
      </c>
      <c r="BQ66" s="34">
        <v>0.501</v>
      </c>
      <c r="BR66" s="25">
        <f>17</f>
        <v>17</v>
      </c>
      <c r="BS66" s="34">
        <f t="shared" si="21"/>
        <v>0.18740000000000001</v>
      </c>
      <c r="BT66" s="22">
        <f t="shared" si="22"/>
        <v>41.186500000000002</v>
      </c>
      <c r="BU66" s="61">
        <f t="shared" si="23"/>
        <v>41.373899999999999</v>
      </c>
      <c r="BW66" s="73">
        <f t="shared" si="34"/>
        <v>118.3262</v>
      </c>
      <c r="BX66" s="74">
        <f t="shared" si="25"/>
        <v>41.186500000000002</v>
      </c>
      <c r="BY66" s="73">
        <f t="shared" si="26"/>
        <v>159.5127</v>
      </c>
    </row>
    <row r="67" spans="1:77">
      <c r="A67" s="22">
        <f t="shared" si="27"/>
        <v>64</v>
      </c>
      <c r="B67" s="22">
        <v>1903</v>
      </c>
      <c r="C67" s="23">
        <v>37.979999999999997</v>
      </c>
      <c r="D67" s="34">
        <v>-1.7899999999999999E-2</v>
      </c>
      <c r="E67" s="34">
        <v>-2.1368999999999998</v>
      </c>
      <c r="F67" s="25">
        <f>4</f>
        <v>4</v>
      </c>
      <c r="G67" s="34">
        <f t="shared" si="0"/>
        <v>-1.8200000000000001E-2</v>
      </c>
      <c r="H67" s="22">
        <f t="shared" si="1"/>
        <v>41.186500000000002</v>
      </c>
      <c r="I67" s="61">
        <f t="shared" si="2"/>
        <v>41.168300000000002</v>
      </c>
      <c r="J67" s="65"/>
      <c r="K67" s="22">
        <f t="shared" si="28"/>
        <v>64</v>
      </c>
      <c r="L67" s="22">
        <v>1903</v>
      </c>
      <c r="M67" s="23">
        <v>37.979999999999997</v>
      </c>
      <c r="N67" s="34">
        <v>-3.1334</v>
      </c>
      <c r="O67" s="34">
        <v>2.6939000000000002</v>
      </c>
      <c r="P67" s="25">
        <f>8</f>
        <v>8</v>
      </c>
      <c r="Q67" s="34">
        <f t="shared" si="3"/>
        <v>-3.1331000000000002</v>
      </c>
      <c r="R67" s="22">
        <f t="shared" si="4"/>
        <v>41.186500000000002</v>
      </c>
      <c r="S67" s="61">
        <f t="shared" si="5"/>
        <v>38.053400000000003</v>
      </c>
      <c r="T67" s="39"/>
      <c r="U67" s="22">
        <f t="shared" si="29"/>
        <v>64</v>
      </c>
      <c r="V67" s="22">
        <v>1903</v>
      </c>
      <c r="W67" s="23">
        <v>37.979999999999997</v>
      </c>
      <c r="X67" s="34">
        <v>-2.1358999999999999</v>
      </c>
      <c r="Y67" s="34">
        <v>2.2648000000000001</v>
      </c>
      <c r="Z67" s="25">
        <f>19</f>
        <v>19</v>
      </c>
      <c r="AA67" s="34">
        <f t="shared" si="6"/>
        <v>1.4469000000000001</v>
      </c>
      <c r="AB67" s="22">
        <f t="shared" si="7"/>
        <v>41.186500000000002</v>
      </c>
      <c r="AC67" s="61">
        <f t="shared" si="8"/>
        <v>42.633400000000002</v>
      </c>
      <c r="AD67" s="20"/>
      <c r="AE67" s="22">
        <f t="shared" si="30"/>
        <v>64</v>
      </c>
      <c r="AF67" s="22">
        <v>1903</v>
      </c>
      <c r="AG67" s="23">
        <v>37.979999999999997</v>
      </c>
      <c r="AH67" s="34">
        <v>-2.0640000000000001</v>
      </c>
      <c r="AI67" s="34">
        <v>0.94969999999999999</v>
      </c>
      <c r="AJ67" s="25">
        <f>29</f>
        <v>29</v>
      </c>
      <c r="AK67" s="34">
        <f t="shared" si="9"/>
        <v>-0.55200000000000005</v>
      </c>
      <c r="AL67" s="22">
        <f t="shared" si="10"/>
        <v>41.186500000000002</v>
      </c>
      <c r="AM67" s="61">
        <f t="shared" si="11"/>
        <v>40.634500000000003</v>
      </c>
      <c r="AN67" s="41"/>
      <c r="AO67" s="22">
        <f t="shared" si="31"/>
        <v>64</v>
      </c>
      <c r="AP67" s="22">
        <v>1903</v>
      </c>
      <c r="AQ67" s="23">
        <v>37.979999999999997</v>
      </c>
      <c r="AR67" s="34">
        <v>-1.5235000000000001</v>
      </c>
      <c r="AS67" s="34">
        <v>2.4499</v>
      </c>
      <c r="AT67" s="25">
        <f>33</f>
        <v>33</v>
      </c>
      <c r="AU67" s="34">
        <f t="shared" si="12"/>
        <v>-1.4140999999999999</v>
      </c>
      <c r="AV67" s="22">
        <f t="shared" si="13"/>
        <v>41.186500000000002</v>
      </c>
      <c r="AW67" s="61">
        <f t="shared" si="14"/>
        <v>39.772399999999998</v>
      </c>
      <c r="AX67" s="41"/>
      <c r="AY67" s="73">
        <f t="shared" si="15"/>
        <v>-3.6705000000000001</v>
      </c>
      <c r="AZ67" s="74">
        <f t="shared" si="16"/>
        <v>41.186500000000002</v>
      </c>
      <c r="BA67" s="73">
        <f t="shared" si="17"/>
        <v>37.515999999999998</v>
      </c>
      <c r="BB67" s="55"/>
      <c r="BC67" s="22">
        <f t="shared" si="32"/>
        <v>64</v>
      </c>
      <c r="BD67" s="22">
        <v>1903</v>
      </c>
      <c r="BE67" s="23">
        <v>37.979999999999997</v>
      </c>
      <c r="BF67" s="34">
        <v>1.3264</v>
      </c>
      <c r="BG67" s="34">
        <v>-0.7833</v>
      </c>
      <c r="BH67" s="25">
        <f>10</f>
        <v>10</v>
      </c>
      <c r="BI67" s="34">
        <f t="shared" si="18"/>
        <v>-1.0731999999999999</v>
      </c>
      <c r="BJ67" s="22">
        <f t="shared" si="19"/>
        <v>41.186500000000002</v>
      </c>
      <c r="BK67" s="61">
        <f t="shared" si="20"/>
        <v>40.113300000000002</v>
      </c>
      <c r="BL67" s="41"/>
      <c r="BM67" s="22">
        <f t="shared" si="33"/>
        <v>64</v>
      </c>
      <c r="BN67" s="22">
        <v>1903</v>
      </c>
      <c r="BO67" s="23">
        <v>37.979999999999997</v>
      </c>
      <c r="BP67" s="34">
        <v>-1.9796</v>
      </c>
      <c r="BQ67" s="34">
        <v>0.501</v>
      </c>
      <c r="BR67" s="25">
        <f>17</f>
        <v>17</v>
      </c>
      <c r="BS67" s="34">
        <f t="shared" si="21"/>
        <v>-0.1827</v>
      </c>
      <c r="BT67" s="22">
        <f t="shared" si="22"/>
        <v>41.186500000000002</v>
      </c>
      <c r="BU67" s="61">
        <f t="shared" si="23"/>
        <v>41.003799999999998</v>
      </c>
      <c r="BW67" s="73">
        <f t="shared" si="34"/>
        <v>123.0736</v>
      </c>
      <c r="BX67" s="74">
        <f t="shared" si="25"/>
        <v>41.186500000000002</v>
      </c>
      <c r="BY67" s="73">
        <f t="shared" si="26"/>
        <v>164.26009999999999</v>
      </c>
    </row>
    <row r="68" spans="1:77">
      <c r="A68" s="22">
        <f t="shared" si="27"/>
        <v>65</v>
      </c>
      <c r="B68" s="22">
        <v>1904</v>
      </c>
      <c r="C68" s="23">
        <v>28.24</v>
      </c>
      <c r="D68" s="34">
        <v>-1.7899999999999999E-2</v>
      </c>
      <c r="E68" s="34">
        <v>-2.1368999999999998</v>
      </c>
      <c r="F68" s="25">
        <f>4</f>
        <v>4</v>
      </c>
      <c r="G68" s="34">
        <f t="shared" ref="G68:G94" si="35">I68-H68</f>
        <v>-1.5112000000000001</v>
      </c>
      <c r="H68" s="22">
        <f t="shared" ref="H68:H74" si="36">41.1865</f>
        <v>41.186500000000002</v>
      </c>
      <c r="I68" s="61">
        <f t="shared" ref="I68:I94" si="37">H68+((D68)*(COS(2*3.1416*A68/F68))+((E68)*(SIN(2*3.1416*A68/8))))</f>
        <v>39.6753</v>
      </c>
      <c r="J68" s="65"/>
      <c r="K68" s="22">
        <f t="shared" si="28"/>
        <v>65</v>
      </c>
      <c r="L68" s="22">
        <v>1904</v>
      </c>
      <c r="M68" s="23">
        <v>28.24</v>
      </c>
      <c r="N68" s="34">
        <v>-3.1334</v>
      </c>
      <c r="O68" s="34">
        <v>2.6939000000000002</v>
      </c>
      <c r="P68" s="25">
        <f>8</f>
        <v>8</v>
      </c>
      <c r="Q68" s="34">
        <f t="shared" ref="Q68:Q94" si="38">S68-R68</f>
        <v>-0.31030000000000002</v>
      </c>
      <c r="R68" s="22">
        <f t="shared" ref="R68:R94" si="39">41.1865</f>
        <v>41.186500000000002</v>
      </c>
      <c r="S68" s="61">
        <f t="shared" ref="S68:S94" si="40">R68+((N68)*(COS(2*3.1416*K68/P68))+((O68)*(SIN(2*3.1416*K68/8))))</f>
        <v>40.876199999999997</v>
      </c>
      <c r="T68" s="39"/>
      <c r="U68" s="22">
        <f t="shared" si="29"/>
        <v>65</v>
      </c>
      <c r="V68" s="22">
        <v>1904</v>
      </c>
      <c r="W68" s="23">
        <v>28.24</v>
      </c>
      <c r="X68" s="34">
        <v>-2.1358999999999999</v>
      </c>
      <c r="Y68" s="34">
        <v>2.2648000000000001</v>
      </c>
      <c r="Z68" s="25">
        <f>19</f>
        <v>19</v>
      </c>
      <c r="AA68" s="34">
        <f t="shared" ref="AA68:AA94" si="41">AC68-AB68</f>
        <v>3.4802</v>
      </c>
      <c r="AB68" s="22">
        <f t="shared" ref="AB68:AB94" si="42">41.1865</f>
        <v>41.186500000000002</v>
      </c>
      <c r="AC68" s="61">
        <f t="shared" ref="AC68:AC94" si="43">AB68+((X68)*(COS(2*3.1416*U68/Z68))+((Y68)*(SIN(2*3.1416*U68/8))))</f>
        <v>44.666699999999999</v>
      </c>
      <c r="AD68" s="20"/>
      <c r="AE68" s="22">
        <f t="shared" si="30"/>
        <v>65</v>
      </c>
      <c r="AF68" s="22">
        <v>1904</v>
      </c>
      <c r="AG68" s="23">
        <v>28.24</v>
      </c>
      <c r="AH68" s="34">
        <v>-2.0640000000000001</v>
      </c>
      <c r="AI68" s="34">
        <v>0.94969999999999999</v>
      </c>
      <c r="AJ68" s="25">
        <f>29</f>
        <v>29</v>
      </c>
      <c r="AK68" s="34">
        <f t="shared" ref="AK68:AK94" si="44">AM68-AL68</f>
        <v>0.55989999999999995</v>
      </c>
      <c r="AL68" s="22">
        <f t="shared" ref="AL68:AL94" si="45">41.1865</f>
        <v>41.186500000000002</v>
      </c>
      <c r="AM68" s="61">
        <f t="shared" ref="AM68:AM94" si="46">AL68+((AH68)*(COS(2*3.1416*AE68/AJ68))+((AI68)*(SIN(2*3.1416*AE68/8))))</f>
        <v>41.746400000000001</v>
      </c>
      <c r="AN68" s="41"/>
      <c r="AO68" s="22">
        <f t="shared" si="31"/>
        <v>65</v>
      </c>
      <c r="AP68" s="22">
        <v>1904</v>
      </c>
      <c r="AQ68" s="23">
        <v>28.24</v>
      </c>
      <c r="AR68" s="34">
        <v>-1.5235000000000001</v>
      </c>
      <c r="AS68" s="34">
        <v>2.4499</v>
      </c>
      <c r="AT68" s="25">
        <f>33</f>
        <v>33</v>
      </c>
      <c r="AU68" s="34">
        <f t="shared" ref="AU68:AU94" si="47">AW68-AV68</f>
        <v>0.2366</v>
      </c>
      <c r="AV68" s="22">
        <f t="shared" ref="AV68:AV94" si="48">41.1865</f>
        <v>41.186500000000002</v>
      </c>
      <c r="AW68" s="61">
        <f t="shared" ref="AW68:AW94" si="49">AV68+((AR68)*(COS(2*3.1416*AO68/AT68))+((AS68)*(SIN(2*3.1416*AO68/8))))</f>
        <v>41.423099999999998</v>
      </c>
      <c r="AX68" s="41"/>
      <c r="AY68" s="73">
        <f t="shared" ref="AY68:AY94" si="50">(G68)+(Q68)+(AA68)+(AK68)+(AU68)</f>
        <v>2.4552</v>
      </c>
      <c r="AZ68" s="74">
        <f t="shared" ref="AZ68:AZ94" si="51">41.1865</f>
        <v>41.186500000000002</v>
      </c>
      <c r="BA68" s="73">
        <f t="shared" ref="BA68:BA94" si="52">AZ68+(AY68)</f>
        <v>43.6417</v>
      </c>
      <c r="BB68" s="55"/>
      <c r="BC68" s="22">
        <f t="shared" si="32"/>
        <v>65</v>
      </c>
      <c r="BD68" s="22">
        <v>1904</v>
      </c>
      <c r="BE68" s="23">
        <v>28.24</v>
      </c>
      <c r="BF68" s="34">
        <v>1.3264</v>
      </c>
      <c r="BG68" s="34">
        <v>-0.7833</v>
      </c>
      <c r="BH68" s="25">
        <f>10</f>
        <v>10</v>
      </c>
      <c r="BI68" s="34">
        <f t="shared" ref="BI68:BI94" si="53">BK68-BJ68</f>
        <v>-1.8803000000000001</v>
      </c>
      <c r="BJ68" s="22">
        <f t="shared" ref="BJ68:BJ94" si="54">41.1865</f>
        <v>41.186500000000002</v>
      </c>
      <c r="BK68" s="61">
        <f t="shared" ref="BK68:BK94" si="55">BJ68+((BF68)*(COS(2*3.1416*BC68/BH68))+((BG68)*(SIN(2*3.1416*BC68/8))))</f>
        <v>39.306199999999997</v>
      </c>
      <c r="BL68" s="41"/>
      <c r="BM68" s="22">
        <f t="shared" si="33"/>
        <v>65</v>
      </c>
      <c r="BN68" s="22">
        <v>1904</v>
      </c>
      <c r="BO68" s="23">
        <v>28.24</v>
      </c>
      <c r="BP68" s="34">
        <v>-1.9796</v>
      </c>
      <c r="BQ68" s="34">
        <v>0.501</v>
      </c>
      <c r="BR68" s="25">
        <f>17</f>
        <v>17</v>
      </c>
      <c r="BS68" s="34">
        <f t="shared" ref="BS68:BS94" si="56">BU68-BT68</f>
        <v>-0.5282</v>
      </c>
      <c r="BT68" s="22">
        <f t="shared" ref="BT68:BT94" si="57">41.1865</f>
        <v>41.186500000000002</v>
      </c>
      <c r="BU68" s="61">
        <f t="shared" ref="BU68:BU94" si="58">BT68+((BP68)*(COS(2*3.1416*BM68/BR68))+((BQ68)*(SIN(2*3.1416*BM68/8))))</f>
        <v>40.658299999999997</v>
      </c>
      <c r="BW68" s="73">
        <f t="shared" ref="BW68:BW94" si="59">(AE68)+(AO68)+(AY68)+(BI68)+(BS68)</f>
        <v>130.04669999999999</v>
      </c>
      <c r="BX68" s="74">
        <f t="shared" ref="BX68:BX94" si="60">41.1865</f>
        <v>41.186500000000002</v>
      </c>
      <c r="BY68" s="73">
        <f t="shared" ref="BY68:BY94" si="61">BX68+(BW68)</f>
        <v>171.23320000000001</v>
      </c>
    </row>
    <row r="69" spans="1:77">
      <c r="A69" s="22">
        <f t="shared" ref="A69:A74" si="62">A68+1</f>
        <v>66</v>
      </c>
      <c r="B69" s="22">
        <v>1905</v>
      </c>
      <c r="C69" s="23">
        <v>42.81</v>
      </c>
      <c r="D69" s="34">
        <v>-1.7899999999999999E-2</v>
      </c>
      <c r="E69" s="34">
        <v>-2.1368999999999998</v>
      </c>
      <c r="F69" s="25">
        <f>4</f>
        <v>4</v>
      </c>
      <c r="G69" s="34">
        <f t="shared" si="35"/>
        <v>-2.1190000000000002</v>
      </c>
      <c r="H69" s="22">
        <f t="shared" si="36"/>
        <v>41.186500000000002</v>
      </c>
      <c r="I69" s="61">
        <f t="shared" si="37"/>
        <v>39.067500000000003</v>
      </c>
      <c r="J69" s="65"/>
      <c r="K69" s="22">
        <f t="shared" ref="K69:K74" si="63">K68+1</f>
        <v>66</v>
      </c>
      <c r="L69" s="22">
        <v>1905</v>
      </c>
      <c r="M69" s="23">
        <v>42.81</v>
      </c>
      <c r="N69" s="34">
        <v>-3.1334</v>
      </c>
      <c r="O69" s="34">
        <v>2.6939000000000002</v>
      </c>
      <c r="P69" s="25">
        <f>8</f>
        <v>8</v>
      </c>
      <c r="Q69" s="34">
        <f t="shared" si="38"/>
        <v>2.6943000000000001</v>
      </c>
      <c r="R69" s="22">
        <f t="shared" si="39"/>
        <v>41.186500000000002</v>
      </c>
      <c r="S69" s="61">
        <f t="shared" si="40"/>
        <v>43.880800000000001</v>
      </c>
      <c r="T69" s="39"/>
      <c r="U69" s="22">
        <f t="shared" ref="U69:U74" si="64">U68+1</f>
        <v>66</v>
      </c>
      <c r="V69" s="22">
        <v>1905</v>
      </c>
      <c r="W69" s="23">
        <v>42.81</v>
      </c>
      <c r="X69" s="34">
        <v>-2.1358999999999999</v>
      </c>
      <c r="Y69" s="34">
        <v>2.2648000000000001</v>
      </c>
      <c r="Z69" s="25">
        <f>19</f>
        <v>19</v>
      </c>
      <c r="AA69" s="34">
        <f t="shared" si="41"/>
        <v>4.3715999999999999</v>
      </c>
      <c r="AB69" s="22">
        <f t="shared" si="42"/>
        <v>41.186500000000002</v>
      </c>
      <c r="AC69" s="61">
        <f t="shared" si="43"/>
        <v>45.558100000000003</v>
      </c>
      <c r="AD69" s="20"/>
      <c r="AE69" s="22">
        <f t="shared" ref="AE69:AE74" si="65">AE68+1</f>
        <v>66</v>
      </c>
      <c r="AF69" s="22">
        <v>1905</v>
      </c>
      <c r="AG69" s="23">
        <v>42.81</v>
      </c>
      <c r="AH69" s="34">
        <v>-2.0640000000000001</v>
      </c>
      <c r="AI69" s="34">
        <v>0.94969999999999999</v>
      </c>
      <c r="AJ69" s="25">
        <f>29</f>
        <v>29</v>
      </c>
      <c r="AK69" s="34">
        <f t="shared" si="44"/>
        <v>1.2837000000000001</v>
      </c>
      <c r="AL69" s="22">
        <f t="shared" si="45"/>
        <v>41.186500000000002</v>
      </c>
      <c r="AM69" s="61">
        <f t="shared" si="46"/>
        <v>42.470199999999998</v>
      </c>
      <c r="AN69" s="41"/>
      <c r="AO69" s="22">
        <f t="shared" ref="AO69:AO74" si="66">AO68+1</f>
        <v>66</v>
      </c>
      <c r="AP69" s="22">
        <v>1905</v>
      </c>
      <c r="AQ69" s="23">
        <v>42.81</v>
      </c>
      <c r="AR69" s="34">
        <v>-1.5235000000000001</v>
      </c>
      <c r="AS69" s="34">
        <v>2.4499</v>
      </c>
      <c r="AT69" s="25">
        <f>33</f>
        <v>33</v>
      </c>
      <c r="AU69" s="34">
        <f t="shared" si="47"/>
        <v>0.9264</v>
      </c>
      <c r="AV69" s="22">
        <f t="shared" si="48"/>
        <v>41.186500000000002</v>
      </c>
      <c r="AW69" s="61">
        <f t="shared" si="49"/>
        <v>42.112900000000003</v>
      </c>
      <c r="AX69" s="41"/>
      <c r="AY69" s="73">
        <f t="shared" si="50"/>
        <v>7.157</v>
      </c>
      <c r="AZ69" s="74">
        <f t="shared" si="51"/>
        <v>41.186500000000002</v>
      </c>
      <c r="BA69" s="73">
        <f t="shared" si="52"/>
        <v>48.343499999999999</v>
      </c>
      <c r="BB69" s="55"/>
      <c r="BC69" s="22">
        <f t="shared" ref="BC69:BC74" si="67">BC68+1</f>
        <v>66</v>
      </c>
      <c r="BD69" s="22">
        <v>1905</v>
      </c>
      <c r="BE69" s="23">
        <v>42.81</v>
      </c>
      <c r="BF69" s="34">
        <v>1.3264</v>
      </c>
      <c r="BG69" s="34">
        <v>-0.7833</v>
      </c>
      <c r="BH69" s="25">
        <f>10</f>
        <v>10</v>
      </c>
      <c r="BI69" s="34">
        <f t="shared" si="53"/>
        <v>-1.8563000000000001</v>
      </c>
      <c r="BJ69" s="22">
        <f t="shared" si="54"/>
        <v>41.186500000000002</v>
      </c>
      <c r="BK69" s="61">
        <f t="shared" si="55"/>
        <v>39.330199999999998</v>
      </c>
      <c r="BL69" s="41"/>
      <c r="BM69" s="22">
        <f t="shared" ref="BM69:BM74" si="68">BM68+1</f>
        <v>66</v>
      </c>
      <c r="BN69" s="22">
        <v>1905</v>
      </c>
      <c r="BO69" s="23">
        <v>42.81</v>
      </c>
      <c r="BP69" s="34">
        <v>-1.9796</v>
      </c>
      <c r="BQ69" s="34">
        <v>0.501</v>
      </c>
      <c r="BR69" s="25">
        <f>17</f>
        <v>17</v>
      </c>
      <c r="BS69" s="34">
        <f t="shared" si="56"/>
        <v>-0.96199999999999997</v>
      </c>
      <c r="BT69" s="22">
        <f t="shared" si="57"/>
        <v>41.186500000000002</v>
      </c>
      <c r="BU69" s="61">
        <f t="shared" si="58"/>
        <v>40.224499999999999</v>
      </c>
      <c r="BW69" s="73">
        <f t="shared" si="59"/>
        <v>136.33869999999999</v>
      </c>
      <c r="BX69" s="74">
        <f t="shared" si="60"/>
        <v>41.186500000000002</v>
      </c>
      <c r="BY69" s="73">
        <f t="shared" si="61"/>
        <v>177.52520000000001</v>
      </c>
    </row>
    <row r="70" spans="1:77">
      <c r="A70" s="22">
        <f t="shared" si="62"/>
        <v>67</v>
      </c>
      <c r="B70" s="22">
        <v>1906</v>
      </c>
      <c r="C70" s="23">
        <v>41.95</v>
      </c>
      <c r="D70" s="34">
        <v>-1.7899999999999999E-2</v>
      </c>
      <c r="E70" s="34">
        <v>-2.1368999999999998</v>
      </c>
      <c r="F70" s="25">
        <f>4</f>
        <v>4</v>
      </c>
      <c r="G70" s="34">
        <f t="shared" si="35"/>
        <v>-1.5107999999999999</v>
      </c>
      <c r="H70" s="22">
        <f t="shared" si="36"/>
        <v>41.186500000000002</v>
      </c>
      <c r="I70" s="61">
        <f t="shared" si="37"/>
        <v>39.675699999999999</v>
      </c>
      <c r="J70" s="65"/>
      <c r="K70" s="22">
        <f t="shared" si="63"/>
        <v>67</v>
      </c>
      <c r="L70" s="22">
        <v>1906</v>
      </c>
      <c r="M70" s="23">
        <v>41.95</v>
      </c>
      <c r="N70" s="34">
        <v>-3.1334</v>
      </c>
      <c r="O70" s="34">
        <v>2.6939000000000002</v>
      </c>
      <c r="P70" s="25">
        <f>8</f>
        <v>8</v>
      </c>
      <c r="Q70" s="34">
        <f t="shared" si="38"/>
        <v>4.1205999999999996</v>
      </c>
      <c r="R70" s="22">
        <f t="shared" si="39"/>
        <v>41.186500000000002</v>
      </c>
      <c r="S70" s="61">
        <f t="shared" si="40"/>
        <v>45.307099999999998</v>
      </c>
      <c r="T70" s="39"/>
      <c r="U70" s="22">
        <f t="shared" si="64"/>
        <v>67</v>
      </c>
      <c r="V70" s="22">
        <v>1906</v>
      </c>
      <c r="W70" s="23">
        <v>41.95</v>
      </c>
      <c r="X70" s="34">
        <v>-2.1358999999999999</v>
      </c>
      <c r="Y70" s="34">
        <v>2.2648000000000001</v>
      </c>
      <c r="Z70" s="25">
        <f>19</f>
        <v>19</v>
      </c>
      <c r="AA70" s="34">
        <f t="shared" si="41"/>
        <v>3.7080000000000002</v>
      </c>
      <c r="AB70" s="22">
        <f t="shared" si="42"/>
        <v>41.186500000000002</v>
      </c>
      <c r="AC70" s="61">
        <f t="shared" si="43"/>
        <v>44.894500000000001</v>
      </c>
      <c r="AD70" s="20"/>
      <c r="AE70" s="22">
        <f t="shared" si="65"/>
        <v>67</v>
      </c>
      <c r="AF70" s="22">
        <v>1906</v>
      </c>
      <c r="AG70" s="23">
        <v>41.95</v>
      </c>
      <c r="AH70" s="34">
        <v>-2.0640000000000001</v>
      </c>
      <c r="AI70" s="34">
        <v>0.94969999999999999</v>
      </c>
      <c r="AJ70" s="25">
        <f>29</f>
        <v>29</v>
      </c>
      <c r="AK70" s="34">
        <f t="shared" si="44"/>
        <v>1.4355</v>
      </c>
      <c r="AL70" s="22">
        <f t="shared" si="45"/>
        <v>41.186500000000002</v>
      </c>
      <c r="AM70" s="61">
        <f t="shared" si="46"/>
        <v>42.622</v>
      </c>
      <c r="AN70" s="41"/>
      <c r="AO70" s="22">
        <f t="shared" si="66"/>
        <v>67</v>
      </c>
      <c r="AP70" s="22">
        <v>1906</v>
      </c>
      <c r="AQ70" s="23">
        <v>41.95</v>
      </c>
      <c r="AR70" s="34">
        <v>-1.5235000000000001</v>
      </c>
      <c r="AS70" s="34">
        <v>2.4499</v>
      </c>
      <c r="AT70" s="25">
        <f>33</f>
        <v>33</v>
      </c>
      <c r="AU70" s="34">
        <f t="shared" si="47"/>
        <v>0.23619999999999999</v>
      </c>
      <c r="AV70" s="22">
        <f t="shared" si="48"/>
        <v>41.186500000000002</v>
      </c>
      <c r="AW70" s="61">
        <f t="shared" si="49"/>
        <v>41.422699999999999</v>
      </c>
      <c r="AX70" s="41"/>
      <c r="AY70" s="73">
        <f t="shared" si="50"/>
        <v>7.9894999999999996</v>
      </c>
      <c r="AZ70" s="74">
        <f t="shared" si="51"/>
        <v>41.186500000000002</v>
      </c>
      <c r="BA70" s="73">
        <f t="shared" si="52"/>
        <v>49.176000000000002</v>
      </c>
      <c r="BB70" s="55"/>
      <c r="BC70" s="22">
        <f t="shared" si="67"/>
        <v>67</v>
      </c>
      <c r="BD70" s="22">
        <v>1906</v>
      </c>
      <c r="BE70" s="23">
        <v>41.95</v>
      </c>
      <c r="BF70" s="34">
        <v>1.3264</v>
      </c>
      <c r="BG70" s="34">
        <v>-0.7833</v>
      </c>
      <c r="BH70" s="25">
        <f>10</f>
        <v>10</v>
      </c>
      <c r="BI70" s="34">
        <f t="shared" si="53"/>
        <v>-0.96360000000000001</v>
      </c>
      <c r="BJ70" s="22">
        <f t="shared" si="54"/>
        <v>41.186500000000002</v>
      </c>
      <c r="BK70" s="61">
        <f t="shared" si="55"/>
        <v>40.222900000000003</v>
      </c>
      <c r="BL70" s="41"/>
      <c r="BM70" s="22">
        <f t="shared" si="68"/>
        <v>67</v>
      </c>
      <c r="BN70" s="22">
        <v>1906</v>
      </c>
      <c r="BO70" s="23">
        <v>41.95</v>
      </c>
      <c r="BP70" s="34">
        <v>-1.9796</v>
      </c>
      <c r="BQ70" s="34">
        <v>0.501</v>
      </c>
      <c r="BR70" s="25">
        <f>17</f>
        <v>17</v>
      </c>
      <c r="BS70" s="34">
        <f t="shared" si="56"/>
        <v>-1.4917</v>
      </c>
      <c r="BT70" s="22">
        <f t="shared" si="57"/>
        <v>41.186500000000002</v>
      </c>
      <c r="BU70" s="61">
        <f t="shared" si="58"/>
        <v>39.694800000000001</v>
      </c>
      <c r="BW70" s="73">
        <f t="shared" si="59"/>
        <v>139.5342</v>
      </c>
      <c r="BX70" s="74">
        <f t="shared" si="60"/>
        <v>41.186500000000002</v>
      </c>
      <c r="BY70" s="73">
        <f t="shared" si="61"/>
        <v>180.72069999999999</v>
      </c>
    </row>
    <row r="71" spans="1:77">
      <c r="A71" s="22">
        <f t="shared" si="62"/>
        <v>68</v>
      </c>
      <c r="B71" s="22">
        <v>1907</v>
      </c>
      <c r="C71" s="23">
        <v>46.68</v>
      </c>
      <c r="D71" s="34">
        <v>-1.7899999999999999E-2</v>
      </c>
      <c r="E71" s="34">
        <v>-2.1368999999999998</v>
      </c>
      <c r="F71" s="25">
        <f>4</f>
        <v>4</v>
      </c>
      <c r="G71" s="34">
        <f t="shared" si="35"/>
        <v>-1.7600000000000001E-2</v>
      </c>
      <c r="H71" s="22">
        <f t="shared" si="36"/>
        <v>41.186500000000002</v>
      </c>
      <c r="I71" s="61">
        <f t="shared" si="37"/>
        <v>41.168900000000001</v>
      </c>
      <c r="J71" s="65"/>
      <c r="K71" s="22">
        <f t="shared" si="63"/>
        <v>68</v>
      </c>
      <c r="L71" s="22">
        <v>1907</v>
      </c>
      <c r="M71" s="23">
        <v>46.68</v>
      </c>
      <c r="N71" s="34">
        <v>-3.1334</v>
      </c>
      <c r="O71" s="34">
        <v>2.6939000000000002</v>
      </c>
      <c r="P71" s="25">
        <f>8</f>
        <v>8</v>
      </c>
      <c r="Q71" s="34">
        <f t="shared" si="38"/>
        <v>3.1331000000000002</v>
      </c>
      <c r="R71" s="22">
        <f t="shared" si="39"/>
        <v>41.186500000000002</v>
      </c>
      <c r="S71" s="61">
        <f t="shared" si="40"/>
        <v>44.319600000000001</v>
      </c>
      <c r="T71" s="39"/>
      <c r="U71" s="22">
        <f t="shared" si="64"/>
        <v>68</v>
      </c>
      <c r="V71" s="22">
        <v>1907</v>
      </c>
      <c r="W71" s="23">
        <v>46.68</v>
      </c>
      <c r="X71" s="34">
        <v>-2.1358999999999999</v>
      </c>
      <c r="Y71" s="34">
        <v>2.2648000000000001</v>
      </c>
      <c r="Z71" s="25">
        <f>19</f>
        <v>19</v>
      </c>
      <c r="AA71" s="34">
        <f t="shared" si="41"/>
        <v>1.8781000000000001</v>
      </c>
      <c r="AB71" s="22">
        <f t="shared" si="42"/>
        <v>41.186500000000002</v>
      </c>
      <c r="AC71" s="61">
        <f t="shared" si="43"/>
        <v>43.064599999999999</v>
      </c>
      <c r="AD71" s="20"/>
      <c r="AE71" s="22">
        <f t="shared" si="65"/>
        <v>68</v>
      </c>
      <c r="AF71" s="22">
        <v>1907</v>
      </c>
      <c r="AG71" s="23">
        <v>46.68</v>
      </c>
      <c r="AH71" s="34">
        <v>-2.0640000000000001</v>
      </c>
      <c r="AI71" s="34">
        <v>0.94969999999999999</v>
      </c>
      <c r="AJ71" s="25">
        <f>29</f>
        <v>29</v>
      </c>
      <c r="AK71" s="34">
        <f t="shared" si="44"/>
        <v>1.1581999999999999</v>
      </c>
      <c r="AL71" s="22">
        <f t="shared" si="45"/>
        <v>41.186500000000002</v>
      </c>
      <c r="AM71" s="61">
        <f t="shared" si="46"/>
        <v>42.344700000000003</v>
      </c>
      <c r="AN71" s="41"/>
      <c r="AO71" s="22">
        <f t="shared" si="66"/>
        <v>68</v>
      </c>
      <c r="AP71" s="22">
        <v>1907</v>
      </c>
      <c r="AQ71" s="23">
        <v>46.68</v>
      </c>
      <c r="AR71" s="34">
        <v>-1.5235000000000001</v>
      </c>
      <c r="AS71" s="34">
        <v>2.4499</v>
      </c>
      <c r="AT71" s="25">
        <f>33</f>
        <v>33</v>
      </c>
      <c r="AU71" s="34">
        <f t="shared" si="47"/>
        <v>-1.4147000000000001</v>
      </c>
      <c r="AV71" s="22">
        <f t="shared" si="48"/>
        <v>41.186500000000002</v>
      </c>
      <c r="AW71" s="61">
        <f t="shared" si="49"/>
        <v>39.771799999999999</v>
      </c>
      <c r="AX71" s="41"/>
      <c r="AY71" s="73">
        <f t="shared" si="50"/>
        <v>4.7370999999999999</v>
      </c>
      <c r="AZ71" s="74">
        <f t="shared" si="51"/>
        <v>41.186500000000002</v>
      </c>
      <c r="BA71" s="73">
        <f t="shared" si="52"/>
        <v>45.9236</v>
      </c>
      <c r="BB71" s="55"/>
      <c r="BC71" s="22">
        <f t="shared" si="67"/>
        <v>68</v>
      </c>
      <c r="BD71" s="22">
        <v>1907</v>
      </c>
      <c r="BE71" s="23">
        <v>46.68</v>
      </c>
      <c r="BF71" s="34">
        <v>1.3264</v>
      </c>
      <c r="BG71" s="34">
        <v>-0.7833</v>
      </c>
      <c r="BH71" s="25">
        <f>10</f>
        <v>10</v>
      </c>
      <c r="BI71" s="34">
        <f t="shared" si="53"/>
        <v>0.41010000000000002</v>
      </c>
      <c r="BJ71" s="22">
        <f t="shared" si="54"/>
        <v>41.186500000000002</v>
      </c>
      <c r="BK71" s="61">
        <f t="shared" si="55"/>
        <v>41.596600000000002</v>
      </c>
      <c r="BL71" s="41"/>
      <c r="BM71" s="22">
        <f t="shared" si="68"/>
        <v>68</v>
      </c>
      <c r="BN71" s="22">
        <v>1907</v>
      </c>
      <c r="BO71" s="23">
        <v>46.68</v>
      </c>
      <c r="BP71" s="34">
        <v>-1.9796</v>
      </c>
      <c r="BQ71" s="34">
        <v>0.501</v>
      </c>
      <c r="BR71" s="25">
        <f>17</f>
        <v>17</v>
      </c>
      <c r="BS71" s="34">
        <f t="shared" si="56"/>
        <v>-1.9797</v>
      </c>
      <c r="BT71" s="22">
        <f t="shared" si="57"/>
        <v>41.186500000000002</v>
      </c>
      <c r="BU71" s="61">
        <f t="shared" si="58"/>
        <v>39.206800000000001</v>
      </c>
      <c r="BW71" s="73">
        <f t="shared" si="59"/>
        <v>139.16749999999999</v>
      </c>
      <c r="BX71" s="74">
        <f t="shared" si="60"/>
        <v>41.186500000000002</v>
      </c>
      <c r="BY71" s="73">
        <f t="shared" si="61"/>
        <v>180.35400000000001</v>
      </c>
    </row>
    <row r="72" spans="1:77">
      <c r="A72" s="22">
        <f t="shared" si="62"/>
        <v>69</v>
      </c>
      <c r="B72" s="22">
        <v>1908</v>
      </c>
      <c r="C72" s="23">
        <v>33.29</v>
      </c>
      <c r="D72" s="34">
        <v>-1.7899999999999999E-2</v>
      </c>
      <c r="E72" s="34">
        <v>-2.1368999999999998</v>
      </c>
      <c r="F72" s="25">
        <f>4</f>
        <v>4</v>
      </c>
      <c r="G72" s="34">
        <f t="shared" si="35"/>
        <v>1.5112000000000001</v>
      </c>
      <c r="H72" s="22">
        <f t="shared" si="36"/>
        <v>41.186500000000002</v>
      </c>
      <c r="I72" s="61">
        <f t="shared" si="37"/>
        <v>42.697699999999998</v>
      </c>
      <c r="J72" s="65"/>
      <c r="K72" s="22">
        <f t="shared" si="63"/>
        <v>69</v>
      </c>
      <c r="L72" s="22">
        <v>1908</v>
      </c>
      <c r="M72" s="23">
        <v>33.29</v>
      </c>
      <c r="N72" s="34">
        <v>-3.1334</v>
      </c>
      <c r="O72" s="34">
        <v>2.6939000000000002</v>
      </c>
      <c r="P72" s="25">
        <f>8</f>
        <v>8</v>
      </c>
      <c r="Q72" s="34">
        <f t="shared" si="38"/>
        <v>0.31030000000000002</v>
      </c>
      <c r="R72" s="22">
        <f t="shared" si="39"/>
        <v>41.186500000000002</v>
      </c>
      <c r="S72" s="61">
        <f t="shared" si="40"/>
        <v>41.4968</v>
      </c>
      <c r="T72" s="39"/>
      <c r="U72" s="22">
        <f t="shared" si="64"/>
        <v>69</v>
      </c>
      <c r="V72" s="22">
        <v>1908</v>
      </c>
      <c r="W72" s="23">
        <v>33.29</v>
      </c>
      <c r="X72" s="34">
        <v>-2.1358999999999999</v>
      </c>
      <c r="Y72" s="34">
        <v>2.2648000000000001</v>
      </c>
      <c r="Z72" s="25">
        <f>19</f>
        <v>19</v>
      </c>
      <c r="AA72" s="34">
        <f t="shared" si="41"/>
        <v>-0.15509999999999999</v>
      </c>
      <c r="AB72" s="22">
        <f t="shared" si="42"/>
        <v>41.186500000000002</v>
      </c>
      <c r="AC72" s="61">
        <f t="shared" si="43"/>
        <v>41.031399999999998</v>
      </c>
      <c r="AD72" s="20"/>
      <c r="AE72" s="22">
        <f t="shared" si="65"/>
        <v>69</v>
      </c>
      <c r="AF72" s="22">
        <v>1908</v>
      </c>
      <c r="AG72" s="23">
        <v>33.29</v>
      </c>
      <c r="AH72" s="34">
        <v>-2.0640000000000001</v>
      </c>
      <c r="AI72" s="34">
        <v>0.94969999999999999</v>
      </c>
      <c r="AJ72" s="25">
        <f>29</f>
        <v>29</v>
      </c>
      <c r="AK72" s="34">
        <f t="shared" si="44"/>
        <v>0.82689999999999997</v>
      </c>
      <c r="AL72" s="22">
        <f t="shared" si="45"/>
        <v>41.186500000000002</v>
      </c>
      <c r="AM72" s="61">
        <f t="shared" si="46"/>
        <v>42.013399999999997</v>
      </c>
      <c r="AN72" s="41"/>
      <c r="AO72" s="22">
        <f t="shared" si="66"/>
        <v>69</v>
      </c>
      <c r="AP72" s="22">
        <v>1908</v>
      </c>
      <c r="AQ72" s="23">
        <v>33.29</v>
      </c>
      <c r="AR72" s="34">
        <v>-1.5235000000000001</v>
      </c>
      <c r="AS72" s="34">
        <v>2.4499</v>
      </c>
      <c r="AT72" s="25">
        <f>33</f>
        <v>33</v>
      </c>
      <c r="AU72" s="34">
        <f t="shared" si="47"/>
        <v>-3.0142000000000002</v>
      </c>
      <c r="AV72" s="22">
        <f t="shared" si="48"/>
        <v>41.186500000000002</v>
      </c>
      <c r="AW72" s="61">
        <f t="shared" si="49"/>
        <v>38.1723</v>
      </c>
      <c r="AX72" s="41"/>
      <c r="AY72" s="73">
        <f t="shared" si="50"/>
        <v>-0.52090000000000003</v>
      </c>
      <c r="AZ72" s="74">
        <f t="shared" si="51"/>
        <v>41.186500000000002</v>
      </c>
      <c r="BA72" s="73">
        <f t="shared" si="52"/>
        <v>40.665599999999998</v>
      </c>
      <c r="BB72" s="55"/>
      <c r="BC72" s="22">
        <f t="shared" si="67"/>
        <v>69</v>
      </c>
      <c r="BD72" s="22">
        <v>1908</v>
      </c>
      <c r="BE72" s="23">
        <v>33.29</v>
      </c>
      <c r="BF72" s="34">
        <v>1.3264</v>
      </c>
      <c r="BG72" s="34">
        <v>-0.7833</v>
      </c>
      <c r="BH72" s="25">
        <f>10</f>
        <v>10</v>
      </c>
      <c r="BI72" s="34">
        <f t="shared" si="53"/>
        <v>1.6271</v>
      </c>
      <c r="BJ72" s="22">
        <f t="shared" si="54"/>
        <v>41.186500000000002</v>
      </c>
      <c r="BK72" s="61">
        <f t="shared" si="55"/>
        <v>42.813600000000001</v>
      </c>
      <c r="BL72" s="41"/>
      <c r="BM72" s="22">
        <f t="shared" si="68"/>
        <v>69</v>
      </c>
      <c r="BN72" s="22">
        <v>1908</v>
      </c>
      <c r="BO72" s="23">
        <v>33.29</v>
      </c>
      <c r="BP72" s="34">
        <v>-1.9796</v>
      </c>
      <c r="BQ72" s="34">
        <v>0.501</v>
      </c>
      <c r="BR72" s="25">
        <f>17</f>
        <v>17</v>
      </c>
      <c r="BS72" s="34">
        <f t="shared" si="56"/>
        <v>-2.2002000000000002</v>
      </c>
      <c r="BT72" s="22">
        <f t="shared" si="57"/>
        <v>41.186500000000002</v>
      </c>
      <c r="BU72" s="61">
        <f t="shared" si="58"/>
        <v>38.9863</v>
      </c>
      <c r="BW72" s="73">
        <f t="shared" si="59"/>
        <v>136.90600000000001</v>
      </c>
      <c r="BX72" s="74">
        <f t="shared" si="60"/>
        <v>41.186500000000002</v>
      </c>
      <c r="BY72" s="73">
        <f t="shared" si="61"/>
        <v>178.0925</v>
      </c>
    </row>
    <row r="73" spans="1:77">
      <c r="A73" s="22">
        <f t="shared" si="62"/>
        <v>70</v>
      </c>
      <c r="B73" s="22">
        <v>1909</v>
      </c>
      <c r="C73" s="23">
        <v>41.4</v>
      </c>
      <c r="D73" s="34">
        <v>-1.7899999999999999E-2</v>
      </c>
      <c r="E73" s="34">
        <v>-2.1368999999999998</v>
      </c>
      <c r="F73" s="25">
        <f>4</f>
        <v>4</v>
      </c>
      <c r="G73" s="34">
        <f t="shared" si="35"/>
        <v>2.1547999999999998</v>
      </c>
      <c r="H73" s="22">
        <f t="shared" si="36"/>
        <v>41.186500000000002</v>
      </c>
      <c r="I73" s="61">
        <f t="shared" si="37"/>
        <v>43.341299999999997</v>
      </c>
      <c r="J73" s="65"/>
      <c r="K73" s="22">
        <f t="shared" si="63"/>
        <v>70</v>
      </c>
      <c r="L73" s="22">
        <v>1909</v>
      </c>
      <c r="M73" s="23">
        <v>41.4</v>
      </c>
      <c r="N73" s="34">
        <v>-3.1334</v>
      </c>
      <c r="O73" s="34">
        <v>2.6939000000000002</v>
      </c>
      <c r="P73" s="25">
        <f>8</f>
        <v>8</v>
      </c>
      <c r="Q73" s="34">
        <f t="shared" si="38"/>
        <v>-2.6943000000000001</v>
      </c>
      <c r="R73" s="22">
        <f t="shared" si="39"/>
        <v>41.186500000000002</v>
      </c>
      <c r="S73" s="61">
        <f t="shared" si="40"/>
        <v>38.492199999999997</v>
      </c>
      <c r="T73" s="39"/>
      <c r="U73" s="22">
        <f t="shared" si="64"/>
        <v>70</v>
      </c>
      <c r="V73" s="22">
        <v>1909</v>
      </c>
      <c r="W73" s="23">
        <v>41.4</v>
      </c>
      <c r="X73" s="34">
        <v>-2.1358999999999999</v>
      </c>
      <c r="Y73" s="34">
        <v>2.2648000000000001</v>
      </c>
      <c r="Z73" s="25">
        <f>19</f>
        <v>19</v>
      </c>
      <c r="AA73" s="34">
        <f t="shared" si="41"/>
        <v>-1.4069</v>
      </c>
      <c r="AB73" s="22">
        <f t="shared" si="42"/>
        <v>41.186500000000002</v>
      </c>
      <c r="AC73" s="61">
        <f t="shared" si="43"/>
        <v>39.779600000000002</v>
      </c>
      <c r="AD73" s="20"/>
      <c r="AE73" s="22">
        <f t="shared" si="65"/>
        <v>70</v>
      </c>
      <c r="AF73" s="22">
        <v>1909</v>
      </c>
      <c r="AG73" s="23">
        <v>41.4</v>
      </c>
      <c r="AH73" s="34">
        <v>-2.0640000000000001</v>
      </c>
      <c r="AI73" s="34">
        <v>0.94969999999999999</v>
      </c>
      <c r="AJ73" s="25">
        <f>29</f>
        <v>29</v>
      </c>
      <c r="AK73" s="34">
        <f t="shared" si="44"/>
        <v>0.81889999999999996</v>
      </c>
      <c r="AL73" s="22">
        <f t="shared" si="45"/>
        <v>41.186500000000002</v>
      </c>
      <c r="AM73" s="61">
        <f t="shared" si="46"/>
        <v>42.005400000000002</v>
      </c>
      <c r="AN73" s="41"/>
      <c r="AO73" s="22">
        <f t="shared" si="66"/>
        <v>70</v>
      </c>
      <c r="AP73" s="22">
        <v>1909</v>
      </c>
      <c r="AQ73" s="23">
        <v>41.4</v>
      </c>
      <c r="AR73" s="34">
        <v>-1.5235000000000001</v>
      </c>
      <c r="AS73" s="34">
        <v>2.4499</v>
      </c>
      <c r="AT73" s="25">
        <f>33</f>
        <v>33</v>
      </c>
      <c r="AU73" s="34">
        <f t="shared" si="47"/>
        <v>-3.5525000000000002</v>
      </c>
      <c r="AV73" s="22">
        <f t="shared" si="48"/>
        <v>41.186500000000002</v>
      </c>
      <c r="AW73" s="61">
        <f t="shared" si="49"/>
        <v>37.634</v>
      </c>
      <c r="AX73" s="41"/>
      <c r="AY73" s="73">
        <f t="shared" si="50"/>
        <v>-4.68</v>
      </c>
      <c r="AZ73" s="74">
        <f t="shared" si="51"/>
        <v>41.186500000000002</v>
      </c>
      <c r="BA73" s="73">
        <f t="shared" si="52"/>
        <v>36.506500000000003</v>
      </c>
      <c r="BB73" s="55"/>
      <c r="BC73" s="22">
        <f t="shared" si="67"/>
        <v>70</v>
      </c>
      <c r="BD73" s="22">
        <v>1909</v>
      </c>
      <c r="BE73" s="23">
        <v>41.4</v>
      </c>
      <c r="BF73" s="34">
        <v>1.3264</v>
      </c>
      <c r="BG73" s="34">
        <v>-0.7833</v>
      </c>
      <c r="BH73" s="25">
        <f>10</f>
        <v>10</v>
      </c>
      <c r="BI73" s="34">
        <f t="shared" si="53"/>
        <v>2.1097000000000001</v>
      </c>
      <c r="BJ73" s="22">
        <f t="shared" si="54"/>
        <v>41.186500000000002</v>
      </c>
      <c r="BK73" s="61">
        <f t="shared" si="55"/>
        <v>43.296199999999999</v>
      </c>
      <c r="BL73" s="41"/>
      <c r="BM73" s="22">
        <f t="shared" si="68"/>
        <v>70</v>
      </c>
      <c r="BN73" s="22">
        <v>1909</v>
      </c>
      <c r="BO73" s="23">
        <v>41.4</v>
      </c>
      <c r="BP73" s="34">
        <v>-1.9796</v>
      </c>
      <c r="BQ73" s="34">
        <v>0.501</v>
      </c>
      <c r="BR73" s="25">
        <f>17</f>
        <v>17</v>
      </c>
      <c r="BS73" s="34">
        <f t="shared" si="56"/>
        <v>-1.9639</v>
      </c>
      <c r="BT73" s="22">
        <f t="shared" si="57"/>
        <v>41.186500000000002</v>
      </c>
      <c r="BU73" s="61">
        <f t="shared" si="58"/>
        <v>39.2226</v>
      </c>
      <c r="BW73" s="73">
        <f t="shared" si="59"/>
        <v>135.4658</v>
      </c>
      <c r="BX73" s="74">
        <f t="shared" si="60"/>
        <v>41.186500000000002</v>
      </c>
      <c r="BY73" s="73">
        <f t="shared" si="61"/>
        <v>176.6523</v>
      </c>
    </row>
    <row r="74" spans="1:77">
      <c r="A74" s="22">
        <f t="shared" si="62"/>
        <v>71</v>
      </c>
      <c r="B74" s="22">
        <v>1910</v>
      </c>
      <c r="C74" s="23">
        <v>36.200000000000003</v>
      </c>
      <c r="D74" s="34">
        <v>-1.7899999999999999E-2</v>
      </c>
      <c r="E74" s="34">
        <v>-2.1368999999999998</v>
      </c>
      <c r="F74" s="25">
        <f>4</f>
        <v>4</v>
      </c>
      <c r="G74" s="34">
        <f t="shared" si="35"/>
        <v>1.5107999999999999</v>
      </c>
      <c r="H74" s="22">
        <f t="shared" si="36"/>
        <v>41.186500000000002</v>
      </c>
      <c r="I74" s="61">
        <f t="shared" si="37"/>
        <v>42.697299999999998</v>
      </c>
      <c r="J74" s="65"/>
      <c r="K74" s="22">
        <f t="shared" si="63"/>
        <v>71</v>
      </c>
      <c r="L74" s="22">
        <v>1910</v>
      </c>
      <c r="M74" s="23">
        <v>36.200000000000003</v>
      </c>
      <c r="N74" s="34">
        <v>-3.1334</v>
      </c>
      <c r="O74" s="34">
        <v>2.6939000000000002</v>
      </c>
      <c r="P74" s="25">
        <f>8</f>
        <v>8</v>
      </c>
      <c r="Q74" s="34">
        <f t="shared" si="38"/>
        <v>-4.1205999999999996</v>
      </c>
      <c r="R74" s="22">
        <f t="shared" si="39"/>
        <v>41.186500000000002</v>
      </c>
      <c r="S74" s="61">
        <f t="shared" si="40"/>
        <v>37.065899999999999</v>
      </c>
      <c r="T74" s="39"/>
      <c r="U74" s="22">
        <f t="shared" si="64"/>
        <v>71</v>
      </c>
      <c r="V74" s="22">
        <v>1910</v>
      </c>
      <c r="W74" s="23">
        <v>36.200000000000003</v>
      </c>
      <c r="X74" s="34">
        <v>-2.1358999999999999</v>
      </c>
      <c r="Y74" s="34">
        <v>2.2648000000000001</v>
      </c>
      <c r="Z74" s="25">
        <f>19</f>
        <v>19</v>
      </c>
      <c r="AA74" s="34">
        <f t="shared" si="41"/>
        <v>-1.425</v>
      </c>
      <c r="AB74" s="22">
        <f t="shared" si="42"/>
        <v>41.186500000000002</v>
      </c>
      <c r="AC74" s="61">
        <f t="shared" si="43"/>
        <v>39.761499999999998</v>
      </c>
      <c r="AD74" s="20"/>
      <c r="AE74" s="22">
        <f t="shared" si="65"/>
        <v>71</v>
      </c>
      <c r="AF74" s="22">
        <v>1910</v>
      </c>
      <c r="AG74" s="23">
        <v>36.200000000000003</v>
      </c>
      <c r="AH74" s="34">
        <v>-2.0640000000000001</v>
      </c>
      <c r="AI74" s="34">
        <v>0.94969999999999999</v>
      </c>
      <c r="AJ74" s="25">
        <f>29</f>
        <v>29</v>
      </c>
      <c r="AK74" s="34">
        <f t="shared" si="44"/>
        <v>1.2845</v>
      </c>
      <c r="AL74" s="22">
        <f t="shared" si="45"/>
        <v>41.186500000000002</v>
      </c>
      <c r="AM74" s="61">
        <f t="shared" si="46"/>
        <v>42.470999999999997</v>
      </c>
      <c r="AN74" s="41"/>
      <c r="AO74" s="22">
        <f t="shared" si="66"/>
        <v>71</v>
      </c>
      <c r="AP74" s="22">
        <v>1910</v>
      </c>
      <c r="AQ74" s="23">
        <v>36.200000000000003</v>
      </c>
      <c r="AR74" s="34">
        <v>-1.5235000000000001</v>
      </c>
      <c r="AS74" s="34">
        <v>2.4499</v>
      </c>
      <c r="AT74" s="25">
        <f>33</f>
        <v>33</v>
      </c>
      <c r="AU74" s="34">
        <f t="shared" si="47"/>
        <v>-2.6158000000000001</v>
      </c>
      <c r="AV74" s="22">
        <f t="shared" si="48"/>
        <v>41.186500000000002</v>
      </c>
      <c r="AW74" s="61">
        <f t="shared" si="49"/>
        <v>38.570700000000002</v>
      </c>
      <c r="AX74" s="41"/>
      <c r="AY74" s="73">
        <f t="shared" si="50"/>
        <v>-5.3661000000000003</v>
      </c>
      <c r="AZ74" s="74">
        <f t="shared" si="51"/>
        <v>41.186500000000002</v>
      </c>
      <c r="BA74" s="73">
        <f t="shared" si="52"/>
        <v>35.820399999999999</v>
      </c>
      <c r="BB74" s="55"/>
      <c r="BC74" s="22">
        <f t="shared" si="67"/>
        <v>71</v>
      </c>
      <c r="BD74" s="22">
        <v>1910</v>
      </c>
      <c r="BE74" s="23">
        <v>36.200000000000003</v>
      </c>
      <c r="BF74" s="34">
        <v>1.3264</v>
      </c>
      <c r="BG74" s="34">
        <v>-0.7833</v>
      </c>
      <c r="BH74" s="25">
        <f>10</f>
        <v>10</v>
      </c>
      <c r="BI74" s="34">
        <f t="shared" si="53"/>
        <v>1.6268</v>
      </c>
      <c r="BJ74" s="22">
        <f t="shared" si="54"/>
        <v>41.186500000000002</v>
      </c>
      <c r="BK74" s="61">
        <f t="shared" si="55"/>
        <v>42.813299999999998</v>
      </c>
      <c r="BL74" s="41"/>
      <c r="BM74" s="22">
        <f t="shared" si="68"/>
        <v>71</v>
      </c>
      <c r="BN74" s="22">
        <v>1910</v>
      </c>
      <c r="BO74" s="23">
        <v>36.200000000000003</v>
      </c>
      <c r="BP74" s="34">
        <v>-1.9796</v>
      </c>
      <c r="BQ74" s="34">
        <v>0.501</v>
      </c>
      <c r="BR74" s="25">
        <f>17</f>
        <v>17</v>
      </c>
      <c r="BS74" s="34">
        <f t="shared" si="56"/>
        <v>-1.2364999999999999</v>
      </c>
      <c r="BT74" s="22">
        <f t="shared" si="57"/>
        <v>41.186500000000002</v>
      </c>
      <c r="BU74" s="61">
        <f t="shared" si="58"/>
        <v>39.950000000000003</v>
      </c>
      <c r="BW74" s="73">
        <f t="shared" si="59"/>
        <v>137.02420000000001</v>
      </c>
      <c r="BX74" s="74">
        <f t="shared" si="60"/>
        <v>41.186500000000002</v>
      </c>
      <c r="BY74" s="73">
        <f t="shared" si="61"/>
        <v>178.2107</v>
      </c>
    </row>
    <row r="75" spans="1:77">
      <c r="A75" s="76">
        <f>A74+1</f>
        <v>72</v>
      </c>
      <c r="B75" s="75">
        <f>B74+1</f>
        <v>1911</v>
      </c>
      <c r="C75" s="75"/>
      <c r="D75" s="34">
        <v>-1.7899999999999999E-2</v>
      </c>
      <c r="E75" s="34">
        <v>-2.1368999999999998</v>
      </c>
      <c r="F75" s="25">
        <f>4</f>
        <v>4</v>
      </c>
      <c r="G75" s="34">
        <f t="shared" si="35"/>
        <v>-1.8200000000000001E-2</v>
      </c>
      <c r="H75" s="76">
        <f t="shared" ref="H75:H94" si="69">41.1865</f>
        <v>41.186500000000002</v>
      </c>
      <c r="I75" s="61">
        <f t="shared" si="37"/>
        <v>41.168300000000002</v>
      </c>
      <c r="K75" s="76">
        <f>K74+1</f>
        <v>72</v>
      </c>
      <c r="L75" s="75">
        <f>L74+1</f>
        <v>1911</v>
      </c>
      <c r="M75" s="75"/>
      <c r="N75" s="34">
        <v>-3.1334</v>
      </c>
      <c r="O75" s="34">
        <v>2.6939000000000002</v>
      </c>
      <c r="P75" s="25">
        <f>8</f>
        <v>8</v>
      </c>
      <c r="Q75" s="34">
        <f t="shared" si="38"/>
        <v>-3.133</v>
      </c>
      <c r="R75" s="76">
        <f t="shared" si="39"/>
        <v>41.186500000000002</v>
      </c>
      <c r="S75" s="61">
        <f t="shared" si="40"/>
        <v>38.0535</v>
      </c>
      <c r="T75" s="39"/>
      <c r="U75" s="76">
        <f>U74+1</f>
        <v>72</v>
      </c>
      <c r="V75" s="75">
        <f>V74+1</f>
        <v>1911</v>
      </c>
      <c r="W75" s="75"/>
      <c r="X75" s="34">
        <v>-2.1358999999999999</v>
      </c>
      <c r="Y75" s="34">
        <v>2.2648000000000001</v>
      </c>
      <c r="Z75" s="25">
        <f>19</f>
        <v>19</v>
      </c>
      <c r="AA75" s="34">
        <f t="shared" si="41"/>
        <v>-0.52410000000000001</v>
      </c>
      <c r="AB75" s="76">
        <f t="shared" si="42"/>
        <v>41.186500000000002</v>
      </c>
      <c r="AC75" s="61">
        <f t="shared" si="43"/>
        <v>40.662399999999998</v>
      </c>
      <c r="AD75" s="41"/>
      <c r="AE75" s="76">
        <f>AE74+1</f>
        <v>72</v>
      </c>
      <c r="AF75" s="75">
        <f>AF74+1</f>
        <v>1911</v>
      </c>
      <c r="AG75" s="75"/>
      <c r="AH75" s="34">
        <v>-2.0640000000000001</v>
      </c>
      <c r="AI75" s="34">
        <v>0.94969999999999999</v>
      </c>
      <c r="AJ75" s="25">
        <f>29</f>
        <v>29</v>
      </c>
      <c r="AK75" s="34">
        <f t="shared" si="44"/>
        <v>2.052</v>
      </c>
      <c r="AL75" s="76">
        <f t="shared" si="45"/>
        <v>41.186500000000002</v>
      </c>
      <c r="AM75" s="61">
        <f t="shared" si="46"/>
        <v>43.238500000000002</v>
      </c>
      <c r="AN75" s="41"/>
      <c r="AO75" s="76">
        <f>AO74+1</f>
        <v>72</v>
      </c>
      <c r="AP75" s="75">
        <f>AP74+1</f>
        <v>1911</v>
      </c>
      <c r="AQ75" s="75"/>
      <c r="AR75" s="34">
        <v>-1.5235000000000001</v>
      </c>
      <c r="AS75" s="34">
        <v>2.4499</v>
      </c>
      <c r="AT75" s="25">
        <f>33</f>
        <v>33</v>
      </c>
      <c r="AU75" s="34">
        <f t="shared" si="47"/>
        <v>-0.63249999999999995</v>
      </c>
      <c r="AV75" s="76">
        <f t="shared" si="48"/>
        <v>41.186500000000002</v>
      </c>
      <c r="AW75" s="61">
        <f t="shared" si="49"/>
        <v>40.554000000000002</v>
      </c>
      <c r="AX75" s="41"/>
      <c r="AY75" s="73">
        <f t="shared" si="50"/>
        <v>-2.2557999999999998</v>
      </c>
      <c r="AZ75" s="74">
        <f t="shared" si="51"/>
        <v>41.186500000000002</v>
      </c>
      <c r="BA75" s="73">
        <f t="shared" si="52"/>
        <v>38.930700000000002</v>
      </c>
      <c r="BB75" s="55"/>
      <c r="BC75" s="77">
        <f>BC74+1</f>
        <v>72</v>
      </c>
      <c r="BD75" s="75">
        <f>BD74+1</f>
        <v>1911</v>
      </c>
      <c r="BE75" s="75"/>
      <c r="BF75" s="34">
        <v>1.3264</v>
      </c>
      <c r="BG75" s="34">
        <v>-0.7833</v>
      </c>
      <c r="BH75" s="25">
        <f>10</f>
        <v>10</v>
      </c>
      <c r="BI75" s="34">
        <f t="shared" si="53"/>
        <v>0.40960000000000002</v>
      </c>
      <c r="BJ75" s="77">
        <f t="shared" si="54"/>
        <v>41.186500000000002</v>
      </c>
      <c r="BK75" s="61">
        <f t="shared" si="55"/>
        <v>41.5961</v>
      </c>
      <c r="BL75" s="41"/>
      <c r="BM75" s="77">
        <f>BM74+1</f>
        <v>72</v>
      </c>
      <c r="BN75" s="75">
        <f>BN74+1</f>
        <v>1911</v>
      </c>
      <c r="BO75" s="75"/>
      <c r="BP75" s="34">
        <v>-1.9796</v>
      </c>
      <c r="BQ75" s="34">
        <v>0.501</v>
      </c>
      <c r="BR75" s="25">
        <f>17</f>
        <v>17</v>
      </c>
      <c r="BS75" s="34">
        <f t="shared" si="56"/>
        <v>-0.1825</v>
      </c>
      <c r="BT75" s="77">
        <f t="shared" si="57"/>
        <v>41.186500000000002</v>
      </c>
      <c r="BU75" s="61">
        <f t="shared" si="58"/>
        <v>41.003999999999998</v>
      </c>
      <c r="BW75" s="73">
        <f t="shared" si="59"/>
        <v>141.97130000000001</v>
      </c>
      <c r="BX75" s="74">
        <f t="shared" si="60"/>
        <v>41.186500000000002</v>
      </c>
      <c r="BY75" s="73">
        <f t="shared" si="61"/>
        <v>183.15780000000001</v>
      </c>
    </row>
    <row r="76" spans="1:77">
      <c r="A76" s="76">
        <f t="shared" ref="A76:A94" si="70">A75+1</f>
        <v>73</v>
      </c>
      <c r="B76" s="75">
        <f t="shared" ref="B76:B94" si="71">B75+1</f>
        <v>1912</v>
      </c>
      <c r="C76" s="75"/>
      <c r="D76" s="34">
        <v>-1.7899999999999999E-2</v>
      </c>
      <c r="E76" s="34">
        <v>-2.1368999999999998</v>
      </c>
      <c r="F76" s="25">
        <f>4</f>
        <v>4</v>
      </c>
      <c r="G76" s="34">
        <f t="shared" si="35"/>
        <v>-1.5112000000000001</v>
      </c>
      <c r="H76" s="76">
        <f t="shared" si="69"/>
        <v>41.186500000000002</v>
      </c>
      <c r="I76" s="61">
        <f t="shared" si="37"/>
        <v>39.6753</v>
      </c>
      <c r="K76" s="76">
        <f t="shared" ref="K76:L91" si="72">K75+1</f>
        <v>73</v>
      </c>
      <c r="L76" s="75">
        <f t="shared" si="72"/>
        <v>1912</v>
      </c>
      <c r="M76" s="75"/>
      <c r="N76" s="34">
        <v>-3.1334</v>
      </c>
      <c r="O76" s="34">
        <v>2.6939000000000002</v>
      </c>
      <c r="P76" s="25">
        <f>8</f>
        <v>8</v>
      </c>
      <c r="Q76" s="34">
        <f t="shared" si="38"/>
        <v>-0.31019999999999998</v>
      </c>
      <c r="R76" s="76">
        <f t="shared" si="39"/>
        <v>41.186500000000002</v>
      </c>
      <c r="S76" s="61">
        <f t="shared" si="40"/>
        <v>40.876300000000001</v>
      </c>
      <c r="T76" s="39"/>
      <c r="U76" s="76">
        <f t="shared" ref="U76:V91" si="73">U75+1</f>
        <v>73</v>
      </c>
      <c r="V76" s="75">
        <f t="shared" si="73"/>
        <v>1912</v>
      </c>
      <c r="W76" s="75"/>
      <c r="X76" s="34">
        <v>-2.1358999999999999</v>
      </c>
      <c r="Y76" s="34">
        <v>2.2648000000000001</v>
      </c>
      <c r="Z76" s="25">
        <f>19</f>
        <v>19</v>
      </c>
      <c r="AA76" s="34">
        <f t="shared" si="41"/>
        <v>0.43330000000000002</v>
      </c>
      <c r="AB76" s="76">
        <f t="shared" si="42"/>
        <v>41.186500000000002</v>
      </c>
      <c r="AC76" s="61">
        <f t="shared" si="43"/>
        <v>41.619799999999998</v>
      </c>
      <c r="AD76" s="39"/>
      <c r="AE76" s="76">
        <f t="shared" ref="AE76:AF91" si="74">AE75+1</f>
        <v>73</v>
      </c>
      <c r="AF76" s="75">
        <f t="shared" si="74"/>
        <v>1912</v>
      </c>
      <c r="AG76" s="75"/>
      <c r="AH76" s="34">
        <v>-2.0640000000000001</v>
      </c>
      <c r="AI76" s="34">
        <v>0.94969999999999999</v>
      </c>
      <c r="AJ76" s="25">
        <f>29</f>
        <v>29</v>
      </c>
      <c r="AK76" s="34">
        <f t="shared" si="44"/>
        <v>2.7235</v>
      </c>
      <c r="AL76" s="76">
        <f t="shared" si="45"/>
        <v>41.186500000000002</v>
      </c>
      <c r="AM76" s="61">
        <f t="shared" si="46"/>
        <v>43.91</v>
      </c>
      <c r="AN76" s="55"/>
      <c r="AO76" s="76">
        <f t="shared" ref="AO76:AP91" si="75">AO75+1</f>
        <v>73</v>
      </c>
      <c r="AP76" s="75">
        <f t="shared" si="75"/>
        <v>1912</v>
      </c>
      <c r="AQ76" s="75"/>
      <c r="AR76" s="34">
        <v>-1.5235000000000001</v>
      </c>
      <c r="AS76" s="34">
        <v>2.4499</v>
      </c>
      <c r="AT76" s="25">
        <f>33</f>
        <v>33</v>
      </c>
      <c r="AU76" s="34">
        <f t="shared" si="47"/>
        <v>1.3734</v>
      </c>
      <c r="AV76" s="76">
        <f t="shared" si="48"/>
        <v>41.186500000000002</v>
      </c>
      <c r="AW76" s="61">
        <f t="shared" si="49"/>
        <v>42.559899999999999</v>
      </c>
      <c r="AX76" s="55"/>
      <c r="AY76" s="73">
        <f t="shared" si="50"/>
        <v>2.7088000000000001</v>
      </c>
      <c r="AZ76" s="74">
        <f t="shared" si="51"/>
        <v>41.186500000000002</v>
      </c>
      <c r="BA76" s="73">
        <f t="shared" si="52"/>
        <v>43.895299999999999</v>
      </c>
      <c r="BB76" s="41"/>
      <c r="BC76" s="77">
        <f t="shared" ref="BC76:BD76" si="76">BC75+1</f>
        <v>73</v>
      </c>
      <c r="BD76" s="75">
        <f t="shared" si="76"/>
        <v>1912</v>
      </c>
      <c r="BE76" s="75"/>
      <c r="BF76" s="34">
        <v>1.3264</v>
      </c>
      <c r="BG76" s="34">
        <v>-0.7833</v>
      </c>
      <c r="BH76" s="25">
        <f>10</f>
        <v>10</v>
      </c>
      <c r="BI76" s="34">
        <f t="shared" si="53"/>
        <v>-0.96399999999999997</v>
      </c>
      <c r="BJ76" s="77">
        <f t="shared" si="54"/>
        <v>41.186500000000002</v>
      </c>
      <c r="BK76" s="61">
        <f t="shared" si="55"/>
        <v>40.222499999999997</v>
      </c>
      <c r="BL76" s="41"/>
      <c r="BM76" s="77">
        <f t="shared" ref="BM76:BN76" si="77">BM75+1</f>
        <v>73</v>
      </c>
      <c r="BN76" s="75">
        <f t="shared" si="77"/>
        <v>1912</v>
      </c>
      <c r="BO76" s="75"/>
      <c r="BP76" s="34">
        <v>-1.9796</v>
      </c>
      <c r="BQ76" s="34">
        <v>0.501</v>
      </c>
      <c r="BR76" s="25">
        <f>17</f>
        <v>17</v>
      </c>
      <c r="BS76" s="34">
        <f t="shared" si="56"/>
        <v>0.8962</v>
      </c>
      <c r="BT76" s="77">
        <f t="shared" si="57"/>
        <v>41.186500000000002</v>
      </c>
      <c r="BU76" s="61">
        <f t="shared" si="58"/>
        <v>42.082700000000003</v>
      </c>
      <c r="BW76" s="73">
        <f t="shared" si="59"/>
        <v>148.64099999999999</v>
      </c>
      <c r="BX76" s="74">
        <f t="shared" si="60"/>
        <v>41.186500000000002</v>
      </c>
      <c r="BY76" s="73">
        <f t="shared" si="61"/>
        <v>189.82749999999999</v>
      </c>
    </row>
    <row r="77" spans="1:77">
      <c r="A77" s="76">
        <f t="shared" si="70"/>
        <v>74</v>
      </c>
      <c r="B77" s="75">
        <f t="shared" si="71"/>
        <v>1913</v>
      </c>
      <c r="C77" s="75"/>
      <c r="D77" s="34">
        <v>-1.7899999999999999E-2</v>
      </c>
      <c r="E77" s="34">
        <v>-2.1368999999999998</v>
      </c>
      <c r="F77" s="25">
        <f>4</f>
        <v>4</v>
      </c>
      <c r="G77" s="34">
        <f t="shared" si="35"/>
        <v>-2.1190000000000002</v>
      </c>
      <c r="H77" s="76">
        <f t="shared" si="69"/>
        <v>41.186500000000002</v>
      </c>
      <c r="I77" s="61">
        <f t="shared" si="37"/>
        <v>39.067500000000003</v>
      </c>
      <c r="K77" s="76">
        <f t="shared" si="72"/>
        <v>74</v>
      </c>
      <c r="L77" s="75">
        <f t="shared" si="72"/>
        <v>1913</v>
      </c>
      <c r="M77" s="75"/>
      <c r="N77" s="34">
        <v>-3.1334</v>
      </c>
      <c r="O77" s="34">
        <v>2.6939000000000002</v>
      </c>
      <c r="P77" s="25">
        <f>8</f>
        <v>8</v>
      </c>
      <c r="Q77" s="34">
        <f t="shared" si="38"/>
        <v>2.6943000000000001</v>
      </c>
      <c r="R77" s="76">
        <f t="shared" si="39"/>
        <v>41.186500000000002</v>
      </c>
      <c r="S77" s="61">
        <f t="shared" si="40"/>
        <v>43.880800000000001</v>
      </c>
      <c r="T77" s="39"/>
      <c r="U77" s="76">
        <f t="shared" si="73"/>
        <v>74</v>
      </c>
      <c r="V77" s="75">
        <f t="shared" si="73"/>
        <v>1913</v>
      </c>
      <c r="W77" s="75"/>
      <c r="X77" s="34">
        <v>-2.1358999999999999</v>
      </c>
      <c r="Y77" s="34">
        <v>2.2648000000000001</v>
      </c>
      <c r="Z77" s="25">
        <f>19</f>
        <v>19</v>
      </c>
      <c r="AA77" s="34">
        <f t="shared" si="41"/>
        <v>0.57920000000000005</v>
      </c>
      <c r="AB77" s="76">
        <f t="shared" si="42"/>
        <v>41.186500000000002</v>
      </c>
      <c r="AC77" s="61">
        <f t="shared" si="43"/>
        <v>41.765700000000002</v>
      </c>
      <c r="AD77" s="39"/>
      <c r="AE77" s="76">
        <f t="shared" si="74"/>
        <v>74</v>
      </c>
      <c r="AF77" s="75">
        <f t="shared" si="74"/>
        <v>1913</v>
      </c>
      <c r="AG77" s="75"/>
      <c r="AH77" s="34">
        <v>-2.0640000000000001</v>
      </c>
      <c r="AI77" s="34">
        <v>0.94969999999999999</v>
      </c>
      <c r="AJ77" s="25">
        <f>29</f>
        <v>29</v>
      </c>
      <c r="AK77" s="34">
        <f t="shared" si="44"/>
        <v>2.9056000000000002</v>
      </c>
      <c r="AL77" s="76">
        <f t="shared" si="45"/>
        <v>41.186500000000002</v>
      </c>
      <c r="AM77" s="61">
        <f t="shared" si="46"/>
        <v>44.092100000000002</v>
      </c>
      <c r="AN77" s="55"/>
      <c r="AO77" s="76">
        <f t="shared" si="75"/>
        <v>74</v>
      </c>
      <c r="AP77" s="75">
        <f t="shared" si="75"/>
        <v>1913</v>
      </c>
      <c r="AQ77" s="75"/>
      <c r="AR77" s="34">
        <v>-1.5235000000000001</v>
      </c>
      <c r="AS77" s="34">
        <v>2.4499</v>
      </c>
      <c r="AT77" s="25">
        <f>33</f>
        <v>33</v>
      </c>
      <c r="AU77" s="34">
        <f t="shared" si="47"/>
        <v>2.3774999999999999</v>
      </c>
      <c r="AV77" s="76">
        <f t="shared" si="48"/>
        <v>41.186500000000002</v>
      </c>
      <c r="AW77" s="61">
        <f t="shared" si="49"/>
        <v>43.564</v>
      </c>
      <c r="AX77" s="55"/>
      <c r="AY77" s="73">
        <f t="shared" si="50"/>
        <v>6.4375999999999998</v>
      </c>
      <c r="AZ77" s="74">
        <f t="shared" si="51"/>
        <v>41.186500000000002</v>
      </c>
      <c r="BA77" s="73">
        <f t="shared" si="52"/>
        <v>47.624099999999999</v>
      </c>
      <c r="BB77" s="41"/>
      <c r="BC77" s="77">
        <f t="shared" ref="BC77:BD77" si="78">BC76+1</f>
        <v>74</v>
      </c>
      <c r="BD77" s="75">
        <f t="shared" si="78"/>
        <v>1913</v>
      </c>
      <c r="BE77" s="75"/>
      <c r="BF77" s="34">
        <v>1.3264</v>
      </c>
      <c r="BG77" s="34">
        <v>-0.7833</v>
      </c>
      <c r="BH77" s="25">
        <f>10</f>
        <v>10</v>
      </c>
      <c r="BI77" s="34">
        <f t="shared" si="53"/>
        <v>-1.8565</v>
      </c>
      <c r="BJ77" s="77">
        <f t="shared" si="54"/>
        <v>41.186500000000002</v>
      </c>
      <c r="BK77" s="61">
        <f t="shared" si="55"/>
        <v>39.33</v>
      </c>
      <c r="BL77" s="41"/>
      <c r="BM77" s="77">
        <f t="shared" ref="BM77:BN77" si="79">BM76+1</f>
        <v>74</v>
      </c>
      <c r="BN77" s="75">
        <f t="shared" si="79"/>
        <v>1913</v>
      </c>
      <c r="BO77" s="75"/>
      <c r="BP77" s="34">
        <v>-1.9796</v>
      </c>
      <c r="BQ77" s="34">
        <v>0.501</v>
      </c>
      <c r="BR77" s="25">
        <f>17</f>
        <v>17</v>
      </c>
      <c r="BS77" s="34">
        <f t="shared" si="56"/>
        <v>1.6940999999999999</v>
      </c>
      <c r="BT77" s="77">
        <f t="shared" si="57"/>
        <v>41.186500000000002</v>
      </c>
      <c r="BU77" s="61">
        <f t="shared" si="58"/>
        <v>42.880600000000001</v>
      </c>
      <c r="BW77" s="73">
        <f t="shared" si="59"/>
        <v>154.27520000000001</v>
      </c>
      <c r="BX77" s="74">
        <f t="shared" si="60"/>
        <v>41.186500000000002</v>
      </c>
      <c r="BY77" s="73">
        <f t="shared" si="61"/>
        <v>195.46170000000001</v>
      </c>
    </row>
    <row r="78" spans="1:77">
      <c r="A78" s="76">
        <f t="shared" si="70"/>
        <v>75</v>
      </c>
      <c r="B78" s="75">
        <f t="shared" si="71"/>
        <v>1914</v>
      </c>
      <c r="C78" s="75"/>
      <c r="D78" s="34">
        <v>-1.7899999999999999E-2</v>
      </c>
      <c r="E78" s="34">
        <v>-2.1368999999999998</v>
      </c>
      <c r="F78" s="25">
        <f>4</f>
        <v>4</v>
      </c>
      <c r="G78" s="34">
        <f t="shared" si="35"/>
        <v>-1.5107999999999999</v>
      </c>
      <c r="H78" s="76">
        <f t="shared" si="69"/>
        <v>41.186500000000002</v>
      </c>
      <c r="I78" s="61">
        <f t="shared" si="37"/>
        <v>39.675699999999999</v>
      </c>
      <c r="K78" s="76">
        <f t="shared" si="72"/>
        <v>75</v>
      </c>
      <c r="L78" s="75">
        <f t="shared" si="72"/>
        <v>1914</v>
      </c>
      <c r="M78" s="75"/>
      <c r="N78" s="34">
        <v>-3.1334</v>
      </c>
      <c r="O78" s="34">
        <v>2.6939000000000002</v>
      </c>
      <c r="P78" s="25">
        <f>8</f>
        <v>8</v>
      </c>
      <c r="Q78" s="34">
        <f t="shared" si="38"/>
        <v>4.1205999999999996</v>
      </c>
      <c r="R78" s="76">
        <f t="shared" si="39"/>
        <v>41.186500000000002</v>
      </c>
      <c r="S78" s="61">
        <f t="shared" si="40"/>
        <v>45.307099999999998</v>
      </c>
      <c r="T78" s="39"/>
      <c r="U78" s="76">
        <f t="shared" si="73"/>
        <v>75</v>
      </c>
      <c r="V78" s="75">
        <f t="shared" si="73"/>
        <v>1914</v>
      </c>
      <c r="W78" s="75"/>
      <c r="X78" s="34">
        <v>-2.1358999999999999</v>
      </c>
      <c r="Y78" s="34">
        <v>2.2648000000000001</v>
      </c>
      <c r="Z78" s="25">
        <f>19</f>
        <v>19</v>
      </c>
      <c r="AA78" s="34">
        <f t="shared" si="41"/>
        <v>-0.41899999999999998</v>
      </c>
      <c r="AB78" s="76">
        <f t="shared" si="42"/>
        <v>41.186500000000002</v>
      </c>
      <c r="AC78" s="61">
        <f t="shared" si="43"/>
        <v>40.767499999999998</v>
      </c>
      <c r="AD78" s="39"/>
      <c r="AE78" s="76">
        <f t="shared" si="74"/>
        <v>75</v>
      </c>
      <c r="AF78" s="75">
        <f t="shared" si="74"/>
        <v>1914</v>
      </c>
      <c r="AG78" s="75"/>
      <c r="AH78" s="34">
        <v>-2.0640000000000001</v>
      </c>
      <c r="AI78" s="34">
        <v>0.94969999999999999</v>
      </c>
      <c r="AJ78" s="25">
        <f>29</f>
        <v>29</v>
      </c>
      <c r="AK78" s="34">
        <f t="shared" si="44"/>
        <v>2.44</v>
      </c>
      <c r="AL78" s="76">
        <f t="shared" si="45"/>
        <v>41.186500000000002</v>
      </c>
      <c r="AM78" s="61">
        <f t="shared" si="46"/>
        <v>43.6265</v>
      </c>
      <c r="AN78" s="55"/>
      <c r="AO78" s="76">
        <f t="shared" si="75"/>
        <v>75</v>
      </c>
      <c r="AP78" s="75">
        <f t="shared" si="75"/>
        <v>1914</v>
      </c>
      <c r="AQ78" s="75"/>
      <c r="AR78" s="34">
        <v>-1.5235000000000001</v>
      </c>
      <c r="AS78" s="34">
        <v>2.4499</v>
      </c>
      <c r="AT78" s="25">
        <f>33</f>
        <v>33</v>
      </c>
      <c r="AU78" s="34">
        <f t="shared" si="47"/>
        <v>1.9490000000000001</v>
      </c>
      <c r="AV78" s="76">
        <f t="shared" si="48"/>
        <v>41.186500000000002</v>
      </c>
      <c r="AW78" s="61">
        <f t="shared" si="49"/>
        <v>43.1355</v>
      </c>
      <c r="AX78" s="55"/>
      <c r="AY78" s="73">
        <f t="shared" si="50"/>
        <v>6.5797999999999996</v>
      </c>
      <c r="AZ78" s="74">
        <f t="shared" si="51"/>
        <v>41.186500000000002</v>
      </c>
      <c r="BA78" s="73">
        <f t="shared" si="52"/>
        <v>47.766300000000001</v>
      </c>
      <c r="BB78" s="41"/>
      <c r="BC78" s="77">
        <f t="shared" ref="BC78:BD78" si="80">BC77+1</f>
        <v>75</v>
      </c>
      <c r="BD78" s="75">
        <f t="shared" si="80"/>
        <v>1914</v>
      </c>
      <c r="BE78" s="75"/>
      <c r="BF78" s="34">
        <v>1.3264</v>
      </c>
      <c r="BG78" s="34">
        <v>-0.7833</v>
      </c>
      <c r="BH78" s="25">
        <f>10</f>
        <v>10</v>
      </c>
      <c r="BI78" s="34">
        <f t="shared" si="53"/>
        <v>-1.8802000000000001</v>
      </c>
      <c r="BJ78" s="77">
        <f t="shared" si="54"/>
        <v>41.186500000000002</v>
      </c>
      <c r="BK78" s="61">
        <f t="shared" si="55"/>
        <v>39.3063</v>
      </c>
      <c r="BL78" s="41"/>
      <c r="BM78" s="77">
        <f t="shared" ref="BM78:BN78" si="81">BM77+1</f>
        <v>75</v>
      </c>
      <c r="BN78" s="75">
        <f t="shared" si="81"/>
        <v>1914</v>
      </c>
      <c r="BO78" s="75"/>
      <c r="BP78" s="34">
        <v>-1.9796</v>
      </c>
      <c r="BQ78" s="34">
        <v>0.501</v>
      </c>
      <c r="BR78" s="25">
        <f>17</f>
        <v>17</v>
      </c>
      <c r="BS78" s="34">
        <f t="shared" si="56"/>
        <v>2.0373999999999999</v>
      </c>
      <c r="BT78" s="77">
        <f t="shared" si="57"/>
        <v>41.186500000000002</v>
      </c>
      <c r="BU78" s="61">
        <f t="shared" si="58"/>
        <v>43.2239</v>
      </c>
      <c r="BW78" s="73">
        <f t="shared" si="59"/>
        <v>156.73699999999999</v>
      </c>
      <c r="BX78" s="74">
        <f t="shared" si="60"/>
        <v>41.186500000000002</v>
      </c>
      <c r="BY78" s="73">
        <f t="shared" si="61"/>
        <v>197.92349999999999</v>
      </c>
    </row>
    <row r="79" spans="1:77">
      <c r="A79" s="76">
        <f t="shared" si="70"/>
        <v>76</v>
      </c>
      <c r="B79" s="75">
        <f t="shared" si="71"/>
        <v>1915</v>
      </c>
      <c r="C79" s="75"/>
      <c r="D79" s="34">
        <v>-1.7899999999999999E-2</v>
      </c>
      <c r="E79" s="34">
        <v>-2.1368999999999998</v>
      </c>
      <c r="F79" s="25">
        <f>4</f>
        <v>4</v>
      </c>
      <c r="G79" s="34">
        <f t="shared" si="35"/>
        <v>-1.7600000000000001E-2</v>
      </c>
      <c r="H79" s="76">
        <f t="shared" si="69"/>
        <v>41.186500000000002</v>
      </c>
      <c r="I79" s="61">
        <f t="shared" si="37"/>
        <v>41.168900000000001</v>
      </c>
      <c r="K79" s="76">
        <f t="shared" si="72"/>
        <v>76</v>
      </c>
      <c r="L79" s="75">
        <f t="shared" si="72"/>
        <v>1915</v>
      </c>
      <c r="M79" s="75"/>
      <c r="N79" s="34">
        <v>-3.1334</v>
      </c>
      <c r="O79" s="34">
        <v>2.6939000000000002</v>
      </c>
      <c r="P79" s="25">
        <f>8</f>
        <v>8</v>
      </c>
      <c r="Q79" s="34">
        <f t="shared" si="38"/>
        <v>3.133</v>
      </c>
      <c r="R79" s="76">
        <f t="shared" si="39"/>
        <v>41.186500000000002</v>
      </c>
      <c r="S79" s="61">
        <f t="shared" si="40"/>
        <v>44.319499999999998</v>
      </c>
      <c r="T79" s="39"/>
      <c r="U79" s="76">
        <f t="shared" si="73"/>
        <v>76</v>
      </c>
      <c r="V79" s="75">
        <f t="shared" si="73"/>
        <v>1915</v>
      </c>
      <c r="W79" s="75"/>
      <c r="X79" s="34">
        <v>-2.1358999999999999</v>
      </c>
      <c r="Y79" s="34">
        <v>2.2648000000000001</v>
      </c>
      <c r="Z79" s="25">
        <f>19</f>
        <v>19</v>
      </c>
      <c r="AA79" s="34">
        <f t="shared" si="41"/>
        <v>-2.1362000000000001</v>
      </c>
      <c r="AB79" s="76">
        <f t="shared" si="42"/>
        <v>41.186500000000002</v>
      </c>
      <c r="AC79" s="61">
        <f t="shared" si="43"/>
        <v>39.0503</v>
      </c>
      <c r="AD79" s="39"/>
      <c r="AE79" s="76">
        <f t="shared" si="74"/>
        <v>76</v>
      </c>
      <c r="AF79" s="75">
        <f t="shared" si="74"/>
        <v>1915</v>
      </c>
      <c r="AG79" s="75"/>
      <c r="AH79" s="34">
        <v>-2.0640000000000001</v>
      </c>
      <c r="AI79" s="34">
        <v>0.94969999999999999</v>
      </c>
      <c r="AJ79" s="25">
        <f>29</f>
        <v>29</v>
      </c>
      <c r="AK79" s="34">
        <f t="shared" si="44"/>
        <v>1.4983</v>
      </c>
      <c r="AL79" s="76">
        <f t="shared" si="45"/>
        <v>41.186500000000002</v>
      </c>
      <c r="AM79" s="61">
        <f t="shared" si="46"/>
        <v>42.684800000000003</v>
      </c>
      <c r="AN79" s="55"/>
      <c r="AO79" s="76">
        <f t="shared" si="75"/>
        <v>76</v>
      </c>
      <c r="AP79" s="75">
        <f t="shared" si="75"/>
        <v>1915</v>
      </c>
      <c r="AQ79" s="75"/>
      <c r="AR79" s="34">
        <v>-1.5235000000000001</v>
      </c>
      <c r="AS79" s="34">
        <v>2.4499</v>
      </c>
      <c r="AT79" s="25">
        <f>33</f>
        <v>33</v>
      </c>
      <c r="AU79" s="34">
        <f t="shared" si="47"/>
        <v>0.498</v>
      </c>
      <c r="AV79" s="76">
        <f t="shared" si="48"/>
        <v>41.186500000000002</v>
      </c>
      <c r="AW79" s="61">
        <f t="shared" si="49"/>
        <v>41.6845</v>
      </c>
      <c r="AX79" s="55"/>
      <c r="AY79" s="73">
        <f t="shared" si="50"/>
        <v>2.9754999999999998</v>
      </c>
      <c r="AZ79" s="74">
        <f t="shared" si="51"/>
        <v>41.186500000000002</v>
      </c>
      <c r="BA79" s="73">
        <f t="shared" si="52"/>
        <v>44.161999999999999</v>
      </c>
      <c r="BC79" s="77">
        <f t="shared" ref="BC79:BD79" si="82">BC78+1</f>
        <v>76</v>
      </c>
      <c r="BD79" s="75">
        <f t="shared" si="82"/>
        <v>1915</v>
      </c>
      <c r="BE79" s="75"/>
      <c r="BF79" s="34">
        <v>1.3264</v>
      </c>
      <c r="BG79" s="34">
        <v>-0.7833</v>
      </c>
      <c r="BH79" s="25">
        <f>10</f>
        <v>10</v>
      </c>
      <c r="BI79" s="34">
        <f t="shared" si="53"/>
        <v>-1.0729</v>
      </c>
      <c r="BJ79" s="77">
        <f t="shared" si="54"/>
        <v>41.186500000000002</v>
      </c>
      <c r="BK79" s="61">
        <f t="shared" si="55"/>
        <v>40.113599999999998</v>
      </c>
      <c r="BM79" s="77">
        <f t="shared" ref="BM79:BN79" si="83">BM78+1</f>
        <v>76</v>
      </c>
      <c r="BN79" s="75">
        <f t="shared" si="83"/>
        <v>1915</v>
      </c>
      <c r="BO79" s="75"/>
      <c r="BP79" s="34">
        <v>-1.9796</v>
      </c>
      <c r="BQ79" s="34">
        <v>0.501</v>
      </c>
      <c r="BR79" s="25">
        <f>17</f>
        <v>17</v>
      </c>
      <c r="BS79" s="34">
        <f t="shared" si="56"/>
        <v>1.9458</v>
      </c>
      <c r="BT79" s="77">
        <f t="shared" si="57"/>
        <v>41.186500000000002</v>
      </c>
      <c r="BU79" s="61">
        <f t="shared" si="58"/>
        <v>43.132300000000001</v>
      </c>
      <c r="BW79" s="73">
        <f t="shared" si="59"/>
        <v>155.8484</v>
      </c>
      <c r="BX79" s="74">
        <f t="shared" si="60"/>
        <v>41.186500000000002</v>
      </c>
      <c r="BY79" s="73">
        <f t="shared" si="61"/>
        <v>197.03489999999999</v>
      </c>
    </row>
    <row r="80" spans="1:77">
      <c r="A80" s="76">
        <f t="shared" si="70"/>
        <v>77</v>
      </c>
      <c r="B80" s="75">
        <f t="shared" si="71"/>
        <v>1916</v>
      </c>
      <c r="C80" s="75"/>
      <c r="D80" s="34">
        <v>-1.7899999999999999E-2</v>
      </c>
      <c r="E80" s="34">
        <v>-2.1368999999999998</v>
      </c>
      <c r="F80" s="25">
        <f>4</f>
        <v>4</v>
      </c>
      <c r="G80" s="34">
        <f t="shared" si="35"/>
        <v>1.5112000000000001</v>
      </c>
      <c r="H80" s="76">
        <f t="shared" si="69"/>
        <v>41.186500000000002</v>
      </c>
      <c r="I80" s="61">
        <f t="shared" si="37"/>
        <v>42.697699999999998</v>
      </c>
      <c r="K80" s="76">
        <f t="shared" si="72"/>
        <v>77</v>
      </c>
      <c r="L80" s="75">
        <f t="shared" si="72"/>
        <v>1916</v>
      </c>
      <c r="M80" s="75"/>
      <c r="N80" s="34">
        <v>-3.1334</v>
      </c>
      <c r="O80" s="34">
        <v>2.6939000000000002</v>
      </c>
      <c r="P80" s="25">
        <f>8</f>
        <v>8</v>
      </c>
      <c r="Q80" s="34">
        <f t="shared" si="38"/>
        <v>0.31019999999999998</v>
      </c>
      <c r="R80" s="76">
        <f t="shared" si="39"/>
        <v>41.186500000000002</v>
      </c>
      <c r="S80" s="61">
        <f t="shared" si="40"/>
        <v>41.496699999999997</v>
      </c>
      <c r="T80" s="39"/>
      <c r="U80" s="76">
        <f t="shared" si="73"/>
        <v>77</v>
      </c>
      <c r="V80" s="75">
        <f t="shared" si="73"/>
        <v>1916</v>
      </c>
      <c r="W80" s="75"/>
      <c r="X80" s="34">
        <v>-2.1358999999999999</v>
      </c>
      <c r="Y80" s="34">
        <v>2.2648000000000001</v>
      </c>
      <c r="Z80" s="25">
        <f>19</f>
        <v>19</v>
      </c>
      <c r="AA80" s="34">
        <f t="shared" si="41"/>
        <v>-3.6217999999999999</v>
      </c>
      <c r="AB80" s="76">
        <f t="shared" si="42"/>
        <v>41.186500000000002</v>
      </c>
      <c r="AC80" s="61">
        <f t="shared" si="43"/>
        <v>37.564700000000002</v>
      </c>
      <c r="AD80" s="39"/>
      <c r="AE80" s="76">
        <f t="shared" si="74"/>
        <v>77</v>
      </c>
      <c r="AF80" s="75">
        <f t="shared" si="74"/>
        <v>1916</v>
      </c>
      <c r="AG80" s="75"/>
      <c r="AH80" s="34">
        <v>-2.0640000000000001</v>
      </c>
      <c r="AI80" s="34">
        <v>0.94969999999999999</v>
      </c>
      <c r="AJ80" s="25">
        <f>29</f>
        <v>29</v>
      </c>
      <c r="AK80" s="34">
        <f t="shared" si="44"/>
        <v>0.48659999999999998</v>
      </c>
      <c r="AL80" s="76">
        <f t="shared" si="45"/>
        <v>41.186500000000002</v>
      </c>
      <c r="AM80" s="61">
        <f t="shared" si="46"/>
        <v>41.673099999999998</v>
      </c>
      <c r="AN80" s="55"/>
      <c r="AO80" s="76">
        <f t="shared" si="75"/>
        <v>77</v>
      </c>
      <c r="AP80" s="75">
        <f t="shared" si="75"/>
        <v>1916</v>
      </c>
      <c r="AQ80" s="75"/>
      <c r="AR80" s="34">
        <v>-1.5235000000000001</v>
      </c>
      <c r="AS80" s="34">
        <v>2.4499</v>
      </c>
      <c r="AT80" s="25">
        <f>33</f>
        <v>33</v>
      </c>
      <c r="AU80" s="34">
        <f t="shared" si="47"/>
        <v>-0.9708</v>
      </c>
      <c r="AV80" s="76">
        <f t="shared" si="48"/>
        <v>41.186500000000002</v>
      </c>
      <c r="AW80" s="61">
        <f t="shared" si="49"/>
        <v>40.215699999999998</v>
      </c>
      <c r="AX80" s="55"/>
      <c r="AY80" s="73">
        <f t="shared" si="50"/>
        <v>-2.2846000000000002</v>
      </c>
      <c r="AZ80" s="74">
        <f t="shared" si="51"/>
        <v>41.186500000000002</v>
      </c>
      <c r="BA80" s="73">
        <f t="shared" si="52"/>
        <v>38.901899999999998</v>
      </c>
      <c r="BC80" s="77">
        <f t="shared" ref="BC80:BD80" si="84">BC79+1</f>
        <v>77</v>
      </c>
      <c r="BD80" s="75">
        <f t="shared" si="84"/>
        <v>1916</v>
      </c>
      <c r="BE80" s="75"/>
      <c r="BF80" s="34">
        <v>1.3264</v>
      </c>
      <c r="BG80" s="34">
        <v>-0.7833</v>
      </c>
      <c r="BH80" s="25">
        <f>10</f>
        <v>10</v>
      </c>
      <c r="BI80" s="34">
        <f t="shared" si="53"/>
        <v>0.14419999999999999</v>
      </c>
      <c r="BJ80" s="77">
        <f t="shared" si="54"/>
        <v>41.186500000000002</v>
      </c>
      <c r="BK80" s="61">
        <f t="shared" si="55"/>
        <v>41.3307</v>
      </c>
      <c r="BM80" s="77">
        <f t="shared" ref="BM80:BN80" si="85">BM79+1</f>
        <v>77</v>
      </c>
      <c r="BN80" s="75">
        <f t="shared" si="85"/>
        <v>1916</v>
      </c>
      <c r="BO80" s="75"/>
      <c r="BP80" s="34">
        <v>-1.9796</v>
      </c>
      <c r="BQ80" s="34">
        <v>0.501</v>
      </c>
      <c r="BR80" s="25">
        <f>17</f>
        <v>17</v>
      </c>
      <c r="BS80" s="34">
        <f t="shared" si="56"/>
        <v>1.5915999999999999</v>
      </c>
      <c r="BT80" s="77">
        <f t="shared" si="57"/>
        <v>41.186500000000002</v>
      </c>
      <c r="BU80" s="61">
        <f t="shared" si="58"/>
        <v>42.778100000000002</v>
      </c>
      <c r="BW80" s="73">
        <f t="shared" si="59"/>
        <v>153.4512</v>
      </c>
      <c r="BX80" s="74">
        <f t="shared" si="60"/>
        <v>41.186500000000002</v>
      </c>
      <c r="BY80" s="73">
        <f t="shared" si="61"/>
        <v>194.6377</v>
      </c>
    </row>
    <row r="81" spans="1:77">
      <c r="A81" s="76">
        <f t="shared" si="70"/>
        <v>78</v>
      </c>
      <c r="B81" s="75">
        <f t="shared" si="71"/>
        <v>1917</v>
      </c>
      <c r="C81" s="75"/>
      <c r="D81" s="34">
        <v>-1.7899999999999999E-2</v>
      </c>
      <c r="E81" s="34">
        <v>-2.1368999999999998</v>
      </c>
      <c r="F81" s="25">
        <f>4</f>
        <v>4</v>
      </c>
      <c r="G81" s="34">
        <f t="shared" si="35"/>
        <v>2.1547999999999998</v>
      </c>
      <c r="H81" s="76">
        <f t="shared" si="69"/>
        <v>41.186500000000002</v>
      </c>
      <c r="I81" s="61">
        <f t="shared" si="37"/>
        <v>43.341299999999997</v>
      </c>
      <c r="K81" s="76">
        <f t="shared" si="72"/>
        <v>78</v>
      </c>
      <c r="L81" s="75">
        <f t="shared" si="72"/>
        <v>1917</v>
      </c>
      <c r="M81" s="75"/>
      <c r="N81" s="34">
        <v>-3.1334</v>
      </c>
      <c r="O81" s="34">
        <v>2.6939000000000002</v>
      </c>
      <c r="P81" s="25">
        <f>8</f>
        <v>8</v>
      </c>
      <c r="Q81" s="34">
        <f t="shared" si="38"/>
        <v>-2.6943000000000001</v>
      </c>
      <c r="R81" s="76">
        <f t="shared" si="39"/>
        <v>41.186500000000002</v>
      </c>
      <c r="S81" s="61">
        <f t="shared" si="40"/>
        <v>38.492199999999997</v>
      </c>
      <c r="T81" s="39"/>
      <c r="U81" s="76">
        <f t="shared" si="73"/>
        <v>78</v>
      </c>
      <c r="V81" s="75">
        <f t="shared" si="73"/>
        <v>1917</v>
      </c>
      <c r="W81" s="75"/>
      <c r="X81" s="34">
        <v>-2.1358999999999999</v>
      </c>
      <c r="Y81" s="34">
        <v>2.2648000000000001</v>
      </c>
      <c r="Z81" s="25">
        <f>19</f>
        <v>19</v>
      </c>
      <c r="AA81" s="34">
        <f t="shared" si="41"/>
        <v>-3.9502000000000002</v>
      </c>
      <c r="AB81" s="76">
        <f t="shared" si="42"/>
        <v>41.186500000000002</v>
      </c>
      <c r="AC81" s="61">
        <f t="shared" si="43"/>
        <v>37.2363</v>
      </c>
      <c r="AD81" s="39"/>
      <c r="AE81" s="76">
        <f t="shared" si="74"/>
        <v>78</v>
      </c>
      <c r="AF81" s="75">
        <f t="shared" si="74"/>
        <v>1917</v>
      </c>
      <c r="AG81" s="75"/>
      <c r="AH81" s="34">
        <v>-2.0640000000000001</v>
      </c>
      <c r="AI81" s="34">
        <v>0.94969999999999999</v>
      </c>
      <c r="AJ81" s="25">
        <f>29</f>
        <v>29</v>
      </c>
      <c r="AK81" s="34">
        <f t="shared" si="44"/>
        <v>-0.18579999999999999</v>
      </c>
      <c r="AL81" s="76">
        <f t="shared" si="45"/>
        <v>41.186500000000002</v>
      </c>
      <c r="AM81" s="61">
        <f t="shared" si="46"/>
        <v>41.000700000000002</v>
      </c>
      <c r="AN81" s="55"/>
      <c r="AO81" s="76">
        <f t="shared" si="75"/>
        <v>78</v>
      </c>
      <c r="AP81" s="75">
        <f t="shared" si="75"/>
        <v>1917</v>
      </c>
      <c r="AQ81" s="75"/>
      <c r="AR81" s="34">
        <v>-1.5235000000000001</v>
      </c>
      <c r="AS81" s="34">
        <v>2.4499</v>
      </c>
      <c r="AT81" s="25">
        <f>33</f>
        <v>33</v>
      </c>
      <c r="AU81" s="34">
        <f t="shared" si="47"/>
        <v>-1.4521999999999999</v>
      </c>
      <c r="AV81" s="76">
        <f t="shared" si="48"/>
        <v>41.186500000000002</v>
      </c>
      <c r="AW81" s="61">
        <f t="shared" si="49"/>
        <v>39.734299999999998</v>
      </c>
      <c r="AX81" s="55"/>
      <c r="AY81" s="73">
        <f t="shared" si="50"/>
        <v>-6.1276999999999999</v>
      </c>
      <c r="AZ81" s="74">
        <f t="shared" si="51"/>
        <v>41.186500000000002</v>
      </c>
      <c r="BA81" s="73">
        <f t="shared" si="52"/>
        <v>35.058799999999998</v>
      </c>
      <c r="BC81" s="77">
        <f t="shared" ref="BC81:BD81" si="86">BC80+1</f>
        <v>78</v>
      </c>
      <c r="BD81" s="75">
        <f t="shared" si="86"/>
        <v>1917</v>
      </c>
      <c r="BE81" s="75"/>
      <c r="BF81" s="34">
        <v>1.3264</v>
      </c>
      <c r="BG81" s="34">
        <v>-0.7833</v>
      </c>
      <c r="BH81" s="25">
        <f>10</f>
        <v>10</v>
      </c>
      <c r="BI81" s="34">
        <f t="shared" si="53"/>
        <v>1.1933</v>
      </c>
      <c r="BJ81" s="77">
        <f t="shared" si="54"/>
        <v>41.186500000000002</v>
      </c>
      <c r="BK81" s="61">
        <f t="shared" si="55"/>
        <v>42.379800000000003</v>
      </c>
      <c r="BM81" s="77">
        <f t="shared" ref="BM81:BN81" si="87">BM80+1</f>
        <v>78</v>
      </c>
      <c r="BN81" s="75">
        <f t="shared" si="87"/>
        <v>1917</v>
      </c>
      <c r="BO81" s="75"/>
      <c r="BP81" s="34">
        <v>-1.9796</v>
      </c>
      <c r="BQ81" s="34">
        <v>0.501</v>
      </c>
      <c r="BR81" s="25">
        <f>17</f>
        <v>17</v>
      </c>
      <c r="BS81" s="34">
        <f t="shared" si="56"/>
        <v>1.1819999999999999</v>
      </c>
      <c r="BT81" s="77">
        <f t="shared" si="57"/>
        <v>41.186500000000002</v>
      </c>
      <c r="BU81" s="61">
        <f t="shared" si="58"/>
        <v>42.368499999999997</v>
      </c>
      <c r="BW81" s="73">
        <f t="shared" si="59"/>
        <v>152.24760000000001</v>
      </c>
      <c r="BX81" s="74">
        <f t="shared" si="60"/>
        <v>41.186500000000002</v>
      </c>
      <c r="BY81" s="73">
        <f t="shared" si="61"/>
        <v>193.4341</v>
      </c>
    </row>
    <row r="82" spans="1:77">
      <c r="A82" s="76">
        <f t="shared" si="70"/>
        <v>79</v>
      </c>
      <c r="B82" s="75">
        <f t="shared" si="71"/>
        <v>1918</v>
      </c>
      <c r="C82" s="75"/>
      <c r="D82" s="34">
        <v>-1.7899999999999999E-2</v>
      </c>
      <c r="E82" s="34">
        <v>-2.1368999999999998</v>
      </c>
      <c r="F82" s="25">
        <f>4</f>
        <v>4</v>
      </c>
      <c r="G82" s="34">
        <f t="shared" si="35"/>
        <v>1.5107999999999999</v>
      </c>
      <c r="H82" s="76">
        <f t="shared" si="69"/>
        <v>41.186500000000002</v>
      </c>
      <c r="I82" s="61">
        <f t="shared" si="37"/>
        <v>42.697299999999998</v>
      </c>
      <c r="K82" s="76">
        <f t="shared" si="72"/>
        <v>79</v>
      </c>
      <c r="L82" s="75">
        <f t="shared" si="72"/>
        <v>1918</v>
      </c>
      <c r="M82" s="75"/>
      <c r="N82" s="34">
        <v>-3.1334</v>
      </c>
      <c r="O82" s="34">
        <v>2.6939000000000002</v>
      </c>
      <c r="P82" s="25">
        <f>8</f>
        <v>8</v>
      </c>
      <c r="Q82" s="34">
        <f t="shared" si="38"/>
        <v>-4.1205999999999996</v>
      </c>
      <c r="R82" s="76">
        <f t="shared" si="39"/>
        <v>41.186500000000002</v>
      </c>
      <c r="S82" s="61">
        <f t="shared" si="40"/>
        <v>37.065899999999999</v>
      </c>
      <c r="T82" s="39"/>
      <c r="U82" s="76">
        <f t="shared" si="73"/>
        <v>79</v>
      </c>
      <c r="V82" s="75">
        <f t="shared" si="73"/>
        <v>1918</v>
      </c>
      <c r="W82" s="75"/>
      <c r="X82" s="34">
        <v>-2.1358999999999999</v>
      </c>
      <c r="Y82" s="34">
        <v>2.2648000000000001</v>
      </c>
      <c r="Z82" s="25">
        <f>19</f>
        <v>19</v>
      </c>
      <c r="AA82" s="34">
        <f t="shared" si="41"/>
        <v>-2.7692999999999999</v>
      </c>
      <c r="AB82" s="76">
        <f t="shared" si="42"/>
        <v>41.186500000000002</v>
      </c>
      <c r="AC82" s="61">
        <f t="shared" si="43"/>
        <v>38.417200000000001</v>
      </c>
      <c r="AD82" s="39"/>
      <c r="AE82" s="76">
        <f t="shared" si="74"/>
        <v>79</v>
      </c>
      <c r="AF82" s="75">
        <f t="shared" si="74"/>
        <v>1918</v>
      </c>
      <c r="AG82" s="75"/>
      <c r="AH82" s="34">
        <v>-2.0640000000000001</v>
      </c>
      <c r="AI82" s="34">
        <v>0.94969999999999999</v>
      </c>
      <c r="AJ82" s="25">
        <f>29</f>
        <v>29</v>
      </c>
      <c r="AK82" s="34">
        <f t="shared" si="44"/>
        <v>-0.33760000000000001</v>
      </c>
      <c r="AL82" s="76">
        <f t="shared" si="45"/>
        <v>41.186500000000002</v>
      </c>
      <c r="AM82" s="61">
        <f t="shared" si="46"/>
        <v>40.8489</v>
      </c>
      <c r="AN82" s="55"/>
      <c r="AO82" s="76">
        <f t="shared" si="75"/>
        <v>79</v>
      </c>
      <c r="AP82" s="75">
        <f t="shared" si="75"/>
        <v>1918</v>
      </c>
      <c r="AQ82" s="75"/>
      <c r="AR82" s="34">
        <v>-1.5235000000000001</v>
      </c>
      <c r="AS82" s="34">
        <v>2.4499</v>
      </c>
      <c r="AT82" s="25">
        <f>33</f>
        <v>33</v>
      </c>
      <c r="AU82" s="34">
        <f t="shared" si="47"/>
        <v>-0.53449999999999998</v>
      </c>
      <c r="AV82" s="76">
        <f t="shared" si="48"/>
        <v>41.186500000000002</v>
      </c>
      <c r="AW82" s="61">
        <f t="shared" si="49"/>
        <v>40.652000000000001</v>
      </c>
      <c r="AX82" s="55"/>
      <c r="AY82" s="73">
        <f t="shared" si="50"/>
        <v>-6.2511999999999999</v>
      </c>
      <c r="AZ82" s="74">
        <f t="shared" si="51"/>
        <v>41.186500000000002</v>
      </c>
      <c r="BA82" s="73">
        <f t="shared" si="52"/>
        <v>34.935299999999998</v>
      </c>
      <c r="BC82" s="77">
        <f t="shared" ref="BC82:BD82" si="88">BC81+1</f>
        <v>79</v>
      </c>
      <c r="BD82" s="75">
        <f t="shared" si="88"/>
        <v>1918</v>
      </c>
      <c r="BE82" s="75"/>
      <c r="BF82" s="34">
        <v>1.3264</v>
      </c>
      <c r="BG82" s="34">
        <v>-0.7833</v>
      </c>
      <c r="BH82" s="25">
        <f>10</f>
        <v>10</v>
      </c>
      <c r="BI82" s="34">
        <f t="shared" si="53"/>
        <v>1.627</v>
      </c>
      <c r="BJ82" s="77">
        <f t="shared" si="54"/>
        <v>41.186500000000002</v>
      </c>
      <c r="BK82" s="61">
        <f t="shared" si="55"/>
        <v>42.813499999999998</v>
      </c>
      <c r="BM82" s="77">
        <f t="shared" ref="BM82:BN82" si="89">BM81+1</f>
        <v>79</v>
      </c>
      <c r="BN82" s="75">
        <f t="shared" si="89"/>
        <v>1918</v>
      </c>
      <c r="BO82" s="75"/>
      <c r="BP82" s="34">
        <v>-1.9796</v>
      </c>
      <c r="BQ82" s="34">
        <v>0.501</v>
      </c>
      <c r="BR82" s="25">
        <f>17</f>
        <v>17</v>
      </c>
      <c r="BS82" s="34">
        <f t="shared" si="56"/>
        <v>0.8387</v>
      </c>
      <c r="BT82" s="77">
        <f t="shared" si="57"/>
        <v>41.186500000000002</v>
      </c>
      <c r="BU82" s="61">
        <f t="shared" si="58"/>
        <v>42.025199999999998</v>
      </c>
      <c r="BW82" s="73">
        <f t="shared" si="59"/>
        <v>154.21449999999999</v>
      </c>
      <c r="BX82" s="74">
        <f t="shared" si="60"/>
        <v>41.186500000000002</v>
      </c>
      <c r="BY82" s="73">
        <f t="shared" si="61"/>
        <v>195.40100000000001</v>
      </c>
    </row>
    <row r="83" spans="1:77">
      <c r="A83" s="76">
        <f t="shared" si="70"/>
        <v>80</v>
      </c>
      <c r="B83" s="75">
        <f t="shared" si="71"/>
        <v>1919</v>
      </c>
      <c r="C83" s="75"/>
      <c r="D83" s="34">
        <v>-1.7899999999999999E-2</v>
      </c>
      <c r="E83" s="34">
        <v>-2.1368999999999998</v>
      </c>
      <c r="F83" s="25">
        <f>4</f>
        <v>4</v>
      </c>
      <c r="G83" s="34">
        <f t="shared" si="35"/>
        <v>-1.8200000000000001E-2</v>
      </c>
      <c r="H83" s="76">
        <f t="shared" si="69"/>
        <v>41.186500000000002</v>
      </c>
      <c r="I83" s="61">
        <f t="shared" si="37"/>
        <v>41.168300000000002</v>
      </c>
      <c r="K83" s="76">
        <f t="shared" si="72"/>
        <v>80</v>
      </c>
      <c r="L83" s="75">
        <f t="shared" si="72"/>
        <v>1919</v>
      </c>
      <c r="M83" s="75"/>
      <c r="N83" s="34">
        <v>-3.1334</v>
      </c>
      <c r="O83" s="34">
        <v>2.6939000000000002</v>
      </c>
      <c r="P83" s="25">
        <f>8</f>
        <v>8</v>
      </c>
      <c r="Q83" s="34">
        <f t="shared" si="38"/>
        <v>-3.133</v>
      </c>
      <c r="R83" s="76">
        <f t="shared" si="39"/>
        <v>41.186500000000002</v>
      </c>
      <c r="S83" s="61">
        <f t="shared" si="40"/>
        <v>38.0535</v>
      </c>
      <c r="T83" s="39"/>
      <c r="U83" s="76">
        <f t="shared" si="73"/>
        <v>80</v>
      </c>
      <c r="V83" s="75">
        <f t="shared" si="73"/>
        <v>1919</v>
      </c>
      <c r="W83" s="75"/>
      <c r="X83" s="34">
        <v>-2.1358999999999999</v>
      </c>
      <c r="Y83" s="34">
        <v>2.2648000000000001</v>
      </c>
      <c r="Z83" s="25">
        <f>19</f>
        <v>19</v>
      </c>
      <c r="AA83" s="34">
        <f t="shared" si="41"/>
        <v>-0.52390000000000003</v>
      </c>
      <c r="AB83" s="76">
        <f t="shared" si="42"/>
        <v>41.186500000000002</v>
      </c>
      <c r="AC83" s="61">
        <f t="shared" si="43"/>
        <v>40.662599999999998</v>
      </c>
      <c r="AD83" s="39"/>
      <c r="AE83" s="76">
        <f t="shared" si="74"/>
        <v>80</v>
      </c>
      <c r="AF83" s="75">
        <f t="shared" si="74"/>
        <v>1919</v>
      </c>
      <c r="AG83" s="75"/>
      <c r="AH83" s="34">
        <v>-2.0640000000000001</v>
      </c>
      <c r="AI83" s="34">
        <v>0.94969999999999999</v>
      </c>
      <c r="AJ83" s="25">
        <f>29</f>
        <v>29</v>
      </c>
      <c r="AK83" s="34">
        <f t="shared" si="44"/>
        <v>-0.11169999999999999</v>
      </c>
      <c r="AL83" s="76">
        <f t="shared" si="45"/>
        <v>41.186500000000002</v>
      </c>
      <c r="AM83" s="61">
        <f t="shared" si="46"/>
        <v>41.074800000000003</v>
      </c>
      <c r="AN83" s="55"/>
      <c r="AO83" s="76">
        <f t="shared" si="75"/>
        <v>80</v>
      </c>
      <c r="AP83" s="75">
        <f t="shared" si="75"/>
        <v>1919</v>
      </c>
      <c r="AQ83" s="75"/>
      <c r="AR83" s="34">
        <v>-1.5235000000000001</v>
      </c>
      <c r="AS83" s="34">
        <v>2.4499</v>
      </c>
      <c r="AT83" s="25">
        <f>33</f>
        <v>33</v>
      </c>
      <c r="AU83" s="34">
        <f t="shared" si="47"/>
        <v>1.3545</v>
      </c>
      <c r="AV83" s="76">
        <f t="shared" si="48"/>
        <v>41.186500000000002</v>
      </c>
      <c r="AW83" s="61">
        <f t="shared" si="49"/>
        <v>42.540999999999997</v>
      </c>
      <c r="AX83" s="55"/>
      <c r="AY83" s="73">
        <f t="shared" si="50"/>
        <v>-2.4323000000000001</v>
      </c>
      <c r="AZ83" s="74">
        <f t="shared" si="51"/>
        <v>41.186500000000002</v>
      </c>
      <c r="BA83" s="73">
        <f t="shared" si="52"/>
        <v>38.754199999999997</v>
      </c>
      <c r="BC83" s="77">
        <f t="shared" ref="BC83:BD83" si="90">BC82+1</f>
        <v>80</v>
      </c>
      <c r="BD83" s="75">
        <f t="shared" si="90"/>
        <v>1919</v>
      </c>
      <c r="BE83" s="75"/>
      <c r="BF83" s="34">
        <v>1.3264</v>
      </c>
      <c r="BG83" s="34">
        <v>-0.7833</v>
      </c>
      <c r="BH83" s="25">
        <f>10</f>
        <v>10</v>
      </c>
      <c r="BI83" s="34">
        <f t="shared" si="53"/>
        <v>1.3263</v>
      </c>
      <c r="BJ83" s="77">
        <f t="shared" si="54"/>
        <v>41.186500000000002</v>
      </c>
      <c r="BK83" s="61">
        <f t="shared" si="55"/>
        <v>42.512799999999999</v>
      </c>
      <c r="BM83" s="77">
        <f t="shared" ref="BM83:BN83" si="91">BM82+1</f>
        <v>80</v>
      </c>
      <c r="BN83" s="75">
        <f t="shared" si="91"/>
        <v>1919</v>
      </c>
      <c r="BO83" s="75"/>
      <c r="BP83" s="34">
        <v>-1.9796</v>
      </c>
      <c r="BQ83" s="34">
        <v>0.501</v>
      </c>
      <c r="BR83" s="25">
        <f>17</f>
        <v>17</v>
      </c>
      <c r="BS83" s="34">
        <f t="shared" si="56"/>
        <v>0.54169999999999996</v>
      </c>
      <c r="BT83" s="77">
        <f t="shared" si="57"/>
        <v>41.186500000000002</v>
      </c>
      <c r="BU83" s="61">
        <f t="shared" si="58"/>
        <v>41.728200000000001</v>
      </c>
      <c r="BW83" s="73">
        <f t="shared" si="59"/>
        <v>159.4357</v>
      </c>
      <c r="BX83" s="74">
        <f t="shared" si="60"/>
        <v>41.186500000000002</v>
      </c>
      <c r="BY83" s="73">
        <f t="shared" si="61"/>
        <v>200.62219999999999</v>
      </c>
    </row>
    <row r="84" spans="1:77">
      <c r="A84" s="76">
        <f t="shared" si="70"/>
        <v>81</v>
      </c>
      <c r="B84" s="75">
        <f t="shared" si="71"/>
        <v>1920</v>
      </c>
      <c r="C84" s="75"/>
      <c r="D84" s="34">
        <v>-1.7899999999999999E-2</v>
      </c>
      <c r="E84" s="34">
        <v>-2.1368999999999998</v>
      </c>
      <c r="F84" s="25">
        <f>4</f>
        <v>4</v>
      </c>
      <c r="G84" s="34">
        <f t="shared" si="35"/>
        <v>-1.5112000000000001</v>
      </c>
      <c r="H84" s="76">
        <f t="shared" si="69"/>
        <v>41.186500000000002</v>
      </c>
      <c r="I84" s="61">
        <f t="shared" si="37"/>
        <v>39.6753</v>
      </c>
      <c r="K84" s="76">
        <f t="shared" si="72"/>
        <v>81</v>
      </c>
      <c r="L84" s="75">
        <f t="shared" si="72"/>
        <v>1920</v>
      </c>
      <c r="M84" s="75"/>
      <c r="N84" s="34">
        <v>-3.1334</v>
      </c>
      <c r="O84" s="34">
        <v>2.6939000000000002</v>
      </c>
      <c r="P84" s="25">
        <f>8</f>
        <v>8</v>
      </c>
      <c r="Q84" s="34">
        <f t="shared" si="38"/>
        <v>-0.31019999999999998</v>
      </c>
      <c r="R84" s="76">
        <f t="shared" si="39"/>
        <v>41.186500000000002</v>
      </c>
      <c r="S84" s="61">
        <f t="shared" si="40"/>
        <v>40.876300000000001</v>
      </c>
      <c r="T84" s="39"/>
      <c r="U84" s="76">
        <f t="shared" si="73"/>
        <v>81</v>
      </c>
      <c r="V84" s="75">
        <f t="shared" si="73"/>
        <v>1920</v>
      </c>
      <c r="W84" s="75"/>
      <c r="X84" s="34">
        <v>-2.1358999999999999</v>
      </c>
      <c r="Y84" s="34">
        <v>2.2648000000000001</v>
      </c>
      <c r="Z84" s="25">
        <f>19</f>
        <v>19</v>
      </c>
      <c r="AA84" s="34">
        <f t="shared" si="41"/>
        <v>1.7782</v>
      </c>
      <c r="AB84" s="76">
        <f t="shared" si="42"/>
        <v>41.186500000000002</v>
      </c>
      <c r="AC84" s="61">
        <f t="shared" si="43"/>
        <v>42.964700000000001</v>
      </c>
      <c r="AD84" s="39"/>
      <c r="AE84" s="76">
        <f t="shared" si="74"/>
        <v>81</v>
      </c>
      <c r="AF84" s="75">
        <f t="shared" si="74"/>
        <v>1920</v>
      </c>
      <c r="AG84" s="75"/>
      <c r="AH84" s="34">
        <v>-2.0640000000000001</v>
      </c>
      <c r="AI84" s="34">
        <v>0.94969999999999999</v>
      </c>
      <c r="AJ84" s="25">
        <f>29</f>
        <v>29</v>
      </c>
      <c r="AK84" s="34">
        <f t="shared" si="44"/>
        <v>0.11940000000000001</v>
      </c>
      <c r="AL84" s="76">
        <f t="shared" si="45"/>
        <v>41.186500000000002</v>
      </c>
      <c r="AM84" s="61">
        <f t="shared" si="46"/>
        <v>41.305900000000001</v>
      </c>
      <c r="AN84" s="55"/>
      <c r="AO84" s="76">
        <f t="shared" si="75"/>
        <v>81</v>
      </c>
      <c r="AP84" s="75">
        <f t="shared" si="75"/>
        <v>1920</v>
      </c>
      <c r="AQ84" s="75"/>
      <c r="AR84" s="34">
        <v>-1.5235000000000001</v>
      </c>
      <c r="AS84" s="34">
        <v>2.4499</v>
      </c>
      <c r="AT84" s="25">
        <f>33</f>
        <v>33</v>
      </c>
      <c r="AU84" s="34">
        <f t="shared" si="47"/>
        <v>3.1943999999999999</v>
      </c>
      <c r="AV84" s="76">
        <f t="shared" si="48"/>
        <v>41.186500000000002</v>
      </c>
      <c r="AW84" s="61">
        <f t="shared" si="49"/>
        <v>44.380899999999997</v>
      </c>
      <c r="AX84" s="55"/>
      <c r="AY84" s="73">
        <f t="shared" si="50"/>
        <v>3.2706</v>
      </c>
      <c r="AZ84" s="74">
        <f t="shared" si="51"/>
        <v>41.186500000000002</v>
      </c>
      <c r="BA84" s="73">
        <f t="shared" si="52"/>
        <v>44.457099999999997</v>
      </c>
      <c r="BC84" s="77">
        <f t="shared" ref="BC84:BD84" si="92">BC83+1</f>
        <v>81</v>
      </c>
      <c r="BD84" s="75">
        <f t="shared" si="92"/>
        <v>1920</v>
      </c>
      <c r="BE84" s="75"/>
      <c r="BF84" s="34">
        <v>1.3264</v>
      </c>
      <c r="BG84" s="34">
        <v>-0.7833</v>
      </c>
      <c r="BH84" s="25">
        <f>10</f>
        <v>10</v>
      </c>
      <c r="BI84" s="34">
        <f t="shared" si="53"/>
        <v>0.51900000000000002</v>
      </c>
      <c r="BJ84" s="77">
        <f t="shared" si="54"/>
        <v>41.186500000000002</v>
      </c>
      <c r="BK84" s="61">
        <f t="shared" si="55"/>
        <v>41.705500000000001</v>
      </c>
      <c r="BM84" s="77">
        <f t="shared" ref="BM84:BN84" si="93">BM83+1</f>
        <v>81</v>
      </c>
      <c r="BN84" s="75">
        <f t="shared" si="93"/>
        <v>1920</v>
      </c>
      <c r="BO84" s="75"/>
      <c r="BP84" s="34">
        <v>-1.9796</v>
      </c>
      <c r="BQ84" s="34">
        <v>0.501</v>
      </c>
      <c r="BR84" s="25">
        <f>17</f>
        <v>17</v>
      </c>
      <c r="BS84" s="34">
        <f t="shared" si="56"/>
        <v>0.17150000000000001</v>
      </c>
      <c r="BT84" s="77">
        <f t="shared" si="57"/>
        <v>41.186500000000002</v>
      </c>
      <c r="BU84" s="61">
        <f t="shared" si="58"/>
        <v>41.357999999999997</v>
      </c>
      <c r="BW84" s="73">
        <f t="shared" si="59"/>
        <v>165.96109999999999</v>
      </c>
      <c r="BX84" s="74">
        <f t="shared" si="60"/>
        <v>41.186500000000002</v>
      </c>
      <c r="BY84" s="73">
        <f t="shared" si="61"/>
        <v>207.14760000000001</v>
      </c>
    </row>
    <row r="85" spans="1:77">
      <c r="A85" s="76">
        <f t="shared" si="70"/>
        <v>82</v>
      </c>
      <c r="B85" s="75">
        <f t="shared" si="71"/>
        <v>1921</v>
      </c>
      <c r="C85" s="75"/>
      <c r="D85" s="34">
        <v>-1.7899999999999999E-2</v>
      </c>
      <c r="E85" s="34">
        <v>-2.1368999999999998</v>
      </c>
      <c r="F85" s="25">
        <f>4</f>
        <v>4</v>
      </c>
      <c r="G85" s="34">
        <f t="shared" si="35"/>
        <v>-2.1190000000000002</v>
      </c>
      <c r="H85" s="76">
        <f t="shared" si="69"/>
        <v>41.186500000000002</v>
      </c>
      <c r="I85" s="61">
        <f t="shared" si="37"/>
        <v>39.067500000000003</v>
      </c>
      <c r="K85" s="76">
        <f t="shared" si="72"/>
        <v>82</v>
      </c>
      <c r="L85" s="75">
        <f t="shared" si="72"/>
        <v>1921</v>
      </c>
      <c r="M85" s="75"/>
      <c r="N85" s="34">
        <v>-3.1334</v>
      </c>
      <c r="O85" s="34">
        <v>2.6939000000000002</v>
      </c>
      <c r="P85" s="25">
        <f>8</f>
        <v>8</v>
      </c>
      <c r="Q85" s="34">
        <f t="shared" si="38"/>
        <v>2.6943999999999999</v>
      </c>
      <c r="R85" s="76">
        <f t="shared" si="39"/>
        <v>41.186500000000002</v>
      </c>
      <c r="S85" s="61">
        <f t="shared" si="40"/>
        <v>43.880899999999997</v>
      </c>
      <c r="T85" s="39"/>
      <c r="U85" s="76">
        <f t="shared" si="73"/>
        <v>82</v>
      </c>
      <c r="V85" s="75">
        <f t="shared" si="73"/>
        <v>1921</v>
      </c>
      <c r="W85" s="75"/>
      <c r="X85" s="34">
        <v>-2.1358999999999999</v>
      </c>
      <c r="Y85" s="34">
        <v>2.2648000000000001</v>
      </c>
      <c r="Z85" s="25">
        <f>19</f>
        <v>19</v>
      </c>
      <c r="AA85" s="34">
        <f t="shared" si="41"/>
        <v>3.1229</v>
      </c>
      <c r="AB85" s="76">
        <f t="shared" si="42"/>
        <v>41.186500000000002</v>
      </c>
      <c r="AC85" s="61">
        <f t="shared" si="43"/>
        <v>44.309399999999997</v>
      </c>
      <c r="AD85" s="39"/>
      <c r="AE85" s="76">
        <f t="shared" si="74"/>
        <v>82</v>
      </c>
      <c r="AF85" s="75">
        <f t="shared" si="74"/>
        <v>1921</v>
      </c>
      <c r="AG85" s="75"/>
      <c r="AH85" s="34">
        <v>-2.0640000000000001</v>
      </c>
      <c r="AI85" s="34">
        <v>0.94969999999999999</v>
      </c>
      <c r="AJ85" s="25">
        <f>29</f>
        <v>29</v>
      </c>
      <c r="AK85" s="34">
        <f t="shared" si="44"/>
        <v>-1.72E-2</v>
      </c>
      <c r="AL85" s="76">
        <f t="shared" si="45"/>
        <v>41.186500000000002</v>
      </c>
      <c r="AM85" s="61">
        <f t="shared" si="46"/>
        <v>41.1693</v>
      </c>
      <c r="AN85" s="55"/>
      <c r="AO85" s="76">
        <f t="shared" si="75"/>
        <v>82</v>
      </c>
      <c r="AP85" s="75">
        <f t="shared" si="75"/>
        <v>1921</v>
      </c>
      <c r="AQ85" s="75"/>
      <c r="AR85" s="34">
        <v>-1.5235000000000001</v>
      </c>
      <c r="AS85" s="34">
        <v>2.4499</v>
      </c>
      <c r="AT85" s="25">
        <f>33</f>
        <v>33</v>
      </c>
      <c r="AU85" s="34">
        <f t="shared" si="47"/>
        <v>3.9664999999999999</v>
      </c>
      <c r="AV85" s="76">
        <f t="shared" si="48"/>
        <v>41.186500000000002</v>
      </c>
      <c r="AW85" s="61">
        <f t="shared" si="49"/>
        <v>45.152999999999999</v>
      </c>
      <c r="AX85" s="55"/>
      <c r="AY85" s="73">
        <f t="shared" si="50"/>
        <v>7.6475999999999997</v>
      </c>
      <c r="AZ85" s="74">
        <f t="shared" si="51"/>
        <v>41.186500000000002</v>
      </c>
      <c r="BA85" s="73">
        <f t="shared" si="52"/>
        <v>48.834099999999999</v>
      </c>
      <c r="BC85" s="77">
        <f t="shared" ref="BC85:BD85" si="94">BC84+1</f>
        <v>82</v>
      </c>
      <c r="BD85" s="75">
        <f t="shared" si="94"/>
        <v>1921</v>
      </c>
      <c r="BE85" s="75"/>
      <c r="BF85" s="34">
        <v>1.3264</v>
      </c>
      <c r="BG85" s="34">
        <v>-0.7833</v>
      </c>
      <c r="BH85" s="25">
        <f>10</f>
        <v>10</v>
      </c>
      <c r="BI85" s="34">
        <f t="shared" si="53"/>
        <v>-0.37359999999999999</v>
      </c>
      <c r="BJ85" s="77">
        <f t="shared" si="54"/>
        <v>41.186500000000002</v>
      </c>
      <c r="BK85" s="61">
        <f t="shared" si="55"/>
        <v>40.812899999999999</v>
      </c>
      <c r="BM85" s="77">
        <f t="shared" ref="BM85:BN85" si="95">BM84+1</f>
        <v>82</v>
      </c>
      <c r="BN85" s="75">
        <f t="shared" si="95"/>
        <v>1921</v>
      </c>
      <c r="BO85" s="75"/>
      <c r="BP85" s="34">
        <v>-1.9796</v>
      </c>
      <c r="BQ85" s="34">
        <v>0.501</v>
      </c>
      <c r="BR85" s="25">
        <f>17</f>
        <v>17</v>
      </c>
      <c r="BS85" s="34">
        <f t="shared" si="56"/>
        <v>-0.38150000000000001</v>
      </c>
      <c r="BT85" s="77">
        <f t="shared" si="57"/>
        <v>41.186500000000002</v>
      </c>
      <c r="BU85" s="61">
        <f t="shared" si="58"/>
        <v>40.805</v>
      </c>
      <c r="BW85" s="73">
        <f t="shared" si="59"/>
        <v>170.89250000000001</v>
      </c>
      <c r="BX85" s="74">
        <f t="shared" si="60"/>
        <v>41.186500000000002</v>
      </c>
      <c r="BY85" s="73">
        <f t="shared" si="61"/>
        <v>212.07900000000001</v>
      </c>
    </row>
    <row r="86" spans="1:77">
      <c r="A86" s="76">
        <f t="shared" si="70"/>
        <v>83</v>
      </c>
      <c r="B86" s="75">
        <f t="shared" si="71"/>
        <v>1922</v>
      </c>
      <c r="C86" s="75"/>
      <c r="D86" s="34">
        <v>-1.7899999999999999E-2</v>
      </c>
      <c r="E86" s="34">
        <v>-2.1368999999999998</v>
      </c>
      <c r="F86" s="25">
        <f>4</f>
        <v>4</v>
      </c>
      <c r="G86" s="34">
        <f t="shared" si="35"/>
        <v>-1.5107999999999999</v>
      </c>
      <c r="H86" s="76">
        <f t="shared" si="69"/>
        <v>41.186500000000002</v>
      </c>
      <c r="I86" s="61">
        <f t="shared" si="37"/>
        <v>39.675699999999999</v>
      </c>
      <c r="K86" s="76">
        <f t="shared" si="72"/>
        <v>83</v>
      </c>
      <c r="L86" s="75">
        <f t="shared" si="72"/>
        <v>1922</v>
      </c>
      <c r="M86" s="75"/>
      <c r="N86" s="34">
        <v>-3.1334</v>
      </c>
      <c r="O86" s="34">
        <v>2.6939000000000002</v>
      </c>
      <c r="P86" s="25">
        <f>8</f>
        <v>8</v>
      </c>
      <c r="Q86" s="34">
        <f t="shared" si="38"/>
        <v>4.1205999999999996</v>
      </c>
      <c r="R86" s="76">
        <f t="shared" si="39"/>
        <v>41.186500000000002</v>
      </c>
      <c r="S86" s="61">
        <f t="shared" si="40"/>
        <v>45.307099999999998</v>
      </c>
      <c r="T86" s="39"/>
      <c r="U86" s="76">
        <f t="shared" si="73"/>
        <v>83</v>
      </c>
      <c r="V86" s="75">
        <f t="shared" si="73"/>
        <v>1922</v>
      </c>
      <c r="W86" s="75"/>
      <c r="X86" s="34">
        <v>-2.1358999999999999</v>
      </c>
      <c r="Y86" s="34">
        <v>2.2648000000000001</v>
      </c>
      <c r="Z86" s="25">
        <f>19</f>
        <v>19</v>
      </c>
      <c r="AA86" s="34">
        <f t="shared" si="41"/>
        <v>3.0478999999999998</v>
      </c>
      <c r="AB86" s="76">
        <f t="shared" si="42"/>
        <v>41.186500000000002</v>
      </c>
      <c r="AC86" s="61">
        <f t="shared" si="43"/>
        <v>44.234400000000001</v>
      </c>
      <c r="AD86" s="39"/>
      <c r="AE86" s="76">
        <f t="shared" si="74"/>
        <v>83</v>
      </c>
      <c r="AF86" s="75">
        <f t="shared" si="74"/>
        <v>1922</v>
      </c>
      <c r="AG86" s="75"/>
      <c r="AH86" s="34">
        <v>-2.0640000000000001</v>
      </c>
      <c r="AI86" s="34">
        <v>0.94969999999999999</v>
      </c>
      <c r="AJ86" s="25">
        <f>29</f>
        <v>29</v>
      </c>
      <c r="AK86" s="34">
        <f t="shared" si="44"/>
        <v>-0.66479999999999995</v>
      </c>
      <c r="AL86" s="76">
        <f t="shared" si="45"/>
        <v>41.186500000000002</v>
      </c>
      <c r="AM86" s="61">
        <f t="shared" si="46"/>
        <v>40.521700000000003</v>
      </c>
      <c r="AN86" s="55"/>
      <c r="AO86" s="76">
        <f t="shared" si="75"/>
        <v>83</v>
      </c>
      <c r="AP86" s="75">
        <f t="shared" si="75"/>
        <v>1922</v>
      </c>
      <c r="AQ86" s="75"/>
      <c r="AR86" s="34">
        <v>-1.5235000000000001</v>
      </c>
      <c r="AS86" s="34">
        <v>2.4499</v>
      </c>
      <c r="AT86" s="25">
        <f>33</f>
        <v>33</v>
      </c>
      <c r="AU86" s="34">
        <f t="shared" si="47"/>
        <v>3.2486999999999999</v>
      </c>
      <c r="AV86" s="76">
        <f t="shared" si="48"/>
        <v>41.186500000000002</v>
      </c>
      <c r="AW86" s="61">
        <f t="shared" si="49"/>
        <v>44.435200000000002</v>
      </c>
      <c r="AX86" s="55"/>
      <c r="AY86" s="73">
        <f t="shared" si="50"/>
        <v>8.2416</v>
      </c>
      <c r="AZ86" s="74">
        <f t="shared" si="51"/>
        <v>41.186500000000002</v>
      </c>
      <c r="BA86" s="73">
        <f t="shared" si="52"/>
        <v>49.428100000000001</v>
      </c>
      <c r="BC86" s="77">
        <f t="shared" ref="BC86:BD86" si="96">BC85+1</f>
        <v>83</v>
      </c>
      <c r="BD86" s="75">
        <f t="shared" si="96"/>
        <v>1922</v>
      </c>
      <c r="BE86" s="75"/>
      <c r="BF86" s="34">
        <v>1.3264</v>
      </c>
      <c r="BG86" s="34">
        <v>-0.7833</v>
      </c>
      <c r="BH86" s="25">
        <f>10</f>
        <v>10</v>
      </c>
      <c r="BI86" s="34">
        <f t="shared" si="53"/>
        <v>-0.96379999999999999</v>
      </c>
      <c r="BJ86" s="77">
        <f t="shared" si="54"/>
        <v>41.186500000000002</v>
      </c>
      <c r="BK86" s="61">
        <f t="shared" si="55"/>
        <v>40.222700000000003</v>
      </c>
      <c r="BM86" s="77">
        <f t="shared" ref="BM86:BN86" si="97">BM85+1</f>
        <v>83</v>
      </c>
      <c r="BN86" s="75">
        <f t="shared" si="97"/>
        <v>1922</v>
      </c>
      <c r="BO86" s="75"/>
      <c r="BP86" s="34">
        <v>-1.9796</v>
      </c>
      <c r="BQ86" s="34">
        <v>0.501</v>
      </c>
      <c r="BR86" s="25">
        <f>17</f>
        <v>17</v>
      </c>
      <c r="BS86" s="34">
        <f t="shared" si="56"/>
        <v>-1.1088</v>
      </c>
      <c r="BT86" s="77">
        <f t="shared" si="57"/>
        <v>41.186500000000002</v>
      </c>
      <c r="BU86" s="61">
        <f t="shared" si="58"/>
        <v>40.0777</v>
      </c>
      <c r="BW86" s="73">
        <f t="shared" si="59"/>
        <v>172.16900000000001</v>
      </c>
      <c r="BX86" s="74">
        <f t="shared" si="60"/>
        <v>41.186500000000002</v>
      </c>
      <c r="BY86" s="73">
        <f t="shared" si="61"/>
        <v>213.35550000000001</v>
      </c>
    </row>
    <row r="87" spans="1:77">
      <c r="A87" s="76">
        <f t="shared" si="70"/>
        <v>84</v>
      </c>
      <c r="B87" s="75">
        <f t="shared" si="71"/>
        <v>1923</v>
      </c>
      <c r="C87" s="75"/>
      <c r="D87" s="34">
        <v>-1.7899999999999999E-2</v>
      </c>
      <c r="E87" s="34">
        <v>-2.1368999999999998</v>
      </c>
      <c r="F87" s="25">
        <f>4</f>
        <v>4</v>
      </c>
      <c r="G87" s="34">
        <f t="shared" si="35"/>
        <v>-1.7600000000000001E-2</v>
      </c>
      <c r="H87" s="76">
        <f t="shared" si="69"/>
        <v>41.186500000000002</v>
      </c>
      <c r="I87" s="61">
        <f t="shared" si="37"/>
        <v>41.168900000000001</v>
      </c>
      <c r="K87" s="76">
        <f t="shared" si="72"/>
        <v>84</v>
      </c>
      <c r="L87" s="75">
        <f t="shared" si="72"/>
        <v>1923</v>
      </c>
      <c r="M87" s="75"/>
      <c r="N87" s="34">
        <v>-3.1334</v>
      </c>
      <c r="O87" s="34">
        <v>2.6939000000000002</v>
      </c>
      <c r="P87" s="25">
        <f>8</f>
        <v>8</v>
      </c>
      <c r="Q87" s="34">
        <f t="shared" si="38"/>
        <v>3.133</v>
      </c>
      <c r="R87" s="76">
        <f t="shared" si="39"/>
        <v>41.186500000000002</v>
      </c>
      <c r="S87" s="61">
        <f t="shared" si="40"/>
        <v>44.319499999999998</v>
      </c>
      <c r="T87" s="39"/>
      <c r="U87" s="76">
        <f t="shared" si="73"/>
        <v>84</v>
      </c>
      <c r="V87" s="75">
        <f t="shared" si="73"/>
        <v>1923</v>
      </c>
      <c r="W87" s="75"/>
      <c r="X87" s="34">
        <v>-2.1358999999999999</v>
      </c>
      <c r="Y87" s="34">
        <v>2.2648000000000001</v>
      </c>
      <c r="Z87" s="25">
        <f>19</f>
        <v>19</v>
      </c>
      <c r="AA87" s="34">
        <f t="shared" si="41"/>
        <v>1.8782000000000001</v>
      </c>
      <c r="AB87" s="76">
        <f t="shared" si="42"/>
        <v>41.186500000000002</v>
      </c>
      <c r="AC87" s="61">
        <f t="shared" si="43"/>
        <v>43.064700000000002</v>
      </c>
      <c r="AD87" s="39"/>
      <c r="AE87" s="76">
        <f t="shared" si="74"/>
        <v>84</v>
      </c>
      <c r="AF87" s="75">
        <f t="shared" si="74"/>
        <v>1923</v>
      </c>
      <c r="AG87" s="75"/>
      <c r="AH87" s="34">
        <v>-2.0640000000000001</v>
      </c>
      <c r="AI87" s="34">
        <v>0.94969999999999999</v>
      </c>
      <c r="AJ87" s="25">
        <f>29</f>
        <v>29</v>
      </c>
      <c r="AK87" s="34">
        <f t="shared" si="44"/>
        <v>-1.6433</v>
      </c>
      <c r="AL87" s="76">
        <f t="shared" si="45"/>
        <v>41.186500000000002</v>
      </c>
      <c r="AM87" s="61">
        <f t="shared" si="46"/>
        <v>39.543199999999999</v>
      </c>
      <c r="AN87" s="55"/>
      <c r="AO87" s="76">
        <f t="shared" si="75"/>
        <v>84</v>
      </c>
      <c r="AP87" s="75">
        <f t="shared" si="75"/>
        <v>1923</v>
      </c>
      <c r="AQ87" s="75"/>
      <c r="AR87" s="34">
        <v>-1.5235000000000001</v>
      </c>
      <c r="AS87" s="34">
        <v>2.4499</v>
      </c>
      <c r="AT87" s="25">
        <f>33</f>
        <v>33</v>
      </c>
      <c r="AU87" s="34">
        <f t="shared" si="47"/>
        <v>1.4614</v>
      </c>
      <c r="AV87" s="76">
        <f t="shared" si="48"/>
        <v>41.186500000000002</v>
      </c>
      <c r="AW87" s="61">
        <f t="shared" si="49"/>
        <v>42.6479</v>
      </c>
      <c r="AX87" s="55"/>
      <c r="AY87" s="73">
        <f t="shared" si="50"/>
        <v>4.8117000000000001</v>
      </c>
      <c r="AZ87" s="74">
        <f t="shared" si="51"/>
        <v>41.186500000000002</v>
      </c>
      <c r="BA87" s="73">
        <f t="shared" si="52"/>
        <v>45.998199999999997</v>
      </c>
      <c r="BC87" s="77">
        <f t="shared" ref="BC87:BD87" si="98">BC86+1</f>
        <v>84</v>
      </c>
      <c r="BD87" s="75">
        <f t="shared" si="98"/>
        <v>1923</v>
      </c>
      <c r="BE87" s="75"/>
      <c r="BF87" s="34">
        <v>1.3264</v>
      </c>
      <c r="BG87" s="34">
        <v>-0.7833</v>
      </c>
      <c r="BH87" s="25">
        <f>10</f>
        <v>10</v>
      </c>
      <c r="BI87" s="34">
        <f t="shared" si="53"/>
        <v>-1.0730999999999999</v>
      </c>
      <c r="BJ87" s="77">
        <f t="shared" si="54"/>
        <v>41.186500000000002</v>
      </c>
      <c r="BK87" s="61">
        <f t="shared" si="55"/>
        <v>40.113399999999999</v>
      </c>
      <c r="BM87" s="77">
        <f t="shared" ref="BM87:BN87" si="99">BM86+1</f>
        <v>84</v>
      </c>
      <c r="BN87" s="75">
        <f t="shared" si="99"/>
        <v>1923</v>
      </c>
      <c r="BO87" s="75"/>
      <c r="BP87" s="34">
        <v>-1.9796</v>
      </c>
      <c r="BQ87" s="34">
        <v>0.501</v>
      </c>
      <c r="BR87" s="25">
        <f>17</f>
        <v>17</v>
      </c>
      <c r="BS87" s="34">
        <f t="shared" si="56"/>
        <v>-1.8461000000000001</v>
      </c>
      <c r="BT87" s="77">
        <f t="shared" si="57"/>
        <v>41.186500000000002</v>
      </c>
      <c r="BU87" s="61">
        <f t="shared" si="58"/>
        <v>39.340400000000002</v>
      </c>
      <c r="BW87" s="73">
        <f t="shared" si="59"/>
        <v>169.89250000000001</v>
      </c>
      <c r="BX87" s="74">
        <f t="shared" si="60"/>
        <v>41.186500000000002</v>
      </c>
      <c r="BY87" s="73">
        <f t="shared" si="61"/>
        <v>211.07900000000001</v>
      </c>
    </row>
    <row r="88" spans="1:77">
      <c r="A88" s="76">
        <f t="shared" si="70"/>
        <v>85</v>
      </c>
      <c r="B88" s="75">
        <f>B87+1</f>
        <v>1924</v>
      </c>
      <c r="C88" s="75"/>
      <c r="D88" s="34">
        <v>-1.7899999999999999E-2</v>
      </c>
      <c r="E88" s="34">
        <v>-2.1368999999999998</v>
      </c>
      <c r="F88" s="25">
        <f>4</f>
        <v>4</v>
      </c>
      <c r="G88" s="34">
        <f t="shared" si="35"/>
        <v>1.5113000000000001</v>
      </c>
      <c r="H88" s="76">
        <f t="shared" si="69"/>
        <v>41.186500000000002</v>
      </c>
      <c r="I88" s="61">
        <f t="shared" si="37"/>
        <v>42.697800000000001</v>
      </c>
      <c r="K88" s="76">
        <f t="shared" si="72"/>
        <v>85</v>
      </c>
      <c r="L88" s="75">
        <f>L87+1</f>
        <v>1924</v>
      </c>
      <c r="M88" s="75"/>
      <c r="N88" s="34">
        <v>-3.1334</v>
      </c>
      <c r="O88" s="34">
        <v>2.6939000000000002</v>
      </c>
      <c r="P88" s="25">
        <f>8</f>
        <v>8</v>
      </c>
      <c r="Q88" s="34">
        <f t="shared" si="38"/>
        <v>0.31009999999999999</v>
      </c>
      <c r="R88" s="76">
        <f t="shared" si="39"/>
        <v>41.186500000000002</v>
      </c>
      <c r="S88" s="61">
        <f t="shared" si="40"/>
        <v>41.496600000000001</v>
      </c>
      <c r="T88" s="39"/>
      <c r="U88" s="76">
        <f t="shared" si="73"/>
        <v>85</v>
      </c>
      <c r="V88" s="75">
        <f>V87+1</f>
        <v>1924</v>
      </c>
      <c r="W88" s="75"/>
      <c r="X88" s="34">
        <v>-2.1358999999999999</v>
      </c>
      <c r="Y88" s="34">
        <v>2.2648000000000001</v>
      </c>
      <c r="Z88" s="25">
        <f>19</f>
        <v>19</v>
      </c>
      <c r="AA88" s="34">
        <f t="shared" si="41"/>
        <v>0.50509999999999999</v>
      </c>
      <c r="AB88" s="76">
        <f t="shared" si="42"/>
        <v>41.186500000000002</v>
      </c>
      <c r="AC88" s="61">
        <f t="shared" si="43"/>
        <v>41.691600000000001</v>
      </c>
      <c r="AD88" s="39"/>
      <c r="AE88" s="76">
        <f t="shared" si="74"/>
        <v>85</v>
      </c>
      <c r="AF88" s="75">
        <f>AF87+1</f>
        <v>1924</v>
      </c>
      <c r="AG88" s="75"/>
      <c r="AH88" s="34">
        <v>-2.0640000000000001</v>
      </c>
      <c r="AI88" s="34">
        <v>0.94969999999999999</v>
      </c>
      <c r="AJ88" s="25">
        <f>29</f>
        <v>29</v>
      </c>
      <c r="AK88" s="34">
        <f t="shared" si="44"/>
        <v>-2.5449000000000002</v>
      </c>
      <c r="AL88" s="76">
        <f t="shared" si="45"/>
        <v>41.186500000000002</v>
      </c>
      <c r="AM88" s="61">
        <f t="shared" si="46"/>
        <v>38.641599999999997</v>
      </c>
      <c r="AN88" s="55"/>
      <c r="AO88" s="76">
        <f t="shared" si="75"/>
        <v>85</v>
      </c>
      <c r="AP88" s="75">
        <f>AP87+1</f>
        <v>1924</v>
      </c>
      <c r="AQ88" s="75"/>
      <c r="AR88" s="34">
        <v>-1.5235000000000001</v>
      </c>
      <c r="AS88" s="34">
        <v>2.4499</v>
      </c>
      <c r="AT88" s="25">
        <f>33</f>
        <v>33</v>
      </c>
      <c r="AU88" s="34">
        <f t="shared" si="47"/>
        <v>-0.3785</v>
      </c>
      <c r="AV88" s="76">
        <f t="shared" si="48"/>
        <v>41.186500000000002</v>
      </c>
      <c r="AW88" s="61">
        <f t="shared" si="49"/>
        <v>40.808</v>
      </c>
      <c r="AX88" s="55"/>
      <c r="AY88" s="73">
        <f t="shared" si="50"/>
        <v>-0.59689999999999999</v>
      </c>
      <c r="AZ88" s="74">
        <f t="shared" si="51"/>
        <v>41.186500000000002</v>
      </c>
      <c r="BA88" s="73">
        <f t="shared" si="52"/>
        <v>40.589599999999997</v>
      </c>
      <c r="BC88" s="77">
        <f t="shared" ref="BC88" si="100">BC87+1</f>
        <v>85</v>
      </c>
      <c r="BD88" s="75">
        <f>BD87+1</f>
        <v>1924</v>
      </c>
      <c r="BE88" s="75"/>
      <c r="BF88" s="34">
        <v>1.3264</v>
      </c>
      <c r="BG88" s="34">
        <v>-0.7833</v>
      </c>
      <c r="BH88" s="25">
        <f>10</f>
        <v>10</v>
      </c>
      <c r="BI88" s="34">
        <f t="shared" si="53"/>
        <v>-0.77239999999999998</v>
      </c>
      <c r="BJ88" s="77">
        <f t="shared" si="54"/>
        <v>41.186500000000002</v>
      </c>
      <c r="BK88" s="61">
        <f t="shared" si="55"/>
        <v>40.414099999999998</v>
      </c>
      <c r="BM88" s="77">
        <f t="shared" ref="BM88" si="101">BM87+1</f>
        <v>85</v>
      </c>
      <c r="BN88" s="75">
        <f>BN87+1</f>
        <v>1924</v>
      </c>
      <c r="BO88" s="75"/>
      <c r="BP88" s="34">
        <v>-1.9796</v>
      </c>
      <c r="BQ88" s="34">
        <v>0.501</v>
      </c>
      <c r="BR88" s="25">
        <f>17</f>
        <v>17</v>
      </c>
      <c r="BS88" s="34">
        <f t="shared" si="56"/>
        <v>-2.3338999999999999</v>
      </c>
      <c r="BT88" s="77">
        <f t="shared" si="57"/>
        <v>41.186500000000002</v>
      </c>
      <c r="BU88" s="61">
        <f t="shared" si="58"/>
        <v>38.852600000000002</v>
      </c>
      <c r="BW88" s="73">
        <f t="shared" si="59"/>
        <v>166.29679999999999</v>
      </c>
      <c r="BX88" s="74">
        <f t="shared" si="60"/>
        <v>41.186500000000002</v>
      </c>
      <c r="BY88" s="73">
        <f t="shared" si="61"/>
        <v>207.48330000000001</v>
      </c>
    </row>
    <row r="89" spans="1:77">
      <c r="A89" s="76">
        <f t="shared" si="70"/>
        <v>86</v>
      </c>
      <c r="B89" s="75">
        <f t="shared" si="71"/>
        <v>1925</v>
      </c>
      <c r="C89" s="75"/>
      <c r="D89" s="34">
        <v>-1.7899999999999999E-2</v>
      </c>
      <c r="E89" s="34">
        <v>-2.1368999999999998</v>
      </c>
      <c r="F89" s="25">
        <f>4</f>
        <v>4</v>
      </c>
      <c r="G89" s="34">
        <f t="shared" si="35"/>
        <v>2.1547999999999998</v>
      </c>
      <c r="H89" s="76">
        <f t="shared" si="69"/>
        <v>41.186500000000002</v>
      </c>
      <c r="I89" s="61">
        <f t="shared" si="37"/>
        <v>43.341299999999997</v>
      </c>
      <c r="K89" s="76">
        <f t="shared" si="72"/>
        <v>86</v>
      </c>
      <c r="L89" s="75">
        <f t="shared" si="72"/>
        <v>1925</v>
      </c>
      <c r="M89" s="75"/>
      <c r="N89" s="34">
        <v>-3.1334</v>
      </c>
      <c r="O89" s="34">
        <v>2.6939000000000002</v>
      </c>
      <c r="P89" s="25">
        <f>8</f>
        <v>8</v>
      </c>
      <c r="Q89" s="34">
        <f t="shared" si="38"/>
        <v>-2.6943999999999999</v>
      </c>
      <c r="R89" s="76">
        <f t="shared" si="39"/>
        <v>41.186500000000002</v>
      </c>
      <c r="S89" s="61">
        <f t="shared" si="40"/>
        <v>38.492100000000001</v>
      </c>
      <c r="T89" s="39"/>
      <c r="U89" s="76">
        <f t="shared" si="73"/>
        <v>86</v>
      </c>
      <c r="V89" s="75">
        <f t="shared" si="73"/>
        <v>1925</v>
      </c>
      <c r="W89" s="75"/>
      <c r="X89" s="34">
        <v>-2.1358999999999999</v>
      </c>
      <c r="Y89" s="34">
        <v>2.2648000000000001</v>
      </c>
      <c r="Z89" s="25">
        <f>19</f>
        <v>19</v>
      </c>
      <c r="AA89" s="34">
        <f t="shared" si="41"/>
        <v>-0.15809999999999999</v>
      </c>
      <c r="AB89" s="76">
        <f t="shared" si="42"/>
        <v>41.186500000000002</v>
      </c>
      <c r="AC89" s="61">
        <f t="shared" si="43"/>
        <v>41.028399999999998</v>
      </c>
      <c r="AD89" s="39"/>
      <c r="AE89" s="76">
        <f t="shared" si="74"/>
        <v>86</v>
      </c>
      <c r="AF89" s="75">
        <f t="shared" si="74"/>
        <v>1925</v>
      </c>
      <c r="AG89" s="75"/>
      <c r="AH89" s="34">
        <v>-2.0640000000000001</v>
      </c>
      <c r="AI89" s="34">
        <v>0.94969999999999999</v>
      </c>
      <c r="AJ89" s="25">
        <f>29</f>
        <v>29</v>
      </c>
      <c r="AK89" s="34">
        <f t="shared" si="44"/>
        <v>-2.9655</v>
      </c>
      <c r="AL89" s="76">
        <f t="shared" si="45"/>
        <v>41.186500000000002</v>
      </c>
      <c r="AM89" s="61">
        <f t="shared" si="46"/>
        <v>38.220999999999997</v>
      </c>
      <c r="AN89" s="55"/>
      <c r="AO89" s="76">
        <f t="shared" si="75"/>
        <v>86</v>
      </c>
      <c r="AP89" s="75">
        <f t="shared" si="75"/>
        <v>1925</v>
      </c>
      <c r="AQ89" s="75"/>
      <c r="AR89" s="34">
        <v>-1.5235000000000001</v>
      </c>
      <c r="AS89" s="34">
        <v>2.4499</v>
      </c>
      <c r="AT89" s="25">
        <f>33</f>
        <v>33</v>
      </c>
      <c r="AU89" s="34">
        <f t="shared" si="47"/>
        <v>-1.2524</v>
      </c>
      <c r="AV89" s="76">
        <f t="shared" si="48"/>
        <v>41.186500000000002</v>
      </c>
      <c r="AW89" s="61">
        <f t="shared" si="49"/>
        <v>39.934100000000001</v>
      </c>
      <c r="AX89" s="55"/>
      <c r="AY89" s="73">
        <f t="shared" si="50"/>
        <v>-4.9156000000000004</v>
      </c>
      <c r="AZ89" s="74">
        <f t="shared" si="51"/>
        <v>41.186500000000002</v>
      </c>
      <c r="BA89" s="73">
        <f t="shared" si="52"/>
        <v>36.270899999999997</v>
      </c>
      <c r="BC89" s="77">
        <f t="shared" ref="BC89:BD89" si="102">BC88+1</f>
        <v>86</v>
      </c>
      <c r="BD89" s="75">
        <f t="shared" si="102"/>
        <v>1925</v>
      </c>
      <c r="BE89" s="75"/>
      <c r="BF89" s="34">
        <v>1.3264</v>
      </c>
      <c r="BG89" s="34">
        <v>-0.7833</v>
      </c>
      <c r="BH89" s="25">
        <f>10</f>
        <v>10</v>
      </c>
      <c r="BI89" s="34">
        <f t="shared" si="53"/>
        <v>-0.28970000000000001</v>
      </c>
      <c r="BJ89" s="77">
        <f t="shared" si="54"/>
        <v>41.186500000000002</v>
      </c>
      <c r="BK89" s="61">
        <f t="shared" si="55"/>
        <v>40.896799999999999</v>
      </c>
      <c r="BM89" s="77">
        <f t="shared" ref="BM89:BN89" si="103">BM88+1</f>
        <v>86</v>
      </c>
      <c r="BN89" s="75">
        <f t="shared" si="103"/>
        <v>1925</v>
      </c>
      <c r="BO89" s="75"/>
      <c r="BP89" s="34">
        <v>-1.9796</v>
      </c>
      <c r="BQ89" s="34">
        <v>0.501</v>
      </c>
      <c r="BR89" s="25">
        <f>17</f>
        <v>17</v>
      </c>
      <c r="BS89" s="34">
        <f t="shared" si="56"/>
        <v>-2.3469000000000002</v>
      </c>
      <c r="BT89" s="77">
        <f t="shared" si="57"/>
        <v>41.186500000000002</v>
      </c>
      <c r="BU89" s="61">
        <f t="shared" si="58"/>
        <v>38.839599999999997</v>
      </c>
      <c r="BW89" s="73">
        <f t="shared" si="59"/>
        <v>164.4478</v>
      </c>
      <c r="BX89" s="74">
        <f t="shared" si="60"/>
        <v>41.186500000000002</v>
      </c>
      <c r="BY89" s="73">
        <f t="shared" si="61"/>
        <v>205.6343</v>
      </c>
    </row>
    <row r="90" spans="1:77">
      <c r="A90" s="76">
        <f t="shared" si="70"/>
        <v>87</v>
      </c>
      <c r="B90" s="75">
        <f t="shared" si="71"/>
        <v>1926</v>
      </c>
      <c r="C90" s="75"/>
      <c r="D90" s="34">
        <v>-1.7899999999999999E-2</v>
      </c>
      <c r="E90" s="34">
        <v>-2.1368999999999998</v>
      </c>
      <c r="F90" s="25">
        <f>4</f>
        <v>4</v>
      </c>
      <c r="G90" s="34">
        <f t="shared" si="35"/>
        <v>1.5107999999999999</v>
      </c>
      <c r="H90" s="76">
        <f t="shared" si="69"/>
        <v>41.186500000000002</v>
      </c>
      <c r="I90" s="61">
        <f t="shared" si="37"/>
        <v>42.697299999999998</v>
      </c>
      <c r="K90" s="76">
        <f t="shared" si="72"/>
        <v>87</v>
      </c>
      <c r="L90" s="75">
        <f t="shared" si="72"/>
        <v>1926</v>
      </c>
      <c r="M90" s="75"/>
      <c r="N90" s="34">
        <v>-3.1334</v>
      </c>
      <c r="O90" s="34">
        <v>2.6939000000000002</v>
      </c>
      <c r="P90" s="25">
        <f>8</f>
        <v>8</v>
      </c>
      <c r="Q90" s="34">
        <f t="shared" si="38"/>
        <v>-4.1205999999999996</v>
      </c>
      <c r="R90" s="76">
        <f t="shared" si="39"/>
        <v>41.186500000000002</v>
      </c>
      <c r="S90" s="61">
        <f t="shared" si="40"/>
        <v>37.065899999999999</v>
      </c>
      <c r="T90" s="39"/>
      <c r="U90" s="76">
        <f t="shared" si="73"/>
        <v>87</v>
      </c>
      <c r="V90" s="75">
        <f t="shared" si="73"/>
        <v>1926</v>
      </c>
      <c r="W90" s="75"/>
      <c r="X90" s="34">
        <v>-2.1358999999999999</v>
      </c>
      <c r="Y90" s="34">
        <v>2.2648000000000001</v>
      </c>
      <c r="Z90" s="25">
        <f>19</f>
        <v>19</v>
      </c>
      <c r="AA90" s="34">
        <f t="shared" si="41"/>
        <v>0.2772</v>
      </c>
      <c r="AB90" s="76">
        <f t="shared" si="42"/>
        <v>41.186500000000002</v>
      </c>
      <c r="AC90" s="61">
        <f t="shared" si="43"/>
        <v>41.463700000000003</v>
      </c>
      <c r="AD90" s="39"/>
      <c r="AE90" s="76">
        <f t="shared" si="74"/>
        <v>87</v>
      </c>
      <c r="AF90" s="75">
        <f t="shared" si="74"/>
        <v>1926</v>
      </c>
      <c r="AG90" s="75"/>
      <c r="AH90" s="34">
        <v>-2.0640000000000001</v>
      </c>
      <c r="AI90" s="34">
        <v>0.94969999999999999</v>
      </c>
      <c r="AJ90" s="25">
        <f>29</f>
        <v>29</v>
      </c>
      <c r="AK90" s="34">
        <f t="shared" si="44"/>
        <v>-2.7353999999999998</v>
      </c>
      <c r="AL90" s="76">
        <f t="shared" si="45"/>
        <v>41.186500000000002</v>
      </c>
      <c r="AM90" s="61">
        <f t="shared" si="46"/>
        <v>38.451099999999997</v>
      </c>
      <c r="AN90" s="55"/>
      <c r="AO90" s="76">
        <f t="shared" si="75"/>
        <v>87</v>
      </c>
      <c r="AP90" s="75">
        <f t="shared" si="75"/>
        <v>1926</v>
      </c>
      <c r="AQ90" s="75"/>
      <c r="AR90" s="34">
        <v>-1.5235000000000001</v>
      </c>
      <c r="AS90" s="34">
        <v>2.4499</v>
      </c>
      <c r="AT90" s="25">
        <f>33</f>
        <v>33</v>
      </c>
      <c r="AU90" s="34">
        <f t="shared" si="47"/>
        <v>-0.73440000000000005</v>
      </c>
      <c r="AV90" s="76">
        <f t="shared" si="48"/>
        <v>41.186500000000002</v>
      </c>
      <c r="AW90" s="61">
        <f t="shared" si="49"/>
        <v>40.452100000000002</v>
      </c>
      <c r="AX90" s="55"/>
      <c r="AY90" s="73">
        <f t="shared" si="50"/>
        <v>-5.8023999999999996</v>
      </c>
      <c r="AZ90" s="74">
        <f t="shared" si="51"/>
        <v>41.186500000000002</v>
      </c>
      <c r="BA90" s="73">
        <f t="shared" si="52"/>
        <v>35.384099999999997</v>
      </c>
      <c r="BC90" s="77">
        <f t="shared" ref="BC90:BD90" si="104">BC89+1</f>
        <v>87</v>
      </c>
      <c r="BD90" s="75">
        <f t="shared" si="104"/>
        <v>1926</v>
      </c>
      <c r="BE90" s="75"/>
      <c r="BF90" s="34">
        <v>1.3264</v>
      </c>
      <c r="BG90" s="34">
        <v>-0.7833</v>
      </c>
      <c r="BH90" s="25">
        <f>10</f>
        <v>10</v>
      </c>
      <c r="BI90" s="34">
        <f t="shared" si="53"/>
        <v>0.14410000000000001</v>
      </c>
      <c r="BJ90" s="77">
        <f t="shared" si="54"/>
        <v>41.186500000000002</v>
      </c>
      <c r="BK90" s="61">
        <f t="shared" si="55"/>
        <v>41.330599999999997</v>
      </c>
      <c r="BM90" s="77">
        <f t="shared" ref="BM90:BN90" si="105">BM89+1</f>
        <v>87</v>
      </c>
      <c r="BN90" s="75">
        <f t="shared" si="105"/>
        <v>1926</v>
      </c>
      <c r="BO90" s="75"/>
      <c r="BP90" s="34">
        <v>-1.9796</v>
      </c>
      <c r="BQ90" s="34">
        <v>0.501</v>
      </c>
      <c r="BR90" s="25">
        <f>17</f>
        <v>17</v>
      </c>
      <c r="BS90" s="34">
        <f t="shared" si="56"/>
        <v>-1.8169999999999999</v>
      </c>
      <c r="BT90" s="77">
        <f t="shared" si="57"/>
        <v>41.186500000000002</v>
      </c>
      <c r="BU90" s="61">
        <f t="shared" si="58"/>
        <v>39.369500000000002</v>
      </c>
      <c r="BW90" s="73">
        <f t="shared" si="59"/>
        <v>166.5247</v>
      </c>
      <c r="BX90" s="74">
        <f t="shared" si="60"/>
        <v>41.186500000000002</v>
      </c>
      <c r="BY90" s="73">
        <f t="shared" si="61"/>
        <v>207.71119999999999</v>
      </c>
    </row>
    <row r="91" spans="1:77">
      <c r="A91" s="76">
        <f t="shared" si="70"/>
        <v>88</v>
      </c>
      <c r="B91" s="75">
        <f t="shared" si="71"/>
        <v>1927</v>
      </c>
      <c r="C91" s="75"/>
      <c r="D91" s="34">
        <v>-1.7899999999999999E-2</v>
      </c>
      <c r="E91" s="34">
        <v>-2.1368999999999998</v>
      </c>
      <c r="F91" s="25">
        <f>4</f>
        <v>4</v>
      </c>
      <c r="G91" s="34">
        <f t="shared" si="35"/>
        <v>-1.8200000000000001E-2</v>
      </c>
      <c r="H91" s="76">
        <f t="shared" si="69"/>
        <v>41.186500000000002</v>
      </c>
      <c r="I91" s="61">
        <f t="shared" si="37"/>
        <v>41.168300000000002</v>
      </c>
      <c r="K91" s="76">
        <f t="shared" si="72"/>
        <v>88</v>
      </c>
      <c r="L91" s="75">
        <f t="shared" si="72"/>
        <v>1927</v>
      </c>
      <c r="M91" s="75"/>
      <c r="N91" s="34">
        <v>-3.1334</v>
      </c>
      <c r="O91" s="34">
        <v>2.6939000000000002</v>
      </c>
      <c r="P91" s="25">
        <f>8</f>
        <v>8</v>
      </c>
      <c r="Q91" s="34">
        <f t="shared" si="38"/>
        <v>-3.133</v>
      </c>
      <c r="R91" s="76">
        <f t="shared" si="39"/>
        <v>41.186500000000002</v>
      </c>
      <c r="S91" s="61">
        <f t="shared" si="40"/>
        <v>38.0535</v>
      </c>
      <c r="T91" s="39"/>
      <c r="U91" s="76">
        <f t="shared" si="73"/>
        <v>88</v>
      </c>
      <c r="V91" s="75">
        <f t="shared" si="73"/>
        <v>1927</v>
      </c>
      <c r="W91" s="75"/>
      <c r="X91" s="34">
        <v>-2.1358999999999999</v>
      </c>
      <c r="Y91" s="34">
        <v>2.2648000000000001</v>
      </c>
      <c r="Z91" s="25">
        <f>19</f>
        <v>19</v>
      </c>
      <c r="AA91" s="34">
        <f t="shared" si="41"/>
        <v>1.4469000000000001</v>
      </c>
      <c r="AB91" s="76">
        <f t="shared" si="42"/>
        <v>41.186500000000002</v>
      </c>
      <c r="AC91" s="61">
        <f t="shared" si="43"/>
        <v>42.633400000000002</v>
      </c>
      <c r="AD91" s="39"/>
      <c r="AE91" s="76">
        <f t="shared" si="74"/>
        <v>88</v>
      </c>
      <c r="AF91" s="75">
        <f t="shared" si="74"/>
        <v>1927</v>
      </c>
      <c r="AG91" s="75"/>
      <c r="AH91" s="34">
        <v>-2.0640000000000001</v>
      </c>
      <c r="AI91" s="34">
        <v>0.94969999999999999</v>
      </c>
      <c r="AJ91" s="25">
        <f>29</f>
        <v>29</v>
      </c>
      <c r="AK91" s="34">
        <f t="shared" si="44"/>
        <v>-2.0156000000000001</v>
      </c>
      <c r="AL91" s="76">
        <f t="shared" si="45"/>
        <v>41.186500000000002</v>
      </c>
      <c r="AM91" s="61">
        <f t="shared" si="46"/>
        <v>39.170900000000003</v>
      </c>
      <c r="AN91" s="55"/>
      <c r="AO91" s="76">
        <f t="shared" si="75"/>
        <v>88</v>
      </c>
      <c r="AP91" s="75">
        <f t="shared" si="75"/>
        <v>1927</v>
      </c>
      <c r="AQ91" s="75"/>
      <c r="AR91" s="34">
        <v>-1.5235000000000001</v>
      </c>
      <c r="AS91" s="34">
        <v>2.4499</v>
      </c>
      <c r="AT91" s="25">
        <f>33</f>
        <v>33</v>
      </c>
      <c r="AU91" s="34">
        <f t="shared" si="47"/>
        <v>0.7621</v>
      </c>
      <c r="AV91" s="76">
        <f t="shared" si="48"/>
        <v>41.186500000000002</v>
      </c>
      <c r="AW91" s="61">
        <f t="shared" si="49"/>
        <v>41.948599999999999</v>
      </c>
      <c r="AX91" s="55"/>
      <c r="AY91" s="73">
        <f t="shared" si="50"/>
        <v>-2.9578000000000002</v>
      </c>
      <c r="AZ91" s="74">
        <f t="shared" si="51"/>
        <v>41.186500000000002</v>
      </c>
      <c r="BA91" s="73">
        <f t="shared" si="52"/>
        <v>38.228700000000003</v>
      </c>
      <c r="BC91" s="77">
        <f t="shared" ref="BC91:BD91" si="106">BC90+1</f>
        <v>88</v>
      </c>
      <c r="BD91" s="75">
        <f t="shared" si="106"/>
        <v>1927</v>
      </c>
      <c r="BE91" s="75"/>
      <c r="BF91" s="34">
        <v>1.3264</v>
      </c>
      <c r="BG91" s="34">
        <v>-0.7833</v>
      </c>
      <c r="BH91" s="25">
        <f>10</f>
        <v>10</v>
      </c>
      <c r="BI91" s="34">
        <f t="shared" si="53"/>
        <v>0.40989999999999999</v>
      </c>
      <c r="BJ91" s="77">
        <f t="shared" si="54"/>
        <v>41.186500000000002</v>
      </c>
      <c r="BK91" s="61">
        <f t="shared" si="55"/>
        <v>41.596400000000003</v>
      </c>
      <c r="BM91" s="77">
        <f t="shared" ref="BM91:BN91" si="107">BM90+1</f>
        <v>88</v>
      </c>
      <c r="BN91" s="75">
        <f t="shared" si="107"/>
        <v>1927</v>
      </c>
      <c r="BO91" s="75"/>
      <c r="BP91" s="34">
        <v>-1.9796</v>
      </c>
      <c r="BQ91" s="34">
        <v>0.501</v>
      </c>
      <c r="BR91" s="25">
        <f>17</f>
        <v>17</v>
      </c>
      <c r="BS91" s="34">
        <f t="shared" si="56"/>
        <v>-0.88219999999999998</v>
      </c>
      <c r="BT91" s="77">
        <f t="shared" si="57"/>
        <v>41.186500000000002</v>
      </c>
      <c r="BU91" s="61">
        <f t="shared" si="58"/>
        <v>40.304299999999998</v>
      </c>
      <c r="BW91" s="73">
        <f t="shared" si="59"/>
        <v>172.56989999999999</v>
      </c>
      <c r="BX91" s="74">
        <f t="shared" si="60"/>
        <v>41.186500000000002</v>
      </c>
      <c r="BY91" s="73">
        <f t="shared" si="61"/>
        <v>213.75640000000001</v>
      </c>
    </row>
    <row r="92" spans="1:77">
      <c r="A92" s="76">
        <f t="shared" si="70"/>
        <v>89</v>
      </c>
      <c r="B92" s="75">
        <f>B91+1</f>
        <v>1928</v>
      </c>
      <c r="C92" s="75"/>
      <c r="D92" s="34">
        <v>-1.7899999999999999E-2</v>
      </c>
      <c r="E92" s="34">
        <v>-2.1368999999999998</v>
      </c>
      <c r="F92" s="25">
        <f>4</f>
        <v>4</v>
      </c>
      <c r="G92" s="34">
        <f t="shared" si="35"/>
        <v>-1.5113000000000001</v>
      </c>
      <c r="H92" s="76">
        <f t="shared" si="69"/>
        <v>41.186500000000002</v>
      </c>
      <c r="I92" s="61">
        <f t="shared" si="37"/>
        <v>39.675199999999997</v>
      </c>
      <c r="K92" s="76">
        <f t="shared" ref="K92:L94" si="108">K91+1</f>
        <v>89</v>
      </c>
      <c r="L92" s="75">
        <f>L91+1</f>
        <v>1928</v>
      </c>
      <c r="M92" s="75"/>
      <c r="N92" s="34">
        <v>-3.1334</v>
      </c>
      <c r="O92" s="34">
        <v>2.6939000000000002</v>
      </c>
      <c r="P92" s="25">
        <f>8</f>
        <v>8</v>
      </c>
      <c r="Q92" s="34">
        <f t="shared" si="38"/>
        <v>-0.31009999999999999</v>
      </c>
      <c r="R92" s="76">
        <f t="shared" si="39"/>
        <v>41.186500000000002</v>
      </c>
      <c r="S92" s="61">
        <f t="shared" si="40"/>
        <v>40.876399999999997</v>
      </c>
      <c r="T92" s="39"/>
      <c r="U92" s="76">
        <f t="shared" ref="U92:V94" si="109">U91+1</f>
        <v>89</v>
      </c>
      <c r="V92" s="75">
        <f>V91+1</f>
        <v>1928</v>
      </c>
      <c r="W92" s="75"/>
      <c r="X92" s="34">
        <v>-2.1358999999999999</v>
      </c>
      <c r="Y92" s="34">
        <v>2.2648000000000001</v>
      </c>
      <c r="Z92" s="25">
        <f>19</f>
        <v>19</v>
      </c>
      <c r="AA92" s="34">
        <f t="shared" si="41"/>
        <v>2.4596</v>
      </c>
      <c r="AB92" s="76">
        <f t="shared" si="42"/>
        <v>41.186500000000002</v>
      </c>
      <c r="AC92" s="61">
        <f t="shared" si="43"/>
        <v>43.646099999999997</v>
      </c>
      <c r="AD92" s="39"/>
      <c r="AE92" s="76">
        <f t="shared" ref="AE92:AF94" si="110">AE91+1</f>
        <v>89</v>
      </c>
      <c r="AF92" s="75">
        <f>AF91+1</f>
        <v>1928</v>
      </c>
      <c r="AG92" s="75"/>
      <c r="AH92" s="34">
        <v>-2.0640000000000001</v>
      </c>
      <c r="AI92" s="34">
        <v>0.94969999999999999</v>
      </c>
      <c r="AJ92" s="25">
        <f>29</f>
        <v>29</v>
      </c>
      <c r="AK92" s="34">
        <f t="shared" si="44"/>
        <v>-1.2015</v>
      </c>
      <c r="AL92" s="76">
        <f t="shared" si="45"/>
        <v>41.186500000000002</v>
      </c>
      <c r="AM92" s="61">
        <f t="shared" si="46"/>
        <v>39.984999999999999</v>
      </c>
      <c r="AN92" s="55"/>
      <c r="AO92" s="76">
        <f t="shared" ref="AO92:AP94" si="111">AO91+1</f>
        <v>89</v>
      </c>
      <c r="AP92" s="75">
        <f>AP91+1</f>
        <v>1928</v>
      </c>
      <c r="AQ92" s="75"/>
      <c r="AR92" s="34">
        <v>-1.5235000000000001</v>
      </c>
      <c r="AS92" s="34">
        <v>2.4499</v>
      </c>
      <c r="AT92" s="25">
        <f>33</f>
        <v>33</v>
      </c>
      <c r="AU92" s="34">
        <f t="shared" si="47"/>
        <v>2.2309000000000001</v>
      </c>
      <c r="AV92" s="76">
        <f t="shared" si="48"/>
        <v>41.186500000000002</v>
      </c>
      <c r="AW92" s="61">
        <f t="shared" si="49"/>
        <v>43.417400000000001</v>
      </c>
      <c r="AX92" s="55"/>
      <c r="AY92" s="73">
        <f t="shared" si="50"/>
        <v>1.6676</v>
      </c>
      <c r="AZ92" s="74">
        <f t="shared" si="51"/>
        <v>41.186500000000002</v>
      </c>
      <c r="BA92" s="73">
        <f t="shared" si="52"/>
        <v>42.854100000000003</v>
      </c>
      <c r="BC92" s="77">
        <f t="shared" ref="BC92" si="112">BC91+1</f>
        <v>89</v>
      </c>
      <c r="BD92" s="75">
        <f>BD91+1</f>
        <v>1928</v>
      </c>
      <c r="BE92" s="75"/>
      <c r="BF92" s="34">
        <v>1.3264</v>
      </c>
      <c r="BG92" s="34">
        <v>-0.7833</v>
      </c>
      <c r="BH92" s="25">
        <f>10</f>
        <v>10</v>
      </c>
      <c r="BI92" s="34">
        <f t="shared" si="53"/>
        <v>0.51919999999999999</v>
      </c>
      <c r="BJ92" s="77">
        <f t="shared" si="54"/>
        <v>41.186500000000002</v>
      </c>
      <c r="BK92" s="61">
        <f t="shared" si="55"/>
        <v>41.7057</v>
      </c>
      <c r="BM92" s="77">
        <f t="shared" ref="BM92" si="113">BM91+1</f>
        <v>89</v>
      </c>
      <c r="BN92" s="75">
        <f>BN91+1</f>
        <v>1928</v>
      </c>
      <c r="BO92" s="75"/>
      <c r="BP92" s="34">
        <v>-1.9796</v>
      </c>
      <c r="BQ92" s="34">
        <v>0.501</v>
      </c>
      <c r="BR92" s="25">
        <f>17</f>
        <v>17</v>
      </c>
      <c r="BS92" s="34">
        <f t="shared" si="56"/>
        <v>0.17180000000000001</v>
      </c>
      <c r="BT92" s="77">
        <f t="shared" si="57"/>
        <v>41.186500000000002</v>
      </c>
      <c r="BU92" s="61">
        <f t="shared" si="58"/>
        <v>41.3583</v>
      </c>
      <c r="BW92" s="73">
        <f t="shared" si="59"/>
        <v>180.3586</v>
      </c>
      <c r="BX92" s="74">
        <f t="shared" si="60"/>
        <v>41.186500000000002</v>
      </c>
      <c r="BY92" s="73">
        <f t="shared" si="61"/>
        <v>221.54509999999999</v>
      </c>
    </row>
    <row r="93" spans="1:77">
      <c r="A93" s="76">
        <f t="shared" si="70"/>
        <v>90</v>
      </c>
      <c r="B93" s="75">
        <f t="shared" si="71"/>
        <v>1929</v>
      </c>
      <c r="C93" s="75"/>
      <c r="D93" s="34">
        <v>-1.7899999999999999E-2</v>
      </c>
      <c r="E93" s="34">
        <v>-2.1368999999999998</v>
      </c>
      <c r="F93" s="25">
        <f>4</f>
        <v>4</v>
      </c>
      <c r="G93" s="34">
        <f t="shared" si="35"/>
        <v>-2.1190000000000002</v>
      </c>
      <c r="H93" s="76">
        <f t="shared" si="69"/>
        <v>41.186500000000002</v>
      </c>
      <c r="I93" s="61">
        <f t="shared" si="37"/>
        <v>39.067500000000003</v>
      </c>
      <c r="K93" s="76">
        <f t="shared" si="108"/>
        <v>90</v>
      </c>
      <c r="L93" s="75">
        <f t="shared" si="108"/>
        <v>1929</v>
      </c>
      <c r="M93" s="75"/>
      <c r="N93" s="34">
        <v>-3.1334</v>
      </c>
      <c r="O93" s="34">
        <v>2.6939000000000002</v>
      </c>
      <c r="P93" s="25">
        <f>8</f>
        <v>8</v>
      </c>
      <c r="Q93" s="34">
        <f t="shared" si="38"/>
        <v>2.6943999999999999</v>
      </c>
      <c r="R93" s="76">
        <f t="shared" si="39"/>
        <v>41.186500000000002</v>
      </c>
      <c r="S93" s="61">
        <f t="shared" si="40"/>
        <v>43.880899999999997</v>
      </c>
      <c r="T93" s="41"/>
      <c r="U93" s="76">
        <f t="shared" si="109"/>
        <v>90</v>
      </c>
      <c r="V93" s="75">
        <f t="shared" si="109"/>
        <v>1929</v>
      </c>
      <c r="W93" s="75"/>
      <c r="X93" s="34">
        <v>-2.1358999999999999</v>
      </c>
      <c r="Y93" s="34">
        <v>2.2648000000000001</v>
      </c>
      <c r="Z93" s="25">
        <f>19</f>
        <v>19</v>
      </c>
      <c r="AA93" s="34">
        <f t="shared" si="41"/>
        <v>2.4409999999999998</v>
      </c>
      <c r="AB93" s="76">
        <f t="shared" si="42"/>
        <v>41.186500000000002</v>
      </c>
      <c r="AC93" s="61">
        <f t="shared" si="43"/>
        <v>43.627499999999998</v>
      </c>
      <c r="AD93" s="39"/>
      <c r="AE93" s="76">
        <f t="shared" si="110"/>
        <v>90</v>
      </c>
      <c r="AF93" s="75">
        <f t="shared" si="110"/>
        <v>1929</v>
      </c>
      <c r="AG93" s="75"/>
      <c r="AH93" s="34">
        <v>-2.0640000000000001</v>
      </c>
      <c r="AI93" s="34">
        <v>0.94969999999999999</v>
      </c>
      <c r="AJ93" s="25">
        <f>29</f>
        <v>29</v>
      </c>
      <c r="AK93" s="34">
        <f t="shared" si="44"/>
        <v>-0.69340000000000002</v>
      </c>
      <c r="AL93" s="76">
        <f t="shared" si="45"/>
        <v>41.186500000000002</v>
      </c>
      <c r="AM93" s="61">
        <f t="shared" si="46"/>
        <v>40.493099999999998</v>
      </c>
      <c r="AN93" s="55"/>
      <c r="AO93" s="76">
        <f t="shared" si="111"/>
        <v>90</v>
      </c>
      <c r="AP93" s="75">
        <f t="shared" si="111"/>
        <v>1929</v>
      </c>
      <c r="AQ93" s="75"/>
      <c r="AR93" s="34">
        <v>-1.5235000000000001</v>
      </c>
      <c r="AS93" s="34">
        <v>2.4499</v>
      </c>
      <c r="AT93" s="25">
        <f>33</f>
        <v>33</v>
      </c>
      <c r="AU93" s="34">
        <f t="shared" si="47"/>
        <v>2.6667000000000001</v>
      </c>
      <c r="AV93" s="76">
        <f t="shared" si="48"/>
        <v>41.186500000000002</v>
      </c>
      <c r="AW93" s="61">
        <f t="shared" si="49"/>
        <v>43.853200000000001</v>
      </c>
      <c r="AX93" s="55"/>
      <c r="AY93" s="73">
        <f t="shared" si="50"/>
        <v>4.9897</v>
      </c>
      <c r="AZ93" s="74">
        <f t="shared" si="51"/>
        <v>41.186500000000002</v>
      </c>
      <c r="BA93" s="73">
        <f t="shared" si="52"/>
        <v>46.176200000000001</v>
      </c>
      <c r="BC93" s="77">
        <f t="shared" ref="BC93:BD93" si="114">BC92+1</f>
        <v>90</v>
      </c>
      <c r="BD93" s="75">
        <f t="shared" si="114"/>
        <v>1929</v>
      </c>
      <c r="BE93" s="75"/>
      <c r="BF93" s="34">
        <v>1.3264</v>
      </c>
      <c r="BG93" s="34">
        <v>-0.7833</v>
      </c>
      <c r="BH93" s="25">
        <f>10</f>
        <v>10</v>
      </c>
      <c r="BI93" s="34">
        <f t="shared" si="53"/>
        <v>0.54310000000000003</v>
      </c>
      <c r="BJ93" s="77">
        <f t="shared" si="54"/>
        <v>41.186500000000002</v>
      </c>
      <c r="BK93" s="61">
        <f t="shared" si="55"/>
        <v>41.729599999999998</v>
      </c>
      <c r="BM93" s="77">
        <f t="shared" ref="BM93:BN93" si="115">BM92+1</f>
        <v>90</v>
      </c>
      <c r="BN93" s="75">
        <f t="shared" si="115"/>
        <v>1929</v>
      </c>
      <c r="BO93" s="75"/>
      <c r="BP93" s="34">
        <v>-1.9796</v>
      </c>
      <c r="BQ93" s="34">
        <v>0.501</v>
      </c>
      <c r="BR93" s="25">
        <f>17</f>
        <v>17</v>
      </c>
      <c r="BS93" s="34">
        <f t="shared" si="56"/>
        <v>1.0428999999999999</v>
      </c>
      <c r="BT93" s="77">
        <f t="shared" si="57"/>
        <v>41.186500000000002</v>
      </c>
      <c r="BU93" s="61">
        <f t="shared" si="58"/>
        <v>42.229399999999998</v>
      </c>
      <c r="BW93" s="73">
        <f t="shared" si="59"/>
        <v>186.57570000000001</v>
      </c>
      <c r="BX93" s="74">
        <f t="shared" si="60"/>
        <v>41.186500000000002</v>
      </c>
      <c r="BY93" s="73">
        <f t="shared" si="61"/>
        <v>227.76220000000001</v>
      </c>
    </row>
    <row r="94" spans="1:77">
      <c r="A94" s="76">
        <f t="shared" si="70"/>
        <v>91</v>
      </c>
      <c r="B94" s="75">
        <f t="shared" si="71"/>
        <v>1930</v>
      </c>
      <c r="C94" s="75"/>
      <c r="D94" s="34">
        <v>-1.7899999999999999E-2</v>
      </c>
      <c r="E94" s="34">
        <v>-2.1368999999999998</v>
      </c>
      <c r="F94" s="25">
        <f>4</f>
        <v>4</v>
      </c>
      <c r="G94" s="34">
        <f t="shared" si="35"/>
        <v>-1.5107999999999999</v>
      </c>
      <c r="H94" s="76">
        <f t="shared" si="69"/>
        <v>41.186500000000002</v>
      </c>
      <c r="I94" s="61">
        <f t="shared" si="37"/>
        <v>39.675699999999999</v>
      </c>
      <c r="K94" s="76">
        <f t="shared" si="108"/>
        <v>91</v>
      </c>
      <c r="L94" s="75">
        <f t="shared" si="108"/>
        <v>1930</v>
      </c>
      <c r="M94" s="75"/>
      <c r="N94" s="34">
        <v>-3.1334</v>
      </c>
      <c r="O94" s="34">
        <v>2.6939000000000002</v>
      </c>
      <c r="P94" s="25">
        <f>8</f>
        <v>8</v>
      </c>
      <c r="Q94" s="34">
        <f t="shared" si="38"/>
        <v>4.1205999999999996</v>
      </c>
      <c r="R94" s="76">
        <f t="shared" si="39"/>
        <v>41.186500000000002</v>
      </c>
      <c r="S94" s="61">
        <f t="shared" si="40"/>
        <v>45.307099999999998</v>
      </c>
      <c r="U94" s="76">
        <f t="shared" si="109"/>
        <v>91</v>
      </c>
      <c r="V94" s="75">
        <f t="shared" si="109"/>
        <v>1930</v>
      </c>
      <c r="W94" s="75"/>
      <c r="X94" s="34">
        <v>-2.1358999999999999</v>
      </c>
      <c r="Y94" s="34">
        <v>2.2648000000000001</v>
      </c>
      <c r="Z94" s="25">
        <f>19</f>
        <v>19</v>
      </c>
      <c r="AA94" s="34">
        <f t="shared" si="41"/>
        <v>1.0767</v>
      </c>
      <c r="AB94" s="76">
        <f t="shared" si="42"/>
        <v>41.186500000000002</v>
      </c>
      <c r="AC94" s="61">
        <f t="shared" si="43"/>
        <v>42.263199999999998</v>
      </c>
      <c r="AE94" s="76">
        <f t="shared" si="110"/>
        <v>91</v>
      </c>
      <c r="AF94" s="75">
        <f t="shared" si="110"/>
        <v>1930</v>
      </c>
      <c r="AG94" s="75"/>
      <c r="AH94" s="34">
        <v>-2.0640000000000001</v>
      </c>
      <c r="AI94" s="34">
        <v>0.94969999999999999</v>
      </c>
      <c r="AJ94" s="25">
        <f>29</f>
        <v>29</v>
      </c>
      <c r="AK94" s="34">
        <f t="shared" si="44"/>
        <v>-0.66469999999999996</v>
      </c>
      <c r="AL94" s="76">
        <f t="shared" si="45"/>
        <v>41.186500000000002</v>
      </c>
      <c r="AM94" s="61">
        <f t="shared" si="46"/>
        <v>40.521799999999999</v>
      </c>
      <c r="AO94" s="76">
        <f t="shared" si="111"/>
        <v>91</v>
      </c>
      <c r="AP94" s="75">
        <f t="shared" si="111"/>
        <v>1930</v>
      </c>
      <c r="AQ94" s="75"/>
      <c r="AR94" s="34">
        <v>-1.5235000000000001</v>
      </c>
      <c r="AS94" s="34">
        <v>2.4499</v>
      </c>
      <c r="AT94" s="25">
        <f>33</f>
        <v>33</v>
      </c>
      <c r="AU94" s="34">
        <f t="shared" si="47"/>
        <v>1.6595</v>
      </c>
      <c r="AV94" s="76">
        <f t="shared" si="48"/>
        <v>41.186500000000002</v>
      </c>
      <c r="AW94" s="61">
        <f t="shared" si="49"/>
        <v>42.845999999999997</v>
      </c>
      <c r="AY94" s="73">
        <f t="shared" si="50"/>
        <v>4.6813000000000002</v>
      </c>
      <c r="AZ94" s="74">
        <f t="shared" si="51"/>
        <v>41.186500000000002</v>
      </c>
      <c r="BA94" s="73">
        <f t="shared" si="52"/>
        <v>45.867800000000003</v>
      </c>
      <c r="BC94" s="77">
        <f t="shared" ref="BC94:BD94" si="116">BC93+1</f>
        <v>91</v>
      </c>
      <c r="BD94" s="75">
        <f t="shared" si="116"/>
        <v>1930</v>
      </c>
      <c r="BE94" s="75"/>
      <c r="BF94" s="34">
        <v>1.3264</v>
      </c>
      <c r="BG94" s="34">
        <v>-0.7833</v>
      </c>
      <c r="BH94" s="25">
        <f>10</f>
        <v>10</v>
      </c>
      <c r="BI94" s="34">
        <f t="shared" si="53"/>
        <v>0.51919999999999999</v>
      </c>
      <c r="BJ94" s="77">
        <f t="shared" si="54"/>
        <v>41.186500000000002</v>
      </c>
      <c r="BK94" s="61">
        <f t="shared" si="55"/>
        <v>41.7057</v>
      </c>
      <c r="BM94" s="77">
        <f t="shared" ref="BM94:BN94" si="117">BM93+1</f>
        <v>91</v>
      </c>
      <c r="BN94" s="75">
        <f t="shared" si="117"/>
        <v>1930</v>
      </c>
      <c r="BO94" s="75"/>
      <c r="BP94" s="34">
        <v>-1.9796</v>
      </c>
      <c r="BQ94" s="34">
        <v>0.501</v>
      </c>
      <c r="BR94" s="25">
        <f>17</f>
        <v>17</v>
      </c>
      <c r="BS94" s="34">
        <f t="shared" si="56"/>
        <v>1.5472999999999999</v>
      </c>
      <c r="BT94" s="77">
        <f t="shared" si="57"/>
        <v>41.186500000000002</v>
      </c>
      <c r="BU94" s="61">
        <f t="shared" si="58"/>
        <v>42.733800000000002</v>
      </c>
      <c r="BW94" s="73">
        <f t="shared" si="59"/>
        <v>188.74780000000001</v>
      </c>
      <c r="BX94" s="74">
        <f t="shared" si="60"/>
        <v>41.186500000000002</v>
      </c>
      <c r="BY94" s="73">
        <f t="shared" si="61"/>
        <v>229.93430000000001</v>
      </c>
    </row>
  </sheetData>
  <mergeCells count="69">
    <mergeCell ref="BY1:BY2"/>
    <mergeCell ref="BS1:BS2"/>
    <mergeCell ref="BT1:BT2"/>
    <mergeCell ref="BU1:BU2"/>
    <mergeCell ref="BW1:BW2"/>
    <mergeCell ref="BX1:BX2"/>
    <mergeCell ref="BN1:BN2"/>
    <mergeCell ref="BO1:BO2"/>
    <mergeCell ref="BP1:BP2"/>
    <mergeCell ref="BQ1:BQ2"/>
    <mergeCell ref="BR1:BR2"/>
    <mergeCell ref="BH1:BH2"/>
    <mergeCell ref="BI1:BI2"/>
    <mergeCell ref="BJ1:BJ2"/>
    <mergeCell ref="BK1:BK2"/>
    <mergeCell ref="BM1:BM2"/>
    <mergeCell ref="BC1:BC2"/>
    <mergeCell ref="BD1:BD2"/>
    <mergeCell ref="BE1:BE2"/>
    <mergeCell ref="BF1:BF2"/>
    <mergeCell ref="BG1:BG2"/>
    <mergeCell ref="F1:F2"/>
    <mergeCell ref="G1:G2"/>
    <mergeCell ref="H1:H2"/>
    <mergeCell ref="I1:I2"/>
    <mergeCell ref="U1:U2"/>
    <mergeCell ref="P1:P2"/>
    <mergeCell ref="Q1:Q2"/>
    <mergeCell ref="R1:R2"/>
    <mergeCell ref="S1:S2"/>
    <mergeCell ref="A1:A2"/>
    <mergeCell ref="B1:B2"/>
    <mergeCell ref="C1:C2"/>
    <mergeCell ref="D1:D2"/>
    <mergeCell ref="E1:E2"/>
    <mergeCell ref="AZ1:AZ2"/>
    <mergeCell ref="BA1:BA2"/>
    <mergeCell ref="AW1:AW2"/>
    <mergeCell ref="AK1:AK2"/>
    <mergeCell ref="AL1:AL2"/>
    <mergeCell ref="AM1:AM2"/>
    <mergeCell ref="AO1:AO2"/>
    <mergeCell ref="AP1:AP2"/>
    <mergeCell ref="AQ1:AQ2"/>
    <mergeCell ref="AR1:AR2"/>
    <mergeCell ref="AS1:AS2"/>
    <mergeCell ref="AT1:AT2"/>
    <mergeCell ref="AU1:AU2"/>
    <mergeCell ref="AV1:AV2"/>
    <mergeCell ref="AY1:AY2"/>
    <mergeCell ref="AJ1:AJ2"/>
    <mergeCell ref="X1:X2"/>
    <mergeCell ref="Y1:Y2"/>
    <mergeCell ref="Z1:Z2"/>
    <mergeCell ref="AA1:AA2"/>
    <mergeCell ref="AB1:AB2"/>
    <mergeCell ref="AC1:AC2"/>
    <mergeCell ref="AE1:AE2"/>
    <mergeCell ref="AF1:AF2"/>
    <mergeCell ref="AG1:AG2"/>
    <mergeCell ref="AH1:AH2"/>
    <mergeCell ref="AI1:AI2"/>
    <mergeCell ref="W1:W2"/>
    <mergeCell ref="V1:V2"/>
    <mergeCell ref="K1:K2"/>
    <mergeCell ref="L1:L2"/>
    <mergeCell ref="M1:M2"/>
    <mergeCell ref="N1:N2"/>
    <mergeCell ref="O1:O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Rohan vaio</cp:lastModifiedBy>
  <cp:lastPrinted>2017-08-17T20:19:54Z</cp:lastPrinted>
  <dcterms:created xsi:type="dcterms:W3CDTF">2017-07-25T21:03:00Z</dcterms:created>
  <dcterms:modified xsi:type="dcterms:W3CDTF">2018-04-23T20:43:59Z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1033-10.2.0.5908</vt:lpwstr>
  </property>
</Properties>
</file>