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asic" sheetId="1" state="visible" r:id="rId2"/>
    <sheet name="No Hedge" sheetId="2" state="visible" r:id="rId3"/>
  </sheets>
  <definedNames>
    <definedName function="false" hidden="false" name="amount" vbProcedure="false">Basic!$B$7</definedName>
    <definedName function="false" hidden="false" name="exit" vbProcedure="false">Basic!$B$8</definedName>
    <definedName function="false" hidden="false" name="pips" vbProcedure="false">Basic!$B$6</definedName>
    <definedName function="false" hidden="false" name="spread" vbProcedure="false">Basic!$B$11</definedName>
    <definedName function="false" hidden="false" name="value" vbProcedure="false">Basic!$B$12</definedName>
    <definedName function="false" hidden="false" name="zone" vbProcedure="false">Basic!$B$9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A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 Assume the first trade will always be a buy trade
</t>
        </r>
      </text>
    </comment>
    <comment ref="A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Start Lot of the initial trade
</t>
        </r>
      </text>
    </comment>
    <comment ref="A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Select which method to use to determine the profits to be achieved after trades have been recovered.  
Pips or Exact Amount</t>
        </r>
      </text>
    </comment>
    <comment ref="A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Pips amount to be won at recovery if Profit Calculation Mode is Pips
</t>
        </r>
      </text>
    </comment>
    <comment ref="A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USD amount to be won at recovery if Profit Calculation Mode is Amount
</t>
        </r>
      </text>
    </comment>
    <comment ref="A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Number of pips that need to be gained by the last opened trade in order for the recovery to be completed
</t>
        </r>
      </text>
    </comment>
    <comment ref="A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number of pips loss that has to be sustained in order for a new trade to be initiated (or the Recovery Algorithm to be initiated if only the initial trade is open) </t>
        </r>
      </text>
    </comment>
    <comment ref="A10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Maximum number of trades that can be opened. Increase this number to see the lot size at each trade.
Set this number to greater than 1 for the calculations to make sense.</t>
        </r>
      </text>
    </comment>
    <comment ref="A1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Spread that will be used.
</t>
        </r>
      </text>
    </comment>
    <comment ref="A1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Value per pip per 1 lot in USD. This is used to calculate profits. Increase or decrease this based on the quote currency of the symbol being traded and the account currency
</t>
        </r>
      </text>
    </comment>
    <comment ref="A1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Account Leverage. Use this to calculate the required margin that will be needed. The greater the leverage the smaller the margin</t>
        </r>
      </text>
    </comment>
    <comment ref="A1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This panel displays information about the lot sizes of each future trade</t>
        </r>
      </text>
    </comment>
    <comment ref="B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size in lots for this trade </t>
        </r>
      </text>
    </comment>
    <comment ref="C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Alternates between buy and sell trades at each trade no.</t>
        </r>
      </text>
    </comment>
    <comment ref="D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Based on which method the required margin is calculated
The calculation being used is the following. 
Net Margin =
 Net Lots*Contract Size/Leverage
Largest Side Margin =
 Max(Net Buy,Net Sell)*Contract Size/Leverage</t>
        </r>
      </text>
    </comment>
    <comment ref="D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amount required in the account to open these trades.
The calculation being used is the following. 
Margin =
 Max(Net Buy,Net Sell)*Contract Size/Leverage</t>
        </r>
      </text>
    </comment>
    <comment ref="D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Maximum Amount of Floating Loss</t>
        </r>
      </text>
    </comment>
    <comment ref="D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Ratio of 
Recovery Zone Exit Pips/Recovery Zone Range Pips
As this ratio increases the future lot sizes decrease. 
Find the ideal ratio that works for you.</t>
        </r>
      </text>
    </comment>
    <comment ref="D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Assuming 0 is the reference point where the initial trade took place.
Enter a value in the range shown bellow to calculate what your profit would have been at that point</t>
        </r>
      </text>
    </comment>
    <comment ref="D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total amount of buy lots active at this trade</t>
        </r>
      </text>
    </comment>
    <comment ref="E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total amount of sell lots active at this trade</t>
        </r>
      </text>
    </comment>
    <comment ref="F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net amount of lots active at this trade no. 
THIS IS THE MOST IMPORTANT FIGURE THAT DETERMINES YOUR EXPOSURE AND IS THE ONE YOU SHOULD AIM TO REDUCE </t>
        </r>
      </text>
    </comment>
    <comment ref="G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The total combined lots being open at this trade no. This figure is to be used to calculated how much spread will be charged</t>
        </r>
      </text>
    </comment>
    <comment ref="I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This panel shows profit information when the recovery
has been completed</t>
        </r>
      </text>
    </comment>
    <comment ref="I1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This panel shows profit information when the market is at the reference point set at the Location cell </t>
        </r>
      </text>
    </comment>
    <comment ref="J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Net Lots open for this trade type
</t>
        </r>
      </text>
    </comment>
    <comment ref="J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Net Lots open for this trade type
</t>
        </r>
      </text>
    </comment>
    <comment ref="K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pips for this trade type
</t>
        </r>
      </text>
    </comment>
    <comment ref="K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pips for this trade type
</t>
        </r>
      </text>
    </comment>
    <comment ref="L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Pips  * Lots
Used to calculate the Net Pips won</t>
        </r>
      </text>
    </comment>
    <comment ref="L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Pips  * Lots
Used to calculate the Net Pips won</t>
        </r>
      </text>
    </comment>
    <comment ref="M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USD for this trade type</t>
        </r>
      </text>
    </comment>
    <comment ref="M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USD for this trade type</t>
        </r>
      </text>
    </comment>
    <comment ref="T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This panel shows profit information when the market is at the reference point set at the Location cell </t>
        </r>
      </text>
    </comment>
    <comment ref="U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Net Lots open for this trade type
</t>
        </r>
      </text>
    </comment>
    <comment ref="V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pips for this trade type
</t>
        </r>
      </text>
    </comment>
    <comment ref="W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Pips  * Lots
Used to calculate the Net Pips won</t>
        </r>
      </text>
    </comment>
    <comment ref="X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Profit in USD for this trade type</t>
        </r>
      </text>
    </comment>
  </commentList>
</comments>
</file>

<file path=xl/sharedStrings.xml><?xml version="1.0" encoding="utf-8"?>
<sst xmlns="http://schemas.openxmlformats.org/spreadsheetml/2006/main" count="98" uniqueCount="46">
  <si>
    <t xml:space="preserve">LOSS RECOVERY TRADER CALCULATOR</t>
  </si>
  <si>
    <t xml:space="preserve">Start Trade</t>
  </si>
  <si>
    <t xml:space="preserve">Buy</t>
  </si>
  <si>
    <t xml:space="preserve">Margin Calculation Mode</t>
  </si>
  <si>
    <t xml:space="preserve">NET</t>
  </si>
  <si>
    <t xml:space="preserve">Trade No</t>
  </si>
  <si>
    <t xml:space="preserve">Multi Pips Mode</t>
  </si>
  <si>
    <t xml:space="preserve">Multi Amount Mode</t>
  </si>
  <si>
    <t xml:space="preserve">Start Lot</t>
  </si>
  <si>
    <t xml:space="preserve">Margin (USD)</t>
  </si>
  <si>
    <t xml:space="preserve">Summary at Closing</t>
  </si>
  <si>
    <t xml:space="preserve">Profit Calculation Mode</t>
  </si>
  <si>
    <t xml:space="preserve">PIPS</t>
  </si>
  <si>
    <t xml:space="preserve">Max Drawdown USD</t>
  </si>
  <si>
    <t xml:space="preserve">Lots</t>
  </si>
  <si>
    <t xml:space="preserve">Profit Pips</t>
  </si>
  <si>
    <t xml:space="preserve">Profit Pips x Lots</t>
  </si>
  <si>
    <t xml:space="preserve">Profit (USD)</t>
  </si>
  <si>
    <t xml:space="preserve">Profit in pips</t>
  </si>
  <si>
    <t xml:space="preserve">Exit to Entry Ratio</t>
  </si>
  <si>
    <t xml:space="preserve">Profit in amount (USD)</t>
  </si>
  <si>
    <t xml:space="preserve">Sell</t>
  </si>
  <si>
    <t xml:space="preserve">Recovery Zone Exit Pips</t>
  </si>
  <si>
    <t xml:space="preserve">Spread</t>
  </si>
  <si>
    <t xml:space="preserve">Recovery Zone Range Pips</t>
  </si>
  <si>
    <t xml:space="preserve">Location</t>
  </si>
  <si>
    <t xml:space="preserve">Net </t>
  </si>
  <si>
    <t xml:space="preserve">Max Trades</t>
  </si>
  <si>
    <t xml:space="preserve">Value Per Pip  (USD/1 lot)</t>
  </si>
  <si>
    <t xml:space="preserve">Leverage</t>
  </si>
  <si>
    <t xml:space="preserve">Max DD Calculations</t>
  </si>
  <si>
    <t xml:space="preserve">Future Lot Size Calculator</t>
  </si>
  <si>
    <t xml:space="preserve">Summary at Location</t>
  </si>
  <si>
    <t xml:space="preserve">Worst Location</t>
  </si>
  <si>
    <t xml:space="preserve">Trade Size</t>
  </si>
  <si>
    <t xml:space="preserve">Trade Type</t>
  </si>
  <si>
    <t xml:space="preserve">Net Buy</t>
  </si>
  <si>
    <t xml:space="preserve">Net Sell</t>
  </si>
  <si>
    <t xml:space="preserve">Net Lots</t>
  </si>
  <si>
    <t xml:space="preserve">Total Lots</t>
  </si>
  <si>
    <t xml:space="preserve"> Amount Mode</t>
  </si>
  <si>
    <t xml:space="preserve">AMOUNT</t>
  </si>
  <si>
    <t xml:space="preserve">Pips Profit</t>
  </si>
  <si>
    <t xml:space="preserve">Profit</t>
  </si>
  <si>
    <t xml:space="preserve">Net Profit</t>
  </si>
  <si>
    <t xml:space="preserve">Max Loss Potential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</si>
</sst>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2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sz val="36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262626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00"/>
        <bgColor rgb="FFFFFF00"/>
      </patternFill>
    </fill>
    <fill>
      <patternFill patternType="solid">
        <fgColor rgb="FFCCC1DA"/>
        <bgColor rgb="FFDDDDDD"/>
      </patternFill>
    </fill>
    <fill>
      <patternFill patternType="solid">
        <fgColor rgb="FF262626"/>
        <bgColor rgb="FF333333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6" fillId="9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9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7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6" fillId="9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0" fillId="0" borderId="4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7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7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0" borderId="2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7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0" borderId="7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9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10" borderId="7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9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10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1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6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7" fillId="0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18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17" fillId="10" borderId="1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9" fillId="10" borderId="1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7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10" borderId="7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tru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CC1D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62626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2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RowHeight="14.4" outlineLevelRow="0" outlineLevelCol="0"/>
  <cols>
    <col collapsed="false" customWidth="true" hidden="false" outlineLevel="0" max="1" min="1" style="1" width="27.45"/>
    <col collapsed="false" customWidth="true" hidden="false" outlineLevel="0" max="2" min="2" style="1" width="13.89"/>
    <col collapsed="false" customWidth="true" hidden="false" outlineLevel="0" max="3" min="3" style="1" width="10.66"/>
    <col collapsed="false" customWidth="true" hidden="false" outlineLevel="0" max="4" min="4" style="1" width="23.44"/>
    <col collapsed="false" customWidth="true" hidden="false" outlineLevel="0" max="5" min="5" style="1" width="14.01"/>
    <col collapsed="false" customWidth="true" hidden="false" outlineLevel="0" max="6" min="6" style="1" width="19"/>
    <col collapsed="false" customWidth="true" hidden="false" outlineLevel="0" max="7" min="7" style="1" width="12.89"/>
    <col collapsed="false" customWidth="true" hidden="false" outlineLevel="0" max="8" min="8" style="1" width="13.33"/>
    <col collapsed="false" customWidth="true" hidden="false" outlineLevel="0" max="9" min="9" style="1" width="17.33"/>
    <col collapsed="false" customWidth="true" hidden="false" outlineLevel="0" max="10" min="10" style="1" width="10.11"/>
    <col collapsed="false" customWidth="true" hidden="false" outlineLevel="0" max="11" min="11" style="1" width="12.56"/>
    <col collapsed="false" customWidth="true" hidden="false" outlineLevel="0" max="12" min="12" style="1" width="15.66"/>
    <col collapsed="false" customWidth="true" hidden="false" outlineLevel="0" max="13" min="13" style="1" width="15"/>
    <col collapsed="false" customWidth="true" hidden="false" outlineLevel="0" max="14" min="14" style="1" width="12.89"/>
    <col collapsed="false" customWidth="true" hidden="true" outlineLevel="0" max="15" min="15" style="1" width="10.66"/>
    <col collapsed="false" customWidth="true" hidden="true" outlineLevel="0" max="16" min="16" style="1" width="16.33"/>
    <col collapsed="false" customWidth="true" hidden="true" outlineLevel="0" max="17" min="17" style="1" width="19.56"/>
    <col collapsed="false" customWidth="true" hidden="false" outlineLevel="0" max="19" min="18" style="1" width="9.11"/>
    <col collapsed="false" customWidth="true" hidden="false" outlineLevel="0" max="20" min="20" style="1" width="14.34"/>
    <col collapsed="false" customWidth="true" hidden="false" outlineLevel="0" max="23" min="21" style="1" width="9.11"/>
    <col collapsed="false" customWidth="true" hidden="false" outlineLevel="0" max="24" min="24" style="1" width="11.56"/>
    <col collapsed="false" customWidth="true" hidden="false" outlineLevel="0" max="1025" min="25" style="1" width="9.11"/>
  </cols>
  <sheetData>
    <row r="1" customFormat="false" ht="14.4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4.4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Format="false" ht="15.75" hidden="false" customHeight="false" outlineLevel="0" collapsed="false">
      <c r="A3" s="1" t="s">
        <v>1</v>
      </c>
      <c r="B3" s="1" t="s">
        <v>2</v>
      </c>
      <c r="D3" s="1" t="s">
        <v>3</v>
      </c>
      <c r="E3" s="3" t="s">
        <v>4</v>
      </c>
      <c r="O3" s="1" t="s">
        <v>5</v>
      </c>
      <c r="P3" s="1" t="s">
        <v>6</v>
      </c>
      <c r="Q3" s="1" t="s">
        <v>7</v>
      </c>
    </row>
    <row r="4" customFormat="false" ht="15.75" hidden="false" customHeight="false" outlineLevel="0" collapsed="false">
      <c r="A4" s="1" t="s">
        <v>8</v>
      </c>
      <c r="B4" s="4" t="n">
        <v>0.01</v>
      </c>
      <c r="D4" s="1" t="s">
        <v>9</v>
      </c>
      <c r="E4" s="5" t="n">
        <f aca="false">IF(E3="NET",MAX(F16:F264),MAX(D17:E264))*100000/B13</f>
        <v>710</v>
      </c>
      <c r="I4" s="6" t="s">
        <v>10</v>
      </c>
      <c r="J4" s="6"/>
      <c r="K4" s="6"/>
      <c r="L4" s="6"/>
      <c r="M4" s="6"/>
      <c r="O4" s="1" t="n">
        <v>1</v>
      </c>
      <c r="P4" s="1" t="n">
        <f aca="false">O4</f>
        <v>1</v>
      </c>
      <c r="Q4" s="1" t="n">
        <f aca="false">O4</f>
        <v>1</v>
      </c>
    </row>
    <row r="5" customFormat="false" ht="15.75" hidden="false" customHeight="false" outlineLevel="0" collapsed="false">
      <c r="A5" s="1" t="s">
        <v>11</v>
      </c>
      <c r="B5" s="7" t="s">
        <v>12</v>
      </c>
      <c r="D5" s="1" t="s">
        <v>13</v>
      </c>
      <c r="E5" s="8" t="n">
        <f aca="false">X20</f>
        <v>-673.1</v>
      </c>
      <c r="I5" s="9"/>
      <c r="J5" s="10" t="s">
        <v>14</v>
      </c>
      <c r="K5" s="10" t="s">
        <v>15</v>
      </c>
      <c r="L5" s="10" t="s">
        <v>16</v>
      </c>
      <c r="M5" s="11" t="s">
        <v>17</v>
      </c>
      <c r="O5" s="1" t="n">
        <v>2</v>
      </c>
      <c r="P5" s="1" t="n">
        <f aca="false">IFERROR(IF(ISEVEN(O5)=1,($B$6*$B$4+D17*($B$8+$B$9)-$B$8*E17+G17*$B$11)/($B$8-$B$11),($B$6*$B$4+E17*($B$8+$B$9)-$B$8*D17+G17*$B$11)/($B$8-$B$11)),"")</f>
        <v>0.0221428571428571</v>
      </c>
      <c r="Q5" s="1" t="n">
        <f aca="false">IFERROR(IF(ISEVEN(O5)=1, ($B$7+$B$12*(D17*( $B$8+$B$9+$B$11)-E17*($B$8-$B$11)))/($B$12*($B$8-$B$11)),($B$7+$B$12*(E17*( $B$8+$B$9+$B$11)-D17*($B$8-$B$11)))/($B$12*($B$8-$B$11))),"")</f>
        <v>0.122142857142857</v>
      </c>
    </row>
    <row r="6" customFormat="false" ht="15" hidden="false" customHeight="false" outlineLevel="0" collapsed="false">
      <c r="A6" s="1" t="s">
        <v>18</v>
      </c>
      <c r="B6" s="4" t="n">
        <v>10</v>
      </c>
      <c r="D6" s="1" t="s">
        <v>19</v>
      </c>
      <c r="E6" s="12" t="n">
        <f aca="false">exit/zone</f>
        <v>3</v>
      </c>
      <c r="I6" s="13" t="s">
        <v>2</v>
      </c>
      <c r="J6" s="14" t="n">
        <f aca="false">SUMIF(C:C,I6,B:B)</f>
        <v>10.63</v>
      </c>
      <c r="K6" s="14" t="n">
        <f aca="false">IF(ISODD(B10)=1,B8,-B8-B9)</f>
        <v>15</v>
      </c>
      <c r="L6" s="14" t="n">
        <f aca="false">J6*K6</f>
        <v>159.45</v>
      </c>
      <c r="M6" s="15" t="n">
        <f aca="false">J6*B12*K6</f>
        <v>1594.5</v>
      </c>
      <c r="O6" s="1" t="n">
        <v>3</v>
      </c>
      <c r="P6" s="1" t="n">
        <f aca="false">IFERROR(IF(ISEVEN(O6)=1,($B$6*$B$4+D18*($B$8+$B$9)-$B$8*E18+G18*$B$11)/($B$8-$B$11),($B$6*$B$4+E18*($B$8+$B$9)-$B$8*D18+G18*$B$11)/($B$8-$B$11)),"")</f>
        <v>0.0421428571428571</v>
      </c>
      <c r="Q6" s="1" t="n">
        <f aca="false">IFERROR(IF(ISEVEN(O6)=1, ($B$7+$B$12*(D18*( $B$8+$B$9+$B$11)-E18*($B$8-$B$11)))/($B$12*($B$8-$B$11)),($B$7+$B$12*(E18*( $B$8+$B$9+$B$11)-D18*($B$8-$B$11)))/($B$12*($B$8-$B$11))),"")</f>
        <v>0.142142857142857</v>
      </c>
    </row>
    <row r="7" customFormat="false" ht="15.75" hidden="false" customHeight="false" outlineLevel="0" collapsed="false">
      <c r="A7" s="1" t="s">
        <v>20</v>
      </c>
      <c r="B7" s="4" t="n">
        <v>15</v>
      </c>
      <c r="I7" s="13" t="s">
        <v>21</v>
      </c>
      <c r="J7" s="14" t="n">
        <f aca="false">SUMIF(C:C,I7,B:B)</f>
        <v>7.08</v>
      </c>
      <c r="K7" s="14" t="n">
        <f aca="false">IF(ISEVEN(B10)=1,B8,-B8-B9)</f>
        <v>-20</v>
      </c>
      <c r="L7" s="14" t="n">
        <f aca="false">J7*K7</f>
        <v>-141.6</v>
      </c>
      <c r="M7" s="15" t="n">
        <f aca="false">J7*B12*K7</f>
        <v>-1416</v>
      </c>
      <c r="O7" s="1" t="n">
        <v>4</v>
      </c>
      <c r="P7" s="1" t="n">
        <f aca="false">IFERROR(IF(ISEVEN(O7)=1,($B$6*$B$4+D19*($B$8+$B$9)-$B$8*E19+G19*$B$11)/($B$8-$B$11),($B$6*$B$4+E19*($B$8+$B$9)-$B$8*D19+G19*$B$11)/($B$8-$B$11)),"")</f>
        <v>0.0671428571428572</v>
      </c>
      <c r="Q7" s="1" t="n">
        <f aca="false">IFERROR(IF(ISEVEN(O7)=1, ($B$7+$B$12*(D19*( $B$8+$B$9+$B$11)-E19*($B$8-$B$11)))/($B$12*($B$8-$B$11)),($B$7+$B$12*(E19*( $B$8+$B$9+$B$11)-D19*($B$8-$B$11)))/($B$12*($B$8-$B$11))),"")</f>
        <v>0.167142857142857</v>
      </c>
    </row>
    <row r="8" customFormat="false" ht="15" hidden="false" customHeight="true" outlineLevel="0" collapsed="false">
      <c r="A8" s="1" t="s">
        <v>22</v>
      </c>
      <c r="B8" s="4" t="n">
        <v>15</v>
      </c>
      <c r="E8" s="16" t="n">
        <v>-1</v>
      </c>
      <c r="F8" s="16"/>
      <c r="I8" s="9" t="s">
        <v>23</v>
      </c>
      <c r="J8" s="14" t="n">
        <f aca="false">SUM(J6:J7)</f>
        <v>17.71</v>
      </c>
      <c r="K8" s="14" t="n">
        <f aca="false">-B11</f>
        <v>-1</v>
      </c>
      <c r="L8" s="14" t="n">
        <f aca="false">J8*K8</f>
        <v>-17.71</v>
      </c>
      <c r="M8" s="15" t="n">
        <f aca="false">-J8*B11*B12</f>
        <v>-177.1</v>
      </c>
      <c r="O8" s="1" t="n">
        <v>5</v>
      </c>
      <c r="P8" s="1" t="n">
        <f aca="false">IFERROR(IF(ISEVEN(O8)=1,($B$6*$B$4+D20*($B$8+$B$9)-$B$8*E20+G20*$B$11)/($B$8-$B$11),($B$6*$B$4+E20*($B$8+$B$9)-$B$8*D20+G20*$B$11)/($B$8-$B$11)),"")</f>
        <v>0.0971428571428571</v>
      </c>
      <c r="Q8" s="1" t="n">
        <f aca="false">IFERROR(IF(ISEVEN(O8)=1, ($B$7+$B$12*(D20*( $B$8+$B$9+$B$11)-E20*($B$8-$B$11)))/($B$12*($B$8-$B$11)),($B$7+$B$12*(E20*( $B$8+$B$9+$B$11)-D20*($B$8-$B$11)))/($B$12*($B$8-$B$11))),"")</f>
        <v>0.197142857142857</v>
      </c>
    </row>
    <row r="9" customFormat="false" ht="14.4" hidden="false" customHeight="false" outlineLevel="0" collapsed="false">
      <c r="A9" s="1" t="s">
        <v>24</v>
      </c>
      <c r="B9" s="4" t="n">
        <v>5</v>
      </c>
      <c r="D9" s="1" t="s">
        <v>25</v>
      </c>
      <c r="E9" s="16"/>
      <c r="F9" s="16"/>
      <c r="I9" s="13" t="s">
        <v>26</v>
      </c>
      <c r="J9" s="14" t="n">
        <f aca="false">ABS(J6-J7)</f>
        <v>3.55</v>
      </c>
      <c r="K9" s="14"/>
      <c r="L9" s="14" t="n">
        <f aca="false">SUM(L6:L8)/B4</f>
        <v>13.9999999999993</v>
      </c>
      <c r="M9" s="17" t="n">
        <f aca="false">SUM(M6:M8)</f>
        <v>1.39999999999975</v>
      </c>
      <c r="O9" s="1" t="n">
        <v>6</v>
      </c>
      <c r="P9" s="1" t="n">
        <f aca="false">IFERROR(IF(ISEVEN(O9)=1,($B$6*$B$4+D21*($B$8+$B$9)-$B$8*E21+G21*$B$11)/($B$8-$B$11),($B$6*$B$4+E21*($B$8+$B$9)-$B$8*D21+G21*$B$11)/($B$8-$B$11)),"")</f>
        <v>0.147142857142857</v>
      </c>
      <c r="Q9" s="1" t="n">
        <f aca="false">IFERROR(IF(ISEVEN(O9)=1, ($B$7+$B$12*(D21*( $B$8+$B$9+$B$11)-E21*($B$8-$B$11)))/($B$12*($B$8-$B$11)),($B$7+$B$12*(E21*( $B$8+$B$9+$B$11)-D21*($B$8-$B$11)))/($B$12*($B$8-$B$11))),"")</f>
        <v>0.247142857142857</v>
      </c>
    </row>
    <row r="10" customFormat="false" ht="15" hidden="false" customHeight="false" outlineLevel="0" collapsed="false">
      <c r="A10" s="1" t="s">
        <v>27</v>
      </c>
      <c r="B10" s="4" t="n">
        <v>15</v>
      </c>
      <c r="E10" s="16"/>
      <c r="F10" s="16"/>
      <c r="I10" s="18"/>
      <c r="J10" s="19"/>
      <c r="K10" s="19"/>
      <c r="L10" s="19"/>
      <c r="M10" s="20"/>
      <c r="O10" s="1" t="n">
        <v>7</v>
      </c>
      <c r="P10" s="1" t="n">
        <f aca="false">IFERROR(IF(ISEVEN(O10)=1,($B$6*$B$4+D22*($B$8+$B$9)-$B$8*E22+G22*$B$11)/($B$8-$B$11),($B$6*$B$4+E22*($B$8+$B$9)-$B$8*D22+G22*$B$11)/($B$8-$B$11)),"")</f>
        <v>0.222142857142857</v>
      </c>
      <c r="Q10" s="1" t="n">
        <f aca="false">IFERROR(IF(ISEVEN(O10)=1, ($B$7+$B$12*(D22*( $B$8+$B$9+$B$11)-E22*($B$8-$B$11)))/($B$12*($B$8-$B$11)),($B$7+$B$12*(E22*( $B$8+$B$9+$B$11)-D22*($B$8-$B$11)))/($B$12*($B$8-$B$11))),"")</f>
        <v>0.322142857142857</v>
      </c>
    </row>
    <row r="11" customFormat="false" ht="14.4" hidden="false" customHeight="false" outlineLevel="0" collapsed="false">
      <c r="A11" s="1" t="s">
        <v>23</v>
      </c>
      <c r="B11" s="4" t="n">
        <v>1</v>
      </c>
      <c r="E11" s="21" t="str">
        <f aca="false">"Enter a value between 
"&amp;-(B8+B9)&amp;" and "&amp;(exit)</f>
        <v>Enter a value between 
-20 and 15</v>
      </c>
      <c r="F11" s="21"/>
      <c r="O11" s="1" t="n">
        <v>8</v>
      </c>
      <c r="P11" s="1" t="n">
        <f aca="false">IFERROR(IF(ISEVEN(O11)=1,($B$6*$B$4+D23*($B$8+$B$9)-$B$8*E23+G23*$B$11)/($B$8-$B$11),($B$6*$B$4+E23*($B$8+$B$9)-$B$8*D23+G23*$B$11)/($B$8-$B$11)),"")</f>
        <v>0.342142857142857</v>
      </c>
      <c r="Q11" s="1" t="n">
        <f aca="false">IFERROR(IF(ISEVEN(O11)=1, ($B$7+$B$12*(D23*( $B$8+$B$9+$B$11)-E23*($B$8-$B$11)))/($B$12*($B$8-$B$11)),($B$7+$B$12*(E23*( $B$8+$B$9+$B$11)-D23*($B$8-$B$11)))/($B$12*($B$8-$B$11))),"")</f>
        <v>0.442142857142857</v>
      </c>
    </row>
    <row r="12" customFormat="false" ht="14.4" hidden="false" customHeight="false" outlineLevel="0" collapsed="false">
      <c r="A12" s="1" t="s">
        <v>28</v>
      </c>
      <c r="B12" s="4" t="n">
        <v>10</v>
      </c>
      <c r="E12" s="21"/>
      <c r="F12" s="21"/>
      <c r="O12" s="1" t="n">
        <v>9</v>
      </c>
      <c r="P12" s="1" t="n">
        <f aca="false">IFERROR(IF(ISEVEN(O12)=1,($B$6*$B$4+D24*($B$8+$B$9)-$B$8*E24+G24*$B$11)/($B$8-$B$11),($B$6*$B$4+E24*($B$8+$B$9)-$B$8*D24+G24*$B$11)/($B$8-$B$11)),"")</f>
        <v>0.517142857142857</v>
      </c>
      <c r="Q12" s="1" t="n">
        <f aca="false">IFERROR(IF(ISEVEN(O12)=1, ($B$7+$B$12*(D24*( $B$8+$B$9+$B$11)-E24*($B$8-$B$11)))/($B$12*($B$8-$B$11)),($B$7+$B$12*(E24*( $B$8+$B$9+$B$11)-D24*($B$8-$B$11)))/($B$12*($B$8-$B$11))),"")</f>
        <v>0.617142857142857</v>
      </c>
    </row>
    <row r="13" customFormat="false" ht="15.75" hidden="false" customHeight="false" outlineLevel="0" collapsed="false">
      <c r="A13" s="1" t="s">
        <v>29</v>
      </c>
      <c r="B13" s="4" t="n">
        <v>500</v>
      </c>
      <c r="O13" s="1" t="n">
        <v>10</v>
      </c>
      <c r="P13" s="1" t="n">
        <f aca="false">IFERROR(IF(ISEVEN(O13)=1,($B$6*$B$4+D25*($B$8+$B$9)-$B$8*E25+G25*$B$11)/($B$8-$B$11),($B$6*$B$4+E25*($B$8+$B$9)-$B$8*D25+G25*$B$11)/($B$8-$B$11)),"")</f>
        <v>0.772142857142857</v>
      </c>
      <c r="Q13" s="1" t="n">
        <f aca="false">IFERROR(IF(ISEVEN(O13)=1, ($B$7+$B$12*(D25*( $B$8+$B$9+$B$11)-E25*($B$8-$B$11)))/($B$12*($B$8-$B$11)),($B$7+$B$12*(E25*( $B$8+$B$9+$B$11)-D25*($B$8-$B$11)))/($B$12*($B$8-$B$11))),"")</f>
        <v>0.872142857142857</v>
      </c>
    </row>
    <row r="14" customFormat="false" ht="15.75" hidden="false" customHeight="false" outlineLevel="0" collapsed="false">
      <c r="O14" s="1" t="n">
        <v>11</v>
      </c>
      <c r="P14" s="1" t="n">
        <f aca="false">IFERROR(IF(ISEVEN(O14)=1,($B$6*$B$4+D26*($B$8+$B$9)-$B$8*E26+G26*$B$11)/($B$8-$B$11),($B$6*$B$4+E26*($B$8+$B$9)-$B$8*D26+G26*$B$11)/($B$8-$B$11)),"")</f>
        <v>1.16714285714286</v>
      </c>
      <c r="Q14" s="1" t="n">
        <f aca="false">IFERROR(IF(ISEVEN(O14)=1, ($B$7+$B$12*(D26*( $B$8+$B$9+$B$11)-E26*($B$8-$B$11)))/($B$12*($B$8-$B$11)),($B$7+$B$12*(E26*( $B$8+$B$9+$B$11)-D26*($B$8-$B$11)))/($B$12*($B$8-$B$11))),"")</f>
        <v>1.26714285714286</v>
      </c>
      <c r="T14" s="22" t="s">
        <v>30</v>
      </c>
      <c r="U14" s="22"/>
      <c r="V14" s="22"/>
      <c r="W14" s="22"/>
      <c r="X14" s="22"/>
    </row>
    <row r="15" customFormat="false" ht="19.5" hidden="false" customHeight="false" outlineLevel="0" collapsed="false">
      <c r="A15" s="23" t="s">
        <v>31</v>
      </c>
      <c r="B15" s="23"/>
      <c r="C15" s="23"/>
      <c r="D15" s="23"/>
      <c r="E15" s="23"/>
      <c r="F15" s="23"/>
      <c r="G15" s="23"/>
      <c r="I15" s="6" t="s">
        <v>32</v>
      </c>
      <c r="J15" s="6"/>
      <c r="K15" s="6"/>
      <c r="L15" s="6"/>
      <c r="M15" s="6"/>
      <c r="O15" s="1" t="n">
        <v>12</v>
      </c>
      <c r="P15" s="1" t="n">
        <f aca="false">IFERROR(IF(ISEVEN(O15)=1,($B$6*$B$4+D27*($B$8+$B$9)-$B$8*E27+G27*$B$11)/($B$8-$B$11),($B$6*$B$4+E27*($B$8+$B$9)-$B$8*D27+G27*$B$11)/($B$8-$B$11)),"")</f>
        <v>1.74714285714286</v>
      </c>
      <c r="Q15" s="1" t="n">
        <f aca="false">IFERROR(IF(ISEVEN(O15)=1, ($B$7+$B$12*(D27*( $B$8+$B$9+$B$11)-E27*($B$8-$B$11)))/($B$12*($B$8-$B$11)),($B$7+$B$12*(E27*( $B$8+$B$9+$B$11)-D27*($B$8-$B$11)))/($B$12*($B$8-$B$11))),"")</f>
        <v>1.84714285714286</v>
      </c>
      <c r="T15" s="14" t="s">
        <v>33</v>
      </c>
      <c r="U15" s="1" t="n">
        <f aca="false">IF(ISODD(B10)=1,-zone+1,0-1)</f>
        <v>-4</v>
      </c>
      <c r="V15" s="24"/>
      <c r="W15" s="24"/>
      <c r="X15" s="24"/>
    </row>
    <row r="16" customFormat="false" ht="15" hidden="false" customHeight="false" outlineLevel="0" collapsed="false">
      <c r="A16" s="25" t="s">
        <v>5</v>
      </c>
      <c r="B16" s="25" t="s">
        <v>34</v>
      </c>
      <c r="C16" s="25" t="s">
        <v>35</v>
      </c>
      <c r="D16" s="25" t="s">
        <v>36</v>
      </c>
      <c r="E16" s="25" t="s">
        <v>37</v>
      </c>
      <c r="F16" s="26" t="s">
        <v>38</v>
      </c>
      <c r="G16" s="25" t="s">
        <v>39</v>
      </c>
      <c r="I16" s="9"/>
      <c r="J16" s="10" t="s">
        <v>14</v>
      </c>
      <c r="K16" s="10" t="s">
        <v>15</v>
      </c>
      <c r="L16" s="10" t="s">
        <v>16</v>
      </c>
      <c r="M16" s="11" t="s">
        <v>17</v>
      </c>
      <c r="O16" s="1" t="n">
        <v>13</v>
      </c>
      <c r="P16" s="1" t="n">
        <f aca="false">IFERROR(IF(ISEVEN(O16)=1,($B$6*$B$4+D28*($B$8+$B$9)-$B$8*E28+G28*$B$11)/($B$8-$B$11),($B$6*$B$4+E28*($B$8+$B$9)-$B$8*D28+G28*$B$11)/($B$8-$B$11)),"")</f>
        <v>2.62214285714286</v>
      </c>
      <c r="Q16" s="1" t="n">
        <f aca="false">IFERROR(IF(ISEVEN(O16)=1, ($B$7+$B$12*(D28*( $B$8+$B$9+$B$11)-E28*($B$8-$B$11)))/($B$12*($B$8-$B$11)),($B$7+$B$12*(E28*( $B$8+$B$9+$B$11)-D28*($B$8-$B$11)))/($B$12*($B$8-$B$11))),"")</f>
        <v>2.72214285714286</v>
      </c>
      <c r="T16" s="9"/>
      <c r="U16" s="10" t="s">
        <v>14</v>
      </c>
      <c r="V16" s="10" t="s">
        <v>15</v>
      </c>
      <c r="W16" s="10" t="s">
        <v>16</v>
      </c>
      <c r="X16" s="11" t="s">
        <v>17</v>
      </c>
    </row>
    <row r="17" customFormat="false" ht="15" hidden="false" customHeight="false" outlineLevel="0" collapsed="false">
      <c r="A17" s="1" t="n">
        <v>1</v>
      </c>
      <c r="B17" s="27" t="n">
        <f aca="false">IF(A17&gt;$B$10,"",$B$4)</f>
        <v>0.01</v>
      </c>
      <c r="C17" s="1" t="str">
        <f aca="false">IFERROR(IF(ISEVEN(A17)=0,$B$3,"Sell"),"")</f>
        <v>Buy</v>
      </c>
      <c r="D17" s="1" t="n">
        <f aca="false">IF(A17&gt;$B$10,"",SUMIFS($B$17:B17,$C$17:C17,$I$6))</f>
        <v>0.01</v>
      </c>
      <c r="E17" s="27" t="n">
        <f aca="false">IF(A17&gt;$B$10,"",SUMIFS($B$17:B17,$C$17:C17,$I$7))</f>
        <v>0</v>
      </c>
      <c r="F17" s="1" t="n">
        <f aca="false">IFERROR(ABS(D17-E17),"")</f>
        <v>0.01</v>
      </c>
      <c r="G17" s="1" t="n">
        <f aca="false">IF(A17&gt;$B$10,"",D17+E17)</f>
        <v>0.01</v>
      </c>
      <c r="I17" s="13" t="s">
        <v>2</v>
      </c>
      <c r="J17" s="14" t="n">
        <f aca="false">SUMIF(C:C,I17,B:B)</f>
        <v>10.63</v>
      </c>
      <c r="K17" s="14" t="n">
        <f aca="false">E8</f>
        <v>-1</v>
      </c>
      <c r="L17" s="14" t="n">
        <f aca="false">J17*K17</f>
        <v>-10.63</v>
      </c>
      <c r="M17" s="28" t="n">
        <f aca="false">J17*B12*K17</f>
        <v>-106.3</v>
      </c>
      <c r="O17" s="1" t="n">
        <v>14</v>
      </c>
      <c r="P17" s="1" t="n">
        <f aca="false">IFERROR(IF(ISEVEN(O17)=1,($B$6*$B$4+D29*($B$8+$B$9)-$B$8*E29+G29*$B$11)/($B$8-$B$11),($B$6*$B$4+E29*($B$8+$B$9)-$B$8*D29+G29*$B$11)/($B$8-$B$11)),"")</f>
        <v>3.94214285714286</v>
      </c>
      <c r="Q17" s="1" t="n">
        <f aca="false">IFERROR(IF(ISEVEN(O17)=1, ($B$7+$B$12*(D29*( $B$8+$B$9+$B$11)-E29*($B$8-$B$11)))/($B$12*($B$8-$B$11)),($B$7+$B$12*(E29*( $B$8+$B$9+$B$11)-D29*($B$8-$B$11)))/($B$12*($B$8-$B$11))),"")</f>
        <v>4.04214285714286</v>
      </c>
      <c r="T17" s="13" t="s">
        <v>2</v>
      </c>
      <c r="U17" s="14" t="n">
        <f aca="false">J6</f>
        <v>10.63</v>
      </c>
      <c r="V17" s="14" t="n">
        <f aca="false">U15</f>
        <v>-4</v>
      </c>
      <c r="W17" s="14" t="n">
        <f aca="false">U17*V17</f>
        <v>-42.52</v>
      </c>
      <c r="X17" s="28" t="n">
        <f aca="false">U17*B12*V17</f>
        <v>-425.2</v>
      </c>
    </row>
    <row r="18" customFormat="false" ht="15" hidden="false" customHeight="false" outlineLevel="0" collapsed="false">
      <c r="A18" s="1" t="n">
        <f aca="false">IFERROR(IF(A17+1&lt;=$B$10,A17+1,""),"")</f>
        <v>2</v>
      </c>
      <c r="B18" s="27" t="n">
        <f aca="false">IF(A18&gt;$B$10,"",IF($B$5="PIPS",ROUNDUP(P5,2),ROUND(Q5,2)))</f>
        <v>0.03</v>
      </c>
      <c r="C18" s="1" t="str">
        <f aca="false">IFERROR(IF(ISEVEN(A18)=0,$B$3,"Sell"),"")</f>
        <v>Sell</v>
      </c>
      <c r="D18" s="1" t="n">
        <f aca="false">IF(A18&gt;$B$10,"",SUMIFS($B$17:B18,$C$17:C18,$I$6))</f>
        <v>0.01</v>
      </c>
      <c r="E18" s="27" t="n">
        <f aca="false">IF(A18&gt;$B$10,"",SUMIFS($B$17:B18,$C$17:C18,$I$7))</f>
        <v>0.03</v>
      </c>
      <c r="F18" s="1" t="n">
        <f aca="false">IFERROR(ABS(D18-E18),"")</f>
        <v>0.02</v>
      </c>
      <c r="G18" s="1" t="n">
        <f aca="false">IF(A18&gt;$B$10,"",D18+E18)</f>
        <v>0.04</v>
      </c>
      <c r="I18" s="13" t="s">
        <v>21</v>
      </c>
      <c r="J18" s="14" t="n">
        <f aca="false">SUMIF(C:C,I18,B:B)</f>
        <v>7.08</v>
      </c>
      <c r="K18" s="14" t="n">
        <f aca="false">-E8-B9</f>
        <v>-4</v>
      </c>
      <c r="L18" s="14" t="n">
        <f aca="false">J18*K18</f>
        <v>-28.32</v>
      </c>
      <c r="M18" s="28" t="n">
        <f aca="false">J18*B12*K18</f>
        <v>-283.2</v>
      </c>
      <c r="O18" s="1" t="n">
        <v>15</v>
      </c>
      <c r="P18" s="1" t="n">
        <f aca="false">IFERROR(IF(ISEVEN(O18)=1,($B$6*$B$4+D30*($B$8+$B$9)-$B$8*E30+G30*$B$11)/($B$8-$B$11),($B$6*$B$4+E30*($B$8+$B$9)-$B$8*D30+G30*$B$11)/($B$8-$B$11)),"")</f>
        <v>5.91714285714286</v>
      </c>
      <c r="Q18" s="1" t="n">
        <f aca="false">IFERROR(IF(ISEVEN(O18)=1, ($B$7+$B$12*(D30*( $B$8+$B$9+$B$11)-E30*($B$8-$B$11)))/($B$12*($B$8-$B$11)),($B$7+$B$12*(E30*( $B$8+$B$9+$B$11)-D30*($B$8-$B$11)))/($B$12*($B$8-$B$11))),"")</f>
        <v>6.01714285714286</v>
      </c>
      <c r="T18" s="13" t="s">
        <v>21</v>
      </c>
      <c r="U18" s="14" t="n">
        <f aca="false">J7</f>
        <v>7.08</v>
      </c>
      <c r="V18" s="14" t="n">
        <f aca="false">-U15-B9</f>
        <v>-1</v>
      </c>
      <c r="W18" s="14" t="n">
        <f aca="false">U18*V18</f>
        <v>-7.08</v>
      </c>
      <c r="X18" s="28" t="n">
        <f aca="false">U18*B12*V18</f>
        <v>-70.8</v>
      </c>
    </row>
    <row r="19" customFormat="false" ht="15" hidden="false" customHeight="false" outlineLevel="0" collapsed="false">
      <c r="A19" s="1" t="n">
        <f aca="false">IFERROR(IF(A18+1&lt;=$B$10,A18+1,""),"")</f>
        <v>3</v>
      </c>
      <c r="B19" s="27" t="n">
        <f aca="false">IF(A19&gt;$B$10,"",IF($B$5="PIPS",ROUNDUP(P6,2),ROUND(Q6,2)))</f>
        <v>0.05</v>
      </c>
      <c r="C19" s="1" t="str">
        <f aca="false">IFERROR(IF(ISEVEN(A19)=0,$B$3,"Sell"),"")</f>
        <v>Buy</v>
      </c>
      <c r="D19" s="1" t="n">
        <f aca="false">IF(A19&gt;$B$10,"",SUMIFS($B$17:B19,$C$17:C19,$I$6))</f>
        <v>0.06</v>
      </c>
      <c r="E19" s="27" t="n">
        <f aca="false">IF(A19&gt;$B$10,"",SUMIFS($B$17:B19,$C$17:C19,$I$7))</f>
        <v>0.03</v>
      </c>
      <c r="F19" s="1" t="n">
        <f aca="false">IFERROR(ABS(D19-E19),"")</f>
        <v>0.03</v>
      </c>
      <c r="G19" s="1" t="n">
        <f aca="false">IF(A19&gt;$B$10,"",D19+E19)</f>
        <v>0.09</v>
      </c>
      <c r="I19" s="9" t="s">
        <v>23</v>
      </c>
      <c r="J19" s="14" t="n">
        <f aca="false">SUM(J17:J18)</f>
        <v>17.71</v>
      </c>
      <c r="K19" s="14" t="n">
        <f aca="false">K8</f>
        <v>-1</v>
      </c>
      <c r="L19" s="14" t="n">
        <f aca="false">J19*K19</f>
        <v>-17.71</v>
      </c>
      <c r="M19" s="28" t="n">
        <f aca="false">-J8*B11*B12</f>
        <v>-177.1</v>
      </c>
      <c r="O19" s="1" t="n">
        <v>16</v>
      </c>
      <c r="P19" s="1" t="n">
        <f aca="false">IFERROR(IF(ISEVEN(O19)=1,($B$6*$B$4+D31*($B$8+$B$9)-$B$8*E31+G31*$B$11)/($B$8-$B$11),($B$6*$B$4+E31*($B$8+$B$9)-$B$8*D31+G31*$B$11)/($B$8-$B$11)),"")</f>
        <v>8.87214285714285</v>
      </c>
      <c r="Q19" s="1" t="n">
        <f aca="false">IFERROR(IF(ISEVEN(O19)=1, ($B$7+$B$12*(D31*( $B$8+$B$9+$B$11)-E31*($B$8-$B$11)))/($B$12*($B$8-$B$11)),($B$7+$B$12*(E31*( $B$8+$B$9+$B$11)-D31*($B$8-$B$11)))/($B$12*($B$8-$B$11))),"")</f>
        <v>8.97214285714286</v>
      </c>
      <c r="T19" s="9" t="s">
        <v>23</v>
      </c>
      <c r="U19" s="14" t="n">
        <f aca="false">J8</f>
        <v>17.71</v>
      </c>
      <c r="V19" s="14" t="n">
        <f aca="false">K8</f>
        <v>-1</v>
      </c>
      <c r="W19" s="14" t="n">
        <f aca="false">U19*V19</f>
        <v>-17.71</v>
      </c>
      <c r="X19" s="28" t="n">
        <f aca="false">U19*B12*V19</f>
        <v>-177.1</v>
      </c>
    </row>
    <row r="20" customFormat="false" ht="15" hidden="false" customHeight="false" outlineLevel="0" collapsed="false">
      <c r="A20" s="1" t="n">
        <f aca="false">IFERROR(IF(A19+1&lt;=$B$10,A19+1,""),"")</f>
        <v>4</v>
      </c>
      <c r="B20" s="27" t="n">
        <f aca="false">IF(A20&gt;$B$10,"",IF($B$5="PIPS",ROUNDUP(P7,2),ROUND(Q7,2)))</f>
        <v>0.07</v>
      </c>
      <c r="C20" s="1" t="str">
        <f aca="false">IFERROR(IF(ISEVEN(A20)=0,$B$3,"Sell"),"")</f>
        <v>Sell</v>
      </c>
      <c r="D20" s="1" t="n">
        <f aca="false">IF(A20&gt;$B$10,"",SUMIFS($B$17:B20,$C$17:C20,$I$6))</f>
        <v>0.06</v>
      </c>
      <c r="E20" s="27" t="n">
        <f aca="false">IF(A20&gt;$B$10,"",SUMIFS($B$17:B20,$C$17:C20,$I$7))</f>
        <v>0.1</v>
      </c>
      <c r="F20" s="1" t="n">
        <f aca="false">IFERROR(ABS(D20-E20),"")</f>
        <v>0.04</v>
      </c>
      <c r="G20" s="1" t="n">
        <f aca="false">IF(A20&gt;$B$10,"",D20+E20)</f>
        <v>0.16</v>
      </c>
      <c r="I20" s="13" t="s">
        <v>26</v>
      </c>
      <c r="J20" s="14" t="n">
        <f aca="false">ABS(J17-J18)</f>
        <v>3.55</v>
      </c>
      <c r="K20" s="14"/>
      <c r="L20" s="14" t="n">
        <f aca="false">SUM(L17:L19)/B4</f>
        <v>-5666</v>
      </c>
      <c r="M20" s="29" t="n">
        <f aca="false">SUM(M17:M19)</f>
        <v>-566.6</v>
      </c>
      <c r="O20" s="1" t="n">
        <v>17</v>
      </c>
      <c r="P20" s="1" t="str">
        <f aca="false">IFERROR(IF(ISEVEN(O20)=1,($B$6*$B$4+D32*($B$8+$B$9)-$B$8*E32+G32*$B$11)/($B$8-$B$11),($B$6*$B$4+E32*($B$8+$B$9)-$B$8*D32+G32*$B$11)/($B$8-$B$11)),"")</f>
        <v/>
      </c>
      <c r="Q20" s="1" t="str">
        <f aca="false">IFERROR(IF(ISEVEN(O20)=1, ($B$7+$B$12*(D32*( $B$8+$B$9+$B$11)-E32*($B$8-$B$11)))/($B$12*($B$8-$B$11)),($B$7+$B$12*(E32*( $B$8+$B$9+$B$11)-D32*($B$8-$B$11)))/($B$12*($B$8-$B$11))),"")</f>
        <v/>
      </c>
      <c r="T20" s="13" t="s">
        <v>26</v>
      </c>
      <c r="U20" s="14" t="n">
        <f aca="false">ABS(U17-U18)</f>
        <v>3.55</v>
      </c>
      <c r="V20" s="14"/>
      <c r="W20" s="14" t="n">
        <f aca="false">SUM(W17:W19)/B4</f>
        <v>-6731</v>
      </c>
      <c r="X20" s="29" t="n">
        <f aca="false">SUM(X17:X19)</f>
        <v>-673.1</v>
      </c>
    </row>
    <row r="21" customFormat="false" ht="15.75" hidden="false" customHeight="false" outlineLevel="0" collapsed="false">
      <c r="A21" s="30" t="n">
        <f aca="false">IFERROR(IF(A20+1&lt;=$B$10,A20+1,""),"")</f>
        <v>5</v>
      </c>
      <c r="B21" s="27" t="n">
        <f aca="false">IF(A21&gt;$B$10,"",IF($B$5="PIPS",ROUNDUP(P8,2),ROUND(Q8,2)))</f>
        <v>0.1</v>
      </c>
      <c r="C21" s="30" t="str">
        <f aca="false">IFERROR(IF(ISEVEN(A21)=0,$B$3,"Sell"),"")</f>
        <v>Buy</v>
      </c>
      <c r="D21" s="30" t="n">
        <f aca="false">IF(A21&gt;$B$10,"",SUMIFS($B$17:B21,$C$17:C21,$I$6))</f>
        <v>0.16</v>
      </c>
      <c r="E21" s="31" t="n">
        <f aca="false">IF(A21&gt;$B$10,"",SUMIFS($B$17:B21,$C$17:C21,$I$7))</f>
        <v>0.1</v>
      </c>
      <c r="F21" s="30" t="n">
        <f aca="false">IFERROR(ABS(D21-E21),"")</f>
        <v>0.06</v>
      </c>
      <c r="G21" s="30" t="n">
        <f aca="false">IF(A21&gt;$B$10,"",D21+E21)</f>
        <v>0.26</v>
      </c>
      <c r="I21" s="18"/>
      <c r="J21" s="19"/>
      <c r="K21" s="19"/>
      <c r="L21" s="19"/>
      <c r="M21" s="20"/>
      <c r="O21" s="1" t="n">
        <v>18</v>
      </c>
      <c r="P21" s="1" t="str">
        <f aca="false">IFERROR(IF(ISEVEN(O21)=1,($B$6*$B$4+D33*($B$8+$B$9)-$B$8*E33+G33*$B$11)/($B$8-$B$11),($B$6*$B$4+E33*($B$8+$B$9)-$B$8*D33+G33*$B$11)/($B$8-$B$11)),"")</f>
        <v/>
      </c>
      <c r="Q21" s="1" t="str">
        <f aca="false">IFERROR(IF(ISEVEN(O21)=1, ($B$7+$B$12*(D33*( $B$8+$B$9+$B$11)-E33*($B$8-$B$11)))/($B$12*($B$8-$B$11)),($B$7+$B$12*(E33*( $B$8+$B$9+$B$11)-D33*($B$8-$B$11)))/($B$12*($B$8-$B$11))),"")</f>
        <v/>
      </c>
      <c r="T21" s="18"/>
      <c r="U21" s="19"/>
      <c r="V21" s="19"/>
      <c r="W21" s="19"/>
      <c r="X21" s="20"/>
    </row>
    <row r="22" customFormat="false" ht="15" hidden="false" customHeight="false" outlineLevel="0" collapsed="false">
      <c r="A22" s="1" t="n">
        <f aca="false">IFERROR(IF(A21+1&lt;=$B$10,A21+1,""),"")</f>
        <v>6</v>
      </c>
      <c r="B22" s="27" t="n">
        <f aca="false">IF(A22&gt;$B$10,"",IF($B$5="PIPS",ROUNDUP(P9,2),ROUND(Q9,2)))</f>
        <v>0.15</v>
      </c>
      <c r="C22" s="1" t="str">
        <f aca="false">IFERROR(IF(ISEVEN(A22)=0,$B$3,"Sell"),"")</f>
        <v>Sell</v>
      </c>
      <c r="D22" s="1" t="n">
        <f aca="false">IF(A22&gt;$B$10,"",SUMIFS($B$17:B22,$C$17:C22,$I$6))</f>
        <v>0.16</v>
      </c>
      <c r="E22" s="27" t="n">
        <f aca="false">IF(A22&gt;$B$10,"",SUMIFS($B$17:B22,$C$17:C22,$I$7))</f>
        <v>0.25</v>
      </c>
      <c r="F22" s="1" t="n">
        <f aca="false">IFERROR(ABS(D22-E22),"")</f>
        <v>0.09</v>
      </c>
      <c r="G22" s="1" t="n">
        <f aca="false">IF(A22&gt;$B$10,"",D22+E22)</f>
        <v>0.41</v>
      </c>
      <c r="O22" s="1" t="n">
        <v>19</v>
      </c>
      <c r="P22" s="1" t="str">
        <f aca="false">IFERROR(IF(ISEVEN(O22)=1,($B$6*$B$4+D34*($B$8+$B$9)-$B$8*E34+G34*$B$11)/($B$8-$B$11),($B$6*$B$4+E34*($B$8+$B$9)-$B$8*D34+G34*$B$11)/($B$8-$B$11)),"")</f>
        <v/>
      </c>
      <c r="Q22" s="1" t="str">
        <f aca="false">IFERROR(IF(ISEVEN(O22)=1, ($B$7+$B$12*(D34*( $B$8+$B$9+$B$11)-E34*($B$8-$B$11)))/($B$12*($B$8-$B$11)),($B$7+$B$12*(E34*( $B$8+$B$9+$B$11)-D34*($B$8-$B$11)))/($B$12*($B$8-$B$11))),"")</f>
        <v/>
      </c>
    </row>
    <row r="23" customFormat="false" ht="15" hidden="false" customHeight="false" outlineLevel="0" collapsed="false">
      <c r="A23" s="1" t="n">
        <f aca="false">IFERROR(IF(A22+1&lt;=$B$10,A22+1,""),"")</f>
        <v>7</v>
      </c>
      <c r="B23" s="27" t="n">
        <f aca="false">IF(A23&gt;$B$10,"",IF($B$5="PIPS",ROUNDUP(P10,2),ROUND(Q10,2)))</f>
        <v>0.23</v>
      </c>
      <c r="C23" s="1" t="str">
        <f aca="false">IFERROR(IF(ISEVEN(A23)=0,$B$3,"Sell"),"")</f>
        <v>Buy</v>
      </c>
      <c r="D23" s="1" t="n">
        <f aca="false">IF(A23&gt;$B$10,"",SUMIFS($B$17:B23,$C$17:C23,$I$6))</f>
        <v>0.39</v>
      </c>
      <c r="E23" s="27" t="n">
        <f aca="false">IF(A23&gt;$B$10,"",SUMIFS($B$17:B23,$C$17:C23,$I$7))</f>
        <v>0.25</v>
      </c>
      <c r="F23" s="1" t="n">
        <f aca="false">IFERROR(ABS(D23-E23),"")</f>
        <v>0.14</v>
      </c>
      <c r="G23" s="1" t="n">
        <f aca="false">IF(A23&gt;$B$10,"",D23+E23)</f>
        <v>0.64</v>
      </c>
      <c r="O23" s="1" t="n">
        <v>20</v>
      </c>
      <c r="P23" s="1" t="str">
        <f aca="false">IFERROR(IF(ISEVEN(O23)=1,($B$6*$B$4+D35*($B$8+$B$9)-$B$8*E35+G35*$B$11)/($B$8-$B$11),($B$6*$B$4+E35*($B$8+$B$9)-$B$8*D35+G35*$B$11)/($B$8-$B$11)),"")</f>
        <v/>
      </c>
      <c r="Q23" s="1" t="str">
        <f aca="false">IFERROR(IF(ISEVEN(O23)=1, ($B$7+$B$12*(D35*( $B$8+$B$9+$B$11)-E35*($B$8-$B$11)))/($B$12*($B$8-$B$11)),($B$7+$B$12*(E35*( $B$8+$B$9+$B$11)-D35*($B$8-$B$11)))/($B$12*($B$8-$B$11))),"")</f>
        <v/>
      </c>
    </row>
    <row r="24" customFormat="false" ht="14.4" hidden="false" customHeight="false" outlineLevel="0" collapsed="false">
      <c r="A24" s="1" t="n">
        <f aca="false">IFERROR(IF(A23+1&lt;=$B$10,A23+1,""),"")</f>
        <v>8</v>
      </c>
      <c r="B24" s="27" t="n">
        <f aca="false">IF(A24&gt;$B$10,"",IF($B$5="PIPS",ROUNDUP(P11,2),ROUND(Q11,2)))</f>
        <v>0.35</v>
      </c>
      <c r="C24" s="1" t="str">
        <f aca="false">IFERROR(IF(ISEVEN(A24)=0,$B$3,"Sell"),"")</f>
        <v>Sell</v>
      </c>
      <c r="D24" s="1" t="n">
        <f aca="false">IF(A24&gt;$B$10,"",SUMIFS($B$17:B24,$C$17:C24,$I$6))</f>
        <v>0.39</v>
      </c>
      <c r="E24" s="27" t="n">
        <f aca="false">IF(A24&gt;$B$10,"",SUMIFS($B$17:B24,$C$17:C24,$I$7))</f>
        <v>0.6</v>
      </c>
      <c r="F24" s="1" t="n">
        <f aca="false">IFERROR(ABS(D24-E24),"")</f>
        <v>0.21</v>
      </c>
      <c r="G24" s="1" t="n">
        <f aca="false">IF(A24&gt;$B$10,"",D24+E24)</f>
        <v>0.99</v>
      </c>
      <c r="O24" s="1" t="n">
        <v>21</v>
      </c>
      <c r="P24" s="1" t="str">
        <f aca="false">IFERROR(IF(ISEVEN(O24)=1,($B$6*$B$4+D36*($B$8+$B$9)-$B$8*E36+G36*$B$11)/($B$8-$B$11),($B$6*$B$4+E36*($B$8+$B$9)-$B$8*D36+G36*$B$11)/($B$8-$B$11)),"")</f>
        <v/>
      </c>
      <c r="Q24" s="1" t="str">
        <f aca="false">IFERROR(IF(ISEVEN(O24)=1, ($B$7+$B$12*(D36*( $B$8+$B$9+$B$11)-E36*($B$8-$B$11)))/($B$12*($B$8-$B$11)),($B$7+$B$12*(E36*( $B$8+$B$9+$B$11)-D36*($B$8-$B$11)))/($B$12*($B$8-$B$11))),"")</f>
        <v/>
      </c>
    </row>
    <row r="25" customFormat="false" ht="14.4" hidden="false" customHeight="false" outlineLevel="0" collapsed="false">
      <c r="A25" s="1" t="n">
        <f aca="false">IFERROR(IF(A24+1&lt;=$B$10,A24+1,""),"")</f>
        <v>9</v>
      </c>
      <c r="B25" s="27" t="n">
        <f aca="false">IF(A25&gt;$B$10,"",IF($B$5="PIPS",ROUNDUP(P12,2),ROUND(Q12,2)))</f>
        <v>0.52</v>
      </c>
      <c r="C25" s="1" t="str">
        <f aca="false">IFERROR(IF(ISEVEN(A25)=0,$B$3,"Sell"),"")</f>
        <v>Buy</v>
      </c>
      <c r="D25" s="1" t="n">
        <f aca="false">IF(A25&gt;$B$10,"",SUMIFS($B$17:B25,$C$17:C25,$I$6))</f>
        <v>0.91</v>
      </c>
      <c r="E25" s="27" t="n">
        <f aca="false">IF(A25&gt;$B$10,"",SUMIFS($B$17:B25,$C$17:C25,$I$7))</f>
        <v>0.6</v>
      </c>
      <c r="F25" s="1" t="n">
        <f aca="false">IFERROR(ABS(D25-E25),"")</f>
        <v>0.31</v>
      </c>
      <c r="G25" s="1" t="n">
        <f aca="false">IF(A25&gt;$B$10,"",D25+E25)</f>
        <v>1.51</v>
      </c>
      <c r="O25" s="1" t="n">
        <v>22</v>
      </c>
      <c r="P25" s="1" t="str">
        <f aca="false">IFERROR(IF(ISEVEN(O25)=1,($B$6*$B$4+D37*($B$8+$B$9)-$B$8*E37+G37*$B$11)/($B$8-$B$11),($B$6*$B$4+E37*($B$8+$B$9)-$B$8*D37+G37*$B$11)/($B$8-$B$11)),"")</f>
        <v/>
      </c>
      <c r="Q25" s="1" t="str">
        <f aca="false">IFERROR(IF(ISEVEN(O25)=1, ($B$7+$B$12*(D37*( $B$8+$B$9+$B$11)-E37*($B$8-$B$11)))/($B$12*($B$8-$B$11)),($B$7+$B$12*(E37*( $B$8+$B$9+$B$11)-D37*($B$8-$B$11)))/($B$12*($B$8-$B$11))),"")</f>
        <v/>
      </c>
    </row>
    <row r="26" customFormat="false" ht="14.4" hidden="false" customHeight="false" outlineLevel="0" collapsed="false">
      <c r="A26" s="1" t="n">
        <f aca="false">IFERROR(IF(A25+1&lt;=$B$10,A25+1,""),"")</f>
        <v>10</v>
      </c>
      <c r="B26" s="27" t="n">
        <f aca="false">IF(A26&gt;$B$10,"",IF($B$5="PIPS",ROUNDUP(P13,2),ROUND(Q13,2)))</f>
        <v>0.78</v>
      </c>
      <c r="C26" s="1" t="str">
        <f aca="false">IFERROR(IF(ISEVEN(A26)=0,$B$3,"Sell"),"")</f>
        <v>Sell</v>
      </c>
      <c r="D26" s="1" t="n">
        <f aca="false">IF(A26&gt;$B$10,"",SUMIFS($B$17:B26,$C$17:C26,$I$6))</f>
        <v>0.91</v>
      </c>
      <c r="E26" s="27" t="n">
        <f aca="false">IF(A26&gt;$B$10,"",SUMIFS($B$17:B26,$C$17:C26,$I$7))</f>
        <v>1.38</v>
      </c>
      <c r="F26" s="1" t="n">
        <f aca="false">IFERROR(ABS(D26-E26),"")</f>
        <v>0.47</v>
      </c>
      <c r="G26" s="1" t="n">
        <f aca="false">IF(A26&gt;$B$10,"",D26+E26)</f>
        <v>2.29</v>
      </c>
      <c r="O26" s="1" t="n">
        <v>23</v>
      </c>
      <c r="P26" s="1" t="str">
        <f aca="false">IFERROR(IF(ISEVEN(O26)=1,($B$6*$B$4+D38*($B$8+$B$9)-$B$8*E38+G38*$B$11)/($B$8-$B$11),($B$6*$B$4+E38*($B$8+$B$9)-$B$8*D38+G38*$B$11)/($B$8-$B$11)),"")</f>
        <v/>
      </c>
      <c r="Q26" s="1" t="str">
        <f aca="false">IFERROR(IF(ISEVEN(O26)=1, ($B$7+$B$12*(D38*( $B$8+$B$9+$B$11)-E38*($B$8-$B$11)))/($B$12*($B$8-$B$11)),($B$7+$B$12*(E38*( $B$8+$B$9+$B$11)-D38*($B$8-$B$11)))/($B$12*($B$8-$B$11))),"")</f>
        <v/>
      </c>
    </row>
    <row r="27" customFormat="false" ht="14.4" hidden="false" customHeight="false" outlineLevel="0" collapsed="false">
      <c r="A27" s="1" t="n">
        <f aca="false">IFERROR(IF(A26+1&lt;=$B$10,A26+1,""),"")</f>
        <v>11</v>
      </c>
      <c r="B27" s="27" t="n">
        <f aca="false">IF(A27&gt;$B$10,"",IF($B$5="PIPS",ROUNDUP(P14,2),ROUND(Q14,2)))</f>
        <v>1.17</v>
      </c>
      <c r="C27" s="1" t="str">
        <f aca="false">IFERROR(IF(ISEVEN(A27)=0,$B$3,"Sell"),"")</f>
        <v>Buy</v>
      </c>
      <c r="D27" s="1" t="n">
        <f aca="false">IF(A27&gt;$B$10,"",SUMIFS($B$17:B27,$C$17:C27,$I$6))</f>
        <v>2.08</v>
      </c>
      <c r="E27" s="27" t="n">
        <f aca="false">IF(A27&gt;$B$10,"",SUMIFS($B$17:B27,$C$17:C27,$I$7))</f>
        <v>1.38</v>
      </c>
      <c r="F27" s="1" t="n">
        <f aca="false">IFERROR(ABS(D27-E27),"")</f>
        <v>0.7</v>
      </c>
      <c r="G27" s="1" t="n">
        <f aca="false">IF(A27&gt;$B$10,"",D27+E27)</f>
        <v>3.46</v>
      </c>
      <c r="O27" s="1" t="n">
        <v>24</v>
      </c>
      <c r="P27" s="1" t="str">
        <f aca="false">IFERROR(IF(ISEVEN(O27)=1,($B$6*$B$4+D39*($B$8+$B$9)-$B$8*E39+G39*$B$11)/($B$8-$B$11),($B$6*$B$4+E39*($B$8+$B$9)-$B$8*D39+G39*$B$11)/($B$8-$B$11)),"")</f>
        <v/>
      </c>
      <c r="Q27" s="1" t="str">
        <f aca="false">IFERROR(IF(ISEVEN(O27)=1, ($B$7+$B$12*(D39*( $B$8+$B$9+$B$11)-E39*($B$8-$B$11)))/($B$12*($B$8-$B$11)),($B$7+$B$12*(E39*( $B$8+$B$9+$B$11)-D39*($B$8-$B$11)))/($B$12*($B$8-$B$11))),"")</f>
        <v/>
      </c>
    </row>
    <row r="28" customFormat="false" ht="14.4" hidden="false" customHeight="false" outlineLevel="0" collapsed="false">
      <c r="A28" s="1" t="n">
        <f aca="false">IFERROR(IF(A27+1&lt;=$B$10,A27+1,""),"")</f>
        <v>12</v>
      </c>
      <c r="B28" s="27" t="n">
        <f aca="false">IF(A28&gt;$B$10,"",IF($B$5="PIPS",ROUNDUP(P15,2),ROUND(Q15,2)))</f>
        <v>1.75</v>
      </c>
      <c r="C28" s="1" t="str">
        <f aca="false">IFERROR(IF(ISEVEN(A28)=0,$B$3,"Sell"),"")</f>
        <v>Sell</v>
      </c>
      <c r="D28" s="1" t="n">
        <f aca="false">IF(A28&gt;$B$10,"",SUMIFS($B$17:B28,$C$17:C28,$I$6))</f>
        <v>2.08</v>
      </c>
      <c r="E28" s="1" t="n">
        <f aca="false">IF(A28&gt;$B$10,"",SUMIFS($B$17:B28,$C$17:C28,$I$7))</f>
        <v>3.13</v>
      </c>
      <c r="F28" s="1" t="n">
        <f aca="false">IFERROR(ABS(D28-E28),"")</f>
        <v>1.05</v>
      </c>
      <c r="G28" s="1" t="n">
        <f aca="false">IF(A28&gt;$B$10,"",D28+E28)</f>
        <v>5.21</v>
      </c>
      <c r="O28" s="1" t="n">
        <v>25</v>
      </c>
      <c r="P28" s="1" t="str">
        <f aca="false">IFERROR(IF(ISEVEN(O28)=1,($B$6*$B$4+D40*($B$8+$B$9)-$B$8*E40+G40*$B$11)/($B$8-$B$11),($B$6*$B$4+E40*($B$8+$B$9)-$B$8*D40+G40*$B$11)/($B$8-$B$11)),"")</f>
        <v/>
      </c>
      <c r="Q28" s="1" t="str">
        <f aca="false">IFERROR(IF(ISEVEN(O28)=1, ($B$7+$B$12*(D40*( $B$8+$B$9+$B$11)-E40*($B$8-$B$11)))/($B$12*($B$8-$B$11)),($B$7+$B$12*(E40*( $B$8+$B$9+$B$11)-D40*($B$8-$B$11)))/($B$12*($B$8-$B$11))),"")</f>
        <v/>
      </c>
    </row>
    <row r="29" customFormat="false" ht="14.4" hidden="false" customHeight="false" outlineLevel="0" collapsed="false">
      <c r="A29" s="1" t="n">
        <f aca="false">IFERROR(IF(A28+1&lt;=$B$10,A28+1,""),"")</f>
        <v>13</v>
      </c>
      <c r="B29" s="27" t="n">
        <f aca="false">IF(A29&gt;$B$10,"",IF($B$5="PIPS",ROUNDUP(P16,2),ROUND(Q16,2)))</f>
        <v>2.63</v>
      </c>
      <c r="C29" s="1" t="str">
        <f aca="false">IFERROR(IF(ISEVEN(A29)=0,$B$3,"Sell"),"")</f>
        <v>Buy</v>
      </c>
      <c r="D29" s="1" t="n">
        <f aca="false">IF(A29&gt;$B$10,"",SUMIFS($B$17:B29,$C$17:C29,$I$6))</f>
        <v>4.71</v>
      </c>
      <c r="E29" s="1" t="n">
        <f aca="false">IF(A29&gt;$B$10,"",SUMIFS($B$17:B29,$C$17:C29,$I$7))</f>
        <v>3.13</v>
      </c>
      <c r="F29" s="1" t="n">
        <f aca="false">IFERROR(ABS(D29-E29),"")</f>
        <v>1.58</v>
      </c>
      <c r="G29" s="1" t="n">
        <f aca="false">IF(A29&gt;$B$10,"",D29+E29)</f>
        <v>7.84</v>
      </c>
      <c r="O29" s="1" t="n">
        <v>26</v>
      </c>
      <c r="P29" s="1" t="str">
        <f aca="false">IFERROR(IF(ISEVEN(O29)=1,($B$6*$B$4+D41*($B$8+$B$9)-$B$8*E41+G41*$B$11)/($B$8-$B$11),($B$6*$B$4+E41*($B$8+$B$9)-$B$8*D41+G41*$B$11)/($B$8-$B$11)),"")</f>
        <v/>
      </c>
      <c r="Q29" s="1" t="str">
        <f aca="false">IFERROR(IF(ISEVEN(O29)=1, ($B$7+$B$12*(D41*( $B$8+$B$9+$B$11)-E41*($B$8-$B$11)))/($B$12*($B$8-$B$11)),($B$7+$B$12*(E41*( $B$8+$B$9+$B$11)-D41*($B$8-$B$11)))/($B$12*($B$8-$B$11))),"")</f>
        <v/>
      </c>
    </row>
    <row r="30" customFormat="false" ht="14.4" hidden="false" customHeight="false" outlineLevel="0" collapsed="false">
      <c r="A30" s="1" t="n">
        <f aca="false">IFERROR(IF(A29+1&lt;=$B$10,A29+1,""),"")</f>
        <v>14</v>
      </c>
      <c r="B30" s="27" t="n">
        <f aca="false">IF(A30&gt;$B$10,"",IF($B$5="PIPS",ROUNDUP(P17,2),ROUND(Q17,2)))</f>
        <v>3.95</v>
      </c>
      <c r="C30" s="1" t="str">
        <f aca="false">IFERROR(IF(ISEVEN(A30)=0,$B$3,"Sell"),"")</f>
        <v>Sell</v>
      </c>
      <c r="D30" s="1" t="n">
        <f aca="false">IF(A30&gt;$B$10,"",SUMIFS($B$17:B30,$C$17:C30,$I$6))</f>
        <v>4.71</v>
      </c>
      <c r="E30" s="1" t="n">
        <f aca="false">IF(A30&gt;$B$10,"",SUMIFS($B$17:B30,$C$17:C30,$I$7))</f>
        <v>7.08</v>
      </c>
      <c r="F30" s="1" t="n">
        <f aca="false">IFERROR(ABS(D30-E30),"")</f>
        <v>2.37</v>
      </c>
      <c r="G30" s="1" t="n">
        <f aca="false">IF(A30&gt;$B$10,"",D30+E30)</f>
        <v>11.79</v>
      </c>
      <c r="O30" s="1" t="n">
        <v>27</v>
      </c>
      <c r="P30" s="1" t="str">
        <f aca="false">IFERROR(IF(ISEVEN(O30)=1,($B$6*$B$4+D42*($B$8+$B$9)-$B$8*E42+G42*$B$11)/($B$8-$B$11),($B$6*$B$4+E42*($B$8+$B$9)-$B$8*D42+G42*$B$11)/($B$8-$B$11)),"")</f>
        <v/>
      </c>
      <c r="Q30" s="1" t="str">
        <f aca="false">IFERROR(IF(ISEVEN(O30)=1, ($B$7+$B$12*(D42*( $B$8+$B$9+$B$11)-E42*($B$8-$B$11)))/($B$12*($B$8-$B$11)),($B$7+$B$12*(E42*( $B$8+$B$9+$B$11)-D42*($B$8-$B$11)))/($B$12*($B$8-$B$11))),"")</f>
        <v/>
      </c>
    </row>
    <row r="31" customFormat="false" ht="14.4" hidden="false" customHeight="false" outlineLevel="0" collapsed="false">
      <c r="A31" s="1" t="n">
        <f aca="false">IFERROR(IF(A30+1&lt;=$B$10,A30+1,""),"")</f>
        <v>15</v>
      </c>
      <c r="B31" s="27" t="n">
        <f aca="false">IF(A31&gt;$B$10,"",IF($B$5="PIPS",ROUNDUP(P18,2),ROUND(Q18,2)))</f>
        <v>5.92</v>
      </c>
      <c r="C31" s="1" t="str">
        <f aca="false">IFERROR(IF(ISEVEN(A31)=0,$B$3,"Sell"),"")</f>
        <v>Buy</v>
      </c>
      <c r="D31" s="1" t="n">
        <f aca="false">IF(A31&gt;$B$10,"",SUMIFS($B$17:B31,$C$17:C31,$I$6))</f>
        <v>10.63</v>
      </c>
      <c r="E31" s="1" t="n">
        <f aca="false">IF(A31&gt;$B$10,"",SUMIFS($B$17:B31,$C$17:C31,$I$7))</f>
        <v>7.08</v>
      </c>
      <c r="F31" s="1" t="n">
        <f aca="false">IFERROR(ABS(D31-E31),"")</f>
        <v>3.55</v>
      </c>
      <c r="G31" s="1" t="n">
        <f aca="false">IF(A31&gt;$B$10,"",D31+E31)</f>
        <v>17.71</v>
      </c>
      <c r="O31" s="1" t="n">
        <v>28</v>
      </c>
      <c r="P31" s="1" t="str">
        <f aca="false">IFERROR(IF(ISEVEN(O31)=1,($B$6*$B$4+D43*($B$8+$B$9)-$B$8*E43+G43*$B$11)/($B$8-$B$11),($B$6*$B$4+E43*($B$8+$B$9)-$B$8*D43+G43*$B$11)/($B$8-$B$11)),"")</f>
        <v/>
      </c>
      <c r="Q31" s="1" t="str">
        <f aca="false">IFERROR(IF(ISEVEN(O31)=1, ($B$7+$B$12*(D43*( $B$8+$B$9+$B$11)-E43*($B$8-$B$11)))/($B$12*($B$8-$B$11)),($B$7+$B$12*(E43*( $B$8+$B$9+$B$11)-D43*($B$8-$B$11)))/($B$12*($B$8-$B$11))),"")</f>
        <v/>
      </c>
    </row>
    <row r="32" customFormat="false" ht="14.4" hidden="false" customHeight="false" outlineLevel="0" collapsed="false">
      <c r="A32" s="1" t="str">
        <f aca="false">IFERROR(IF(A31+1&lt;=$B$10,A31+1,""),"")</f>
        <v/>
      </c>
      <c r="B32" s="27" t="str">
        <f aca="false">IF(A32&gt;$B$10,"",IF($B$5="PIPS",ROUNDUP(P19,2),ROUND(Q19,2)))</f>
        <v/>
      </c>
      <c r="C32" s="1" t="str">
        <f aca="false">IFERROR(IF(ISEVEN(A32)=0,$B$3,"Sell"),"")</f>
        <v/>
      </c>
      <c r="D32" s="1" t="str">
        <f aca="false">IF(A32&gt;$B$10,"",SUMIFS($B$17:B32,$C$17:C32,$I$6))</f>
        <v/>
      </c>
      <c r="E32" s="1" t="str">
        <f aca="false">IF(A32&gt;$B$10,"",SUMIFS($B$17:B32,$C$17:C32,$I$7))</f>
        <v/>
      </c>
      <c r="F32" s="1" t="str">
        <f aca="false">IFERROR(ABS(D32-E32),"")</f>
        <v/>
      </c>
      <c r="G32" s="1" t="str">
        <f aca="false">IF(A32&gt;$B$10,"",D32+E32)</f>
        <v/>
      </c>
      <c r="O32" s="1" t="n">
        <v>29</v>
      </c>
      <c r="P32" s="1" t="str">
        <f aca="false">IFERROR(IF(ISEVEN(O32)=1,($B$6*$B$4+D44*($B$8+$B$9)-$B$8*E44+G44*$B$11)/($B$8-$B$11),($B$6*$B$4+E44*($B$8+$B$9)-$B$8*D44+G44*$B$11)/($B$8-$B$11)),"")</f>
        <v/>
      </c>
      <c r="Q32" s="1" t="str">
        <f aca="false">IFERROR(IF(ISEVEN(O32)=1, ($B$7+$B$12*(D44*( $B$8+$B$9+$B$11)-E44*($B$8-$B$11)))/($B$12*($B$8-$B$11)),($B$7+$B$12*(E44*( $B$8+$B$9+$B$11)-D44*($B$8-$B$11)))/($B$12*($B$8-$B$11))),"")</f>
        <v/>
      </c>
    </row>
    <row r="33" customFormat="false" ht="14.4" hidden="false" customHeight="false" outlineLevel="0" collapsed="false">
      <c r="A33" s="1" t="str">
        <f aca="false">IFERROR(IF(A32+1&lt;=$B$10,A32+1,""),"")</f>
        <v/>
      </c>
      <c r="B33" s="27" t="str">
        <f aca="false">IF(A33&gt;$B$10,"",IF($B$5="PIPS",ROUNDUP(P20,2),ROUND(Q20,2)))</f>
        <v/>
      </c>
      <c r="C33" s="1" t="str">
        <f aca="false">IFERROR(IF(ISEVEN(A33)=0,$B$3,"Sell"),"")</f>
        <v/>
      </c>
      <c r="D33" s="1" t="str">
        <f aca="false">IF(A33&gt;$B$10,"",SUMIFS($B$17:B33,$C$17:C33,$I$6))</f>
        <v/>
      </c>
      <c r="E33" s="1" t="str">
        <f aca="false">IF(A33&gt;$B$10,"",SUMIFS($B$17:B33,$C$17:C33,$I$7))</f>
        <v/>
      </c>
      <c r="F33" s="1" t="str">
        <f aca="false">IFERROR(ABS(D33-E33),"")</f>
        <v/>
      </c>
      <c r="G33" s="1" t="str">
        <f aca="false">IF(A33&gt;$B$10,"",D33+E33)</f>
        <v/>
      </c>
      <c r="O33" s="1" t="n">
        <v>30</v>
      </c>
      <c r="P33" s="1" t="str">
        <f aca="false">IFERROR(IF(ISEVEN(O33)=1,($B$6*$B$4+D45*($B$8+$B$9)-$B$8*E45+G45*$B$11)/($B$8-$B$11),($B$6*$B$4+E45*($B$8+$B$9)-$B$8*D45+G45*$B$11)/($B$8-$B$11)),"")</f>
        <v/>
      </c>
      <c r="Q33" s="1" t="str">
        <f aca="false">IFERROR(IF(ISEVEN(O33)=1, ($B$7+$B$12*(D45*( $B$8+$B$9+$B$11)-E45*($B$8-$B$11)))/($B$12*($B$8-$B$11)),($B$7+$B$12*(E45*( $B$8+$B$9+$B$11)-D45*($B$8-$B$11)))/($B$12*($B$8-$B$11))),"")</f>
        <v/>
      </c>
    </row>
    <row r="34" customFormat="false" ht="14.4" hidden="false" customHeight="false" outlineLevel="0" collapsed="false">
      <c r="A34" s="1" t="str">
        <f aca="false">IFERROR(IF(A33+1&lt;=$B$10,A33+1,""),"")</f>
        <v/>
      </c>
      <c r="B34" s="27" t="str">
        <f aca="false">IF(A34&gt;$B$10,"",IF($B$5="PIPS",ROUNDUP(P21,2),ROUND(Q21,2)))</f>
        <v/>
      </c>
      <c r="C34" s="1" t="str">
        <f aca="false">IFERROR(IF(ISEVEN(A34)=0,$B$3,"Sell"),"")</f>
        <v/>
      </c>
      <c r="D34" s="1" t="str">
        <f aca="false">IF(A34&gt;$B$10,"",SUMIFS($B$17:B34,$C$17:C34,$I$6))</f>
        <v/>
      </c>
      <c r="E34" s="1" t="str">
        <f aca="false">IF(A34&gt;$B$10,"",SUMIFS($B$17:B34,$C$17:C34,$I$7))</f>
        <v/>
      </c>
      <c r="F34" s="1" t="str">
        <f aca="false">IFERROR(ABS(D34-E34),"")</f>
        <v/>
      </c>
      <c r="G34" s="1" t="str">
        <f aca="false">IF(A34&gt;$B$10,"",D34+E34)</f>
        <v/>
      </c>
      <c r="O34" s="1" t="n">
        <v>31</v>
      </c>
      <c r="P34" s="1" t="str">
        <f aca="false">IFERROR(IF(ISEVEN(O34)=1,($B$6*$B$4+D46*($B$8+$B$9)-$B$8*E46+G46*$B$11)/($B$8-$B$11),($B$6*$B$4+E46*($B$8+$B$9)-$B$8*D46+G46*$B$11)/($B$8-$B$11)),"")</f>
        <v/>
      </c>
      <c r="Q34" s="1" t="str">
        <f aca="false">IFERROR(IF(ISEVEN(O34)=1, ($B$7+$B$12*(D46*( $B$8+$B$9+$B$11)-E46*($B$8-$B$11)))/($B$12*($B$8-$B$11)),($B$7+$B$12*(E46*( $B$8+$B$9+$B$11)-D46*($B$8-$B$11)))/($B$12*($B$8-$B$11))),"")</f>
        <v/>
      </c>
    </row>
    <row r="35" customFormat="false" ht="14.4" hidden="false" customHeight="false" outlineLevel="0" collapsed="false">
      <c r="A35" s="1" t="str">
        <f aca="false">IFERROR(IF(A34+1&lt;=$B$10,A34+1,""),"")</f>
        <v/>
      </c>
      <c r="B35" s="27" t="str">
        <f aca="false">IF(A35&gt;$B$10,"",IF($B$5="PIPS",ROUNDUP(P22,2),ROUND(Q22,2)))</f>
        <v/>
      </c>
      <c r="C35" s="1" t="str">
        <f aca="false">IFERROR(IF(ISEVEN(A35)=0,$B$3,"Sell"),"")</f>
        <v/>
      </c>
      <c r="D35" s="1" t="str">
        <f aca="false">IF(A35&gt;$B$10,"",SUMIFS($B$17:B35,$C$17:C35,$I$6))</f>
        <v/>
      </c>
      <c r="E35" s="1" t="str">
        <f aca="false">IF(A35&gt;$B$10,"",SUMIFS($B$17:B35,$C$17:C35,$I$7))</f>
        <v/>
      </c>
      <c r="F35" s="1" t="str">
        <f aca="false">IFERROR(ABS(D35-E35),"")</f>
        <v/>
      </c>
      <c r="G35" s="1" t="str">
        <f aca="false">IF(A35&gt;$B$10,"",D35+E35)</f>
        <v/>
      </c>
      <c r="O35" s="1" t="n">
        <v>32</v>
      </c>
      <c r="P35" s="1" t="str">
        <f aca="false">IFERROR(IF(ISEVEN(O35)=1,($B$6*$B$4+D47*($B$8+$B$9)-$B$8*E47+G47*$B$11)/($B$8-$B$11),($B$6*$B$4+E47*($B$8+$B$9)-$B$8*D47+G47*$B$11)/($B$8-$B$11)),"")</f>
        <v/>
      </c>
      <c r="Q35" s="1" t="str">
        <f aca="false">IFERROR(IF(ISEVEN(O35)=1, ($B$7+$B$12*(D47*( $B$8+$B$9+$B$11)-E47*($B$8-$B$11)))/($B$12*($B$8-$B$11)),($B$7+$B$12*(E47*( $B$8+$B$9+$B$11)-D47*($B$8-$B$11)))/($B$12*($B$8-$B$11))),"")</f>
        <v/>
      </c>
    </row>
    <row r="36" customFormat="false" ht="14.4" hidden="false" customHeight="false" outlineLevel="0" collapsed="false">
      <c r="A36" s="1" t="str">
        <f aca="false">IFERROR(IF(A35+1&lt;=$B$10,A35+1,""),"")</f>
        <v/>
      </c>
      <c r="B36" s="27" t="str">
        <f aca="false">IF(A36&gt;$B$10,"",IF($B$5="PIPS",ROUNDUP(P23,2),ROUND(Q23,2)))</f>
        <v/>
      </c>
      <c r="C36" s="1" t="str">
        <f aca="false">IFERROR(IF(ISEVEN(A36)=0,$B$3,"Sell"),"")</f>
        <v/>
      </c>
      <c r="D36" s="1" t="str">
        <f aca="false">IF(A36&gt;$B$10,"",SUMIFS($B$17:B36,$C$17:C36,$I$6))</f>
        <v/>
      </c>
      <c r="E36" s="1" t="str">
        <f aca="false">IF(A36&gt;$B$10,"",SUMIFS($B$17:B36,$C$17:C36,$I$7))</f>
        <v/>
      </c>
      <c r="F36" s="1" t="str">
        <f aca="false">IFERROR(ABS(D36-E36),"")</f>
        <v/>
      </c>
      <c r="G36" s="1" t="str">
        <f aca="false">IF(A36&gt;$B$10,"",D36+E36)</f>
        <v/>
      </c>
      <c r="O36" s="1" t="n">
        <v>33</v>
      </c>
      <c r="P36" s="1" t="str">
        <f aca="false">IFERROR(IF(ISEVEN(O36)=1,($B$6*$B$4+D48*($B$8+$B$9)-$B$8*E48+G48*$B$11)/($B$8-$B$11),($B$6*$B$4+E48*($B$8+$B$9)-$B$8*D48+G48*$B$11)/($B$8-$B$11)),"")</f>
        <v/>
      </c>
      <c r="Q36" s="1" t="str">
        <f aca="false">IFERROR(IF(ISEVEN(O36)=1, ($B$7+$B$12*(D48*( $B$8+$B$9+$B$11)-E48*($B$8-$B$11)))/($B$12*($B$8-$B$11)),($B$7+$B$12*(E48*( $B$8+$B$9+$B$11)-D48*($B$8-$B$11)))/($B$12*($B$8-$B$11))),"")</f>
        <v/>
      </c>
    </row>
    <row r="37" customFormat="false" ht="14.4" hidden="false" customHeight="false" outlineLevel="0" collapsed="false">
      <c r="A37" s="1" t="str">
        <f aca="false">IFERROR(IF(A36+1&lt;=$B$10,A36+1,""),"")</f>
        <v/>
      </c>
      <c r="B37" s="27" t="str">
        <f aca="false">IF(A37&gt;$B$10,"",IF($B$5="PIPS",ROUNDUP(P24,2),ROUND(Q24,2)))</f>
        <v/>
      </c>
      <c r="C37" s="1" t="str">
        <f aca="false">IFERROR(IF(ISEVEN(A37)=0,$B$3,"Sell"),"")</f>
        <v/>
      </c>
      <c r="D37" s="1" t="str">
        <f aca="false">IF(A37&gt;$B$10,"",SUMIFS($B$17:B37,$C$17:C37,$I$6))</f>
        <v/>
      </c>
      <c r="E37" s="1" t="str">
        <f aca="false">IF(A37&gt;$B$10,"",SUMIFS($B$17:B37,$C$17:C37,$I$7))</f>
        <v/>
      </c>
      <c r="F37" s="1" t="str">
        <f aca="false">IFERROR(ABS(D37-E37),"")</f>
        <v/>
      </c>
      <c r="G37" s="1" t="str">
        <f aca="false">IF(A37&gt;$B$10,"",D37+E37)</f>
        <v/>
      </c>
      <c r="O37" s="1" t="n">
        <v>34</v>
      </c>
      <c r="P37" s="1" t="str">
        <f aca="false">IFERROR(IF(ISEVEN(O37)=1,($B$6*$B$4+D49*($B$8+$B$9)-$B$8*E49+G49*$B$11)/($B$8-$B$11),($B$6*$B$4+E49*($B$8+$B$9)-$B$8*D49+G49*$B$11)/($B$8-$B$11)),"")</f>
        <v/>
      </c>
      <c r="Q37" s="1" t="str">
        <f aca="false">IFERROR(IF(ISEVEN(O37)=1, ($B$7+$B$12*(D49*( $B$8+$B$9+$B$11)-E49*($B$8-$B$11)))/($B$12*($B$8-$B$11)),($B$7+$B$12*(E49*( $B$8+$B$9+$B$11)-D49*($B$8-$B$11)))/($B$12*($B$8-$B$11))),"")</f>
        <v/>
      </c>
    </row>
    <row r="38" customFormat="false" ht="14.4" hidden="false" customHeight="false" outlineLevel="0" collapsed="false">
      <c r="A38" s="1" t="str">
        <f aca="false">IFERROR(IF(A37+1&lt;=$B$10,A37+1,""),"")</f>
        <v/>
      </c>
      <c r="B38" s="27" t="str">
        <f aca="false">IF(A38&gt;$B$10,"",IF($B$5="PIPS",ROUNDUP(P25,2),ROUND(Q25,2)))</f>
        <v/>
      </c>
      <c r="C38" s="1" t="str">
        <f aca="false">IFERROR(IF(ISEVEN(A38)=0,$B$3,"Sell"),"")</f>
        <v/>
      </c>
      <c r="D38" s="1" t="str">
        <f aca="false">IF(A38&gt;$B$10,"",SUMIFS($B$17:B38,$C$17:C38,$I$6))</f>
        <v/>
      </c>
      <c r="E38" s="1" t="str">
        <f aca="false">IF(A38&gt;$B$10,"",SUMIFS($B$17:B38,$C$17:C38,$I$7))</f>
        <v/>
      </c>
      <c r="F38" s="1" t="str">
        <f aca="false">IFERROR(ABS(D38-E38),"")</f>
        <v/>
      </c>
      <c r="G38" s="1" t="str">
        <f aca="false">IF(A38&gt;$B$10,"",D38+E38)</f>
        <v/>
      </c>
      <c r="O38" s="1" t="n">
        <v>35</v>
      </c>
      <c r="P38" s="1" t="str">
        <f aca="false">IFERROR(IF(ISEVEN(O38)=1,($B$6*$B$4+D50*($B$8+$B$9)-$B$8*E50+G50*$B$11)/($B$8-$B$11),($B$6*$B$4+E50*($B$8+$B$9)-$B$8*D50+G50*$B$11)/($B$8-$B$11)),"")</f>
        <v/>
      </c>
      <c r="Q38" s="1" t="str">
        <f aca="false">IFERROR(IF(ISEVEN(O38)=1, ($B$7+$B$12*(D50*( $B$8+$B$9+$B$11)-E50*($B$8-$B$11)))/($B$12*($B$8-$B$11)),($B$7+$B$12*(E50*( $B$8+$B$9+$B$11)-D50*($B$8-$B$11)))/($B$12*($B$8-$B$11))),"")</f>
        <v/>
      </c>
    </row>
    <row r="39" customFormat="false" ht="14.4" hidden="false" customHeight="false" outlineLevel="0" collapsed="false">
      <c r="A39" s="1" t="str">
        <f aca="false">IFERROR(IF(A38+1&lt;=$B$10,A38+1,""),"")</f>
        <v/>
      </c>
      <c r="B39" s="27" t="str">
        <f aca="false">IF(A39&gt;$B$10,"",IF($B$5="PIPS",ROUNDUP(P26,2),ROUND(Q26,2)))</f>
        <v/>
      </c>
      <c r="C39" s="1" t="str">
        <f aca="false">IFERROR(IF(ISEVEN(A39)=0,$B$3,"Sell"),"")</f>
        <v/>
      </c>
      <c r="D39" s="1" t="str">
        <f aca="false">IF(A39&gt;$B$10,"",SUMIFS($B$17:B39,$C$17:C39,$I$6))</f>
        <v/>
      </c>
      <c r="E39" s="1" t="str">
        <f aca="false">IF(A39&gt;$B$10,"",SUMIFS($B$17:B39,$C$17:C39,$I$7))</f>
        <v/>
      </c>
      <c r="F39" s="1" t="str">
        <f aca="false">IFERROR(ABS(D39-E39),"")</f>
        <v/>
      </c>
      <c r="G39" s="1" t="str">
        <f aca="false">IF(A39&gt;$B$10,"",D39+E39)</f>
        <v/>
      </c>
      <c r="O39" s="1" t="n">
        <v>36</v>
      </c>
      <c r="P39" s="1" t="str">
        <f aca="false">IFERROR(IF(ISEVEN(O39)=1,($B$6*$B$4+D51*($B$8+$B$9)-$B$8*E51+G51*$B$11)/($B$8-$B$11),($B$6*$B$4+E51*($B$8+$B$9)-$B$8*D51+G51*$B$11)/($B$8-$B$11)),"")</f>
        <v/>
      </c>
      <c r="Q39" s="1" t="str">
        <f aca="false">IFERROR(IF(ISEVEN(O39)=1, ($B$7+$B$12*(D51*( $B$8+$B$9+$B$11)-E51*($B$8-$B$11)))/($B$12*($B$8-$B$11)),($B$7+$B$12*(E51*( $B$8+$B$9+$B$11)-D51*($B$8-$B$11)))/($B$12*($B$8-$B$11))),"")</f>
        <v/>
      </c>
    </row>
    <row r="40" customFormat="false" ht="14.4" hidden="false" customHeight="false" outlineLevel="0" collapsed="false">
      <c r="A40" s="1" t="str">
        <f aca="false">IFERROR(IF(A39+1&lt;=$B$10,A39+1,""),"")</f>
        <v/>
      </c>
      <c r="B40" s="27" t="str">
        <f aca="false">IF(A40&gt;$B$10,"",IF($B$5="PIPS",ROUNDUP(P27,2),ROUND(Q27,2)))</f>
        <v/>
      </c>
      <c r="C40" s="1" t="str">
        <f aca="false">IFERROR(IF(ISEVEN(A40)=0,$B$3,"Sell"),"")</f>
        <v/>
      </c>
      <c r="D40" s="1" t="str">
        <f aca="false">IF(A40&gt;$B$10,"",SUMIFS($B$17:B40,$C$17:C40,$I$6))</f>
        <v/>
      </c>
      <c r="E40" s="1" t="str">
        <f aca="false">IF(A40&gt;$B$10,"",SUMIFS($B$17:B40,$C$17:C40,$I$7))</f>
        <v/>
      </c>
      <c r="F40" s="1" t="str">
        <f aca="false">IFERROR(ABS(D40-E40),"")</f>
        <v/>
      </c>
      <c r="G40" s="1" t="str">
        <f aca="false">IF(A40&gt;$B$10,"",D40+E40)</f>
        <v/>
      </c>
      <c r="O40" s="1" t="n">
        <v>37</v>
      </c>
      <c r="P40" s="1" t="str">
        <f aca="false">IFERROR(IF(ISEVEN(O40)=1,($B$6*$B$4+D52*($B$8+$B$9)-$B$8*E52+G52*$B$11)/($B$8-$B$11),($B$6*$B$4+E52*($B$8+$B$9)-$B$8*D52+G52*$B$11)/($B$8-$B$11)),"")</f>
        <v/>
      </c>
      <c r="Q40" s="1" t="str">
        <f aca="false">IFERROR(IF(ISEVEN(O40)=1, ($B$7+$B$12*(D52*( $B$8+$B$9+$B$11)-E52*($B$8-$B$11)))/($B$12*($B$8-$B$11)),($B$7+$B$12*(E52*( $B$8+$B$9+$B$11)-D52*($B$8-$B$11)))/($B$12*($B$8-$B$11))),"")</f>
        <v/>
      </c>
    </row>
    <row r="41" customFormat="false" ht="14.4" hidden="false" customHeight="false" outlineLevel="0" collapsed="false">
      <c r="A41" s="1" t="str">
        <f aca="false">IFERROR(IF(A40+1&lt;=$B$10,A40+1,""),"")</f>
        <v/>
      </c>
      <c r="B41" s="27" t="str">
        <f aca="false">IF(A41&gt;$B$10,"",IF($B$5="PIPS",ROUNDUP(P28,2),ROUND(Q28,2)))</f>
        <v/>
      </c>
      <c r="C41" s="1" t="str">
        <f aca="false">IFERROR(IF(ISEVEN(A41)=0,$B$3,"Sell"),"")</f>
        <v/>
      </c>
      <c r="D41" s="1" t="str">
        <f aca="false">IF(A41&gt;$B$10,"",SUMIFS($B$17:B41,$C$17:C41,$I$6))</f>
        <v/>
      </c>
      <c r="E41" s="1" t="str">
        <f aca="false">IF(A41&gt;$B$10,"",SUMIFS($B$17:B41,$C$17:C41,$I$7))</f>
        <v/>
      </c>
      <c r="F41" s="1" t="str">
        <f aca="false">IFERROR(ABS(D41-E41),"")</f>
        <v/>
      </c>
      <c r="G41" s="1" t="str">
        <f aca="false">IF(A41&gt;$B$10,"",D41+E41)</f>
        <v/>
      </c>
      <c r="O41" s="1" t="n">
        <v>38</v>
      </c>
      <c r="P41" s="1" t="str">
        <f aca="false">IFERROR(IF(ISEVEN(O41)=1,($B$6*$B$4+D53*($B$8+$B$9)-$B$8*E53+G53*$B$11)/($B$8-$B$11),($B$6*$B$4+E53*($B$8+$B$9)-$B$8*D53+G53*$B$11)/($B$8-$B$11)),"")</f>
        <v/>
      </c>
      <c r="Q41" s="1" t="str">
        <f aca="false">IFERROR(IF(ISEVEN(O41)=1, ($B$7+$B$12*(D53*( $B$8+$B$9+$B$11)-E53*($B$8-$B$11)))/($B$12*($B$8-$B$11)),($B$7+$B$12*(E53*( $B$8+$B$9+$B$11)-D53*($B$8-$B$11)))/($B$12*($B$8-$B$11))),"")</f>
        <v/>
      </c>
    </row>
    <row r="42" customFormat="false" ht="14.4" hidden="false" customHeight="false" outlineLevel="0" collapsed="false">
      <c r="A42" s="1" t="str">
        <f aca="false">IFERROR(IF(A41+1&lt;=$B$10,A41+1,""),"")</f>
        <v/>
      </c>
      <c r="B42" s="27" t="str">
        <f aca="false">IF(A42&gt;$B$10,"",IF($B$5="PIPS",ROUNDUP(P29,2),ROUND(Q29,2)))</f>
        <v/>
      </c>
      <c r="C42" s="1" t="str">
        <f aca="false">IFERROR(IF(ISEVEN(A42)=0,$B$3,"Sell"),"")</f>
        <v/>
      </c>
      <c r="D42" s="1" t="str">
        <f aca="false">IF(A42&gt;$B$10,"",SUMIFS($B$17:B42,$C$17:C42,$I$6))</f>
        <v/>
      </c>
      <c r="E42" s="1" t="str">
        <f aca="false">IF(A42&gt;$B$10,"",SUMIFS($B$17:B42,$C$17:C42,$I$7))</f>
        <v/>
      </c>
      <c r="F42" s="1" t="str">
        <f aca="false">IFERROR(ABS(D42-E42),"")</f>
        <v/>
      </c>
      <c r="G42" s="1" t="str">
        <f aca="false">IF(A42&gt;$B$10,"",D42+E42)</f>
        <v/>
      </c>
      <c r="O42" s="1" t="n">
        <v>39</v>
      </c>
      <c r="P42" s="1" t="str">
        <f aca="false">IFERROR(IF(ISEVEN(O42)=1,($B$6*$B$4+D54*($B$8+$B$9)-$B$8*E54+G54*$B$11)/($B$8-$B$11),($B$6*$B$4+E54*($B$8+$B$9)-$B$8*D54+G54*$B$11)/($B$8-$B$11)),"")</f>
        <v/>
      </c>
      <c r="Q42" s="1" t="str">
        <f aca="false">IFERROR(IF(ISEVEN(O42)=1, ($B$7+$B$12*(D54*( $B$8+$B$9+$B$11)-E54*($B$8-$B$11)))/($B$12*($B$8-$B$11)),($B$7+$B$12*(E54*( $B$8+$B$9+$B$11)-D54*($B$8-$B$11)))/($B$12*($B$8-$B$11))),"")</f>
        <v/>
      </c>
    </row>
    <row r="43" customFormat="false" ht="14.4" hidden="false" customHeight="false" outlineLevel="0" collapsed="false">
      <c r="A43" s="1" t="str">
        <f aca="false">IFERROR(IF(A42+1&lt;=$B$10,A42+1,""),"")</f>
        <v/>
      </c>
      <c r="B43" s="27" t="str">
        <f aca="false">IF(A43&gt;$B$10,"",IF($B$5="PIPS",ROUNDUP(P30,2),ROUND(Q30,2)))</f>
        <v/>
      </c>
      <c r="C43" s="1" t="str">
        <f aca="false">IFERROR(IF(ISEVEN(A43)=0,$B$3,"Sell"),"")</f>
        <v/>
      </c>
      <c r="D43" s="1" t="str">
        <f aca="false">IF(A43&gt;$B$10,"",SUMIFS($B$17:B43,$C$17:C43,$I$6))</f>
        <v/>
      </c>
      <c r="E43" s="1" t="str">
        <f aca="false">IF(A43&gt;$B$10,"",SUMIFS($B$17:B43,$C$17:C43,$I$7))</f>
        <v/>
      </c>
      <c r="F43" s="1" t="str">
        <f aca="false">IFERROR(ABS(D43-E43),"")</f>
        <v/>
      </c>
      <c r="G43" s="1" t="str">
        <f aca="false">IF(A43&gt;$B$10,"",D43+E43)</f>
        <v/>
      </c>
      <c r="O43" s="1" t="n">
        <v>40</v>
      </c>
      <c r="P43" s="1" t="str">
        <f aca="false">IFERROR(IF(ISEVEN(O43)=1,($B$6*$B$4+D55*($B$8+$B$9)-$B$8*E55+G55*$B$11)/($B$8-$B$11),($B$6*$B$4+E55*($B$8+$B$9)-$B$8*D55+G55*$B$11)/($B$8-$B$11)),"")</f>
        <v/>
      </c>
      <c r="Q43" s="1" t="str">
        <f aca="false">IFERROR(IF(ISEVEN(O43)=1, ($B$7+$B$12*(D55*( $B$8+$B$9+$B$11)-E55*($B$8-$B$11)))/($B$12*($B$8-$B$11)),($B$7+$B$12*(E55*( $B$8+$B$9+$B$11)-D55*($B$8-$B$11)))/($B$12*($B$8-$B$11))),"")</f>
        <v/>
      </c>
    </row>
    <row r="44" customFormat="false" ht="14.4" hidden="false" customHeight="false" outlineLevel="0" collapsed="false">
      <c r="A44" s="1" t="str">
        <f aca="false">IFERROR(IF(A43+1&lt;=$B$10,A43+1,""),"")</f>
        <v/>
      </c>
      <c r="B44" s="27" t="str">
        <f aca="false">IF(A44&gt;$B$10,"",IF($B$5="PIPS",ROUNDUP(P31,2),ROUND(Q31,2)))</f>
        <v/>
      </c>
      <c r="C44" s="1" t="str">
        <f aca="false">IFERROR(IF(ISEVEN(A44)=0,$B$3,"Sell"),"")</f>
        <v/>
      </c>
      <c r="D44" s="1" t="str">
        <f aca="false">IF(A44&gt;$B$10,"",SUMIFS($B$17:B44,$C$17:C44,$I$6))</f>
        <v/>
      </c>
      <c r="E44" s="1" t="str">
        <f aca="false">IF(A44&gt;$B$10,"",SUMIFS($B$17:B44,$C$17:C44,$I$7))</f>
        <v/>
      </c>
      <c r="F44" s="1" t="str">
        <f aca="false">IFERROR(ABS(D44-E44),"")</f>
        <v/>
      </c>
      <c r="G44" s="1" t="str">
        <f aca="false">IF(A44&gt;$B$10,"",D44+E44)</f>
        <v/>
      </c>
      <c r="O44" s="1" t="n">
        <v>41</v>
      </c>
      <c r="P44" s="1" t="str">
        <f aca="false">IFERROR(IF(ISEVEN(O44)=1,($B$6*$B$4+D56*($B$8+$B$9)-$B$8*E56+G56*$B$11)/($B$8-$B$11),($B$6*$B$4+E56*($B$8+$B$9)-$B$8*D56+G56*$B$11)/($B$8-$B$11)),"")</f>
        <v/>
      </c>
      <c r="Q44" s="1" t="str">
        <f aca="false">IFERROR(IF(ISEVEN(O44)=1, ($B$7+$B$12*(D56*( $B$8+$B$9+$B$11)-E56*($B$8-$B$11)))/($B$12*($B$8-$B$11)),($B$7+$B$12*(E56*( $B$8+$B$9+$B$11)-D56*($B$8-$B$11)))/($B$12*($B$8-$B$11))),"")</f>
        <v/>
      </c>
    </row>
    <row r="45" customFormat="false" ht="14.4" hidden="false" customHeight="false" outlineLevel="0" collapsed="false">
      <c r="A45" s="1" t="str">
        <f aca="false">IFERROR(IF(A44+1&lt;=$B$10,A44+1,""),"")</f>
        <v/>
      </c>
      <c r="B45" s="27" t="str">
        <f aca="false">IF(A45&gt;$B$10,"",IF($B$5="PIPS",ROUNDUP(P32,2),ROUND(Q32,2)))</f>
        <v/>
      </c>
      <c r="C45" s="1" t="str">
        <f aca="false">IFERROR(IF(ISEVEN(A45)=0,$B$3,"Sell"),"")</f>
        <v/>
      </c>
      <c r="D45" s="1" t="str">
        <f aca="false">IF(A45&gt;$B$10,"",SUMIFS($B$17:B45,$C$17:C45,$I$6))</f>
        <v/>
      </c>
      <c r="E45" s="1" t="str">
        <f aca="false">IF(A45&gt;$B$10,"",SUMIFS($B$17:B45,$C$17:C45,$I$7))</f>
        <v/>
      </c>
      <c r="F45" s="1" t="str">
        <f aca="false">IFERROR(ABS(D45-E45),"")</f>
        <v/>
      </c>
      <c r="G45" s="1" t="str">
        <f aca="false">IF(A45&gt;$B$10,"",D45+E45)</f>
        <v/>
      </c>
      <c r="O45" s="1" t="n">
        <v>42</v>
      </c>
      <c r="P45" s="1" t="str">
        <f aca="false">IFERROR(IF(ISEVEN(O45)=1,($B$6*$B$4+D57*($B$8+$B$9)-$B$8*E57+G57*$B$11)/($B$8-$B$11),($B$6*$B$4+E57*($B$8+$B$9)-$B$8*D57+G57*$B$11)/($B$8-$B$11)),"")</f>
        <v/>
      </c>
      <c r="Q45" s="1" t="str">
        <f aca="false">IFERROR(IF(ISEVEN(O45)=1, ($B$7+$B$12*(D57*( $B$8+$B$9+$B$11)-E57*($B$8-$B$11)))/($B$12*($B$8-$B$11)),($B$7+$B$12*(E57*( $B$8+$B$9+$B$11)-D57*($B$8-$B$11)))/($B$12*($B$8-$B$11))),"")</f>
        <v/>
      </c>
    </row>
    <row r="46" customFormat="false" ht="14.4" hidden="false" customHeight="false" outlineLevel="0" collapsed="false">
      <c r="A46" s="1" t="str">
        <f aca="false">IFERROR(IF(A45+1&lt;=$B$10,A45+1,""),"")</f>
        <v/>
      </c>
      <c r="B46" s="27" t="str">
        <f aca="false">IF(A46&gt;$B$10,"",IF($B$5="PIPS",ROUNDUP(P33,2),ROUND(Q33,2)))</f>
        <v/>
      </c>
      <c r="C46" s="1" t="str">
        <f aca="false">IFERROR(IF(ISEVEN(A46)=0,$B$3,"Sell"),"")</f>
        <v/>
      </c>
      <c r="D46" s="1" t="str">
        <f aca="false">IF(A46&gt;$B$10,"",SUMIFS($B$17:B46,$C$17:C46,$I$6))</f>
        <v/>
      </c>
      <c r="E46" s="1" t="str">
        <f aca="false">IF(A46&gt;$B$10,"",SUMIFS($B$17:B46,$C$17:C46,$I$7))</f>
        <v/>
      </c>
      <c r="F46" s="1" t="str">
        <f aca="false">IFERROR(ABS(D46-E46),"")</f>
        <v/>
      </c>
      <c r="G46" s="1" t="str">
        <f aca="false">IF(A46&gt;$B$10,"",D46+E46)</f>
        <v/>
      </c>
      <c r="O46" s="1" t="n">
        <v>43</v>
      </c>
      <c r="P46" s="1" t="str">
        <f aca="false">IFERROR(IF(ISEVEN(O46)=1,($B$6*$B$4+D58*($B$8+$B$9)-$B$8*E58+G58*$B$11)/($B$8-$B$11),($B$6*$B$4+E58*($B$8+$B$9)-$B$8*D58+G58*$B$11)/($B$8-$B$11)),"")</f>
        <v/>
      </c>
      <c r="Q46" s="1" t="str">
        <f aca="false">IFERROR(IF(ISEVEN(O46)=1, ($B$7+$B$12*(D58*( $B$8+$B$9+$B$11)-E58*($B$8-$B$11)))/($B$12*($B$8-$B$11)),($B$7+$B$12*(E58*( $B$8+$B$9+$B$11)-D58*($B$8-$B$11)))/($B$12*($B$8-$B$11))),"")</f>
        <v/>
      </c>
    </row>
    <row r="47" customFormat="false" ht="14.4" hidden="false" customHeight="false" outlineLevel="0" collapsed="false">
      <c r="A47" s="1" t="str">
        <f aca="false">IFERROR(IF(A46+1&lt;=$B$10,A46+1,""),"")</f>
        <v/>
      </c>
      <c r="B47" s="27" t="str">
        <f aca="false">IF(A47&gt;$B$10,"",IF($B$5="PIPS",ROUNDUP(P34,2),ROUND(Q34,2)))</f>
        <v/>
      </c>
      <c r="C47" s="1" t="str">
        <f aca="false">IFERROR(IF(ISEVEN(A47)=0,$B$3,"Sell"),"")</f>
        <v/>
      </c>
      <c r="D47" s="1" t="str">
        <f aca="false">IF(A47&gt;$B$10,"",SUMIFS($B$17:B47,$C$17:C47,$I$6))</f>
        <v/>
      </c>
      <c r="E47" s="1" t="str">
        <f aca="false">IF(A47&gt;$B$10,"",SUMIFS($B$17:B47,$C$17:C47,$I$7))</f>
        <v/>
      </c>
      <c r="F47" s="1" t="str">
        <f aca="false">IFERROR(ABS(D47-E47),"")</f>
        <v/>
      </c>
      <c r="G47" s="1" t="str">
        <f aca="false">IF(A47&gt;$B$10,"",D47+E47)</f>
        <v/>
      </c>
      <c r="O47" s="1" t="n">
        <v>44</v>
      </c>
      <c r="P47" s="1" t="str">
        <f aca="false">IFERROR(IF(ISEVEN(O47)=1,($B$6*$B$4+D59*($B$8+$B$9)-$B$8*E59+G59*$B$11)/($B$8-$B$11),($B$6*$B$4+E59*($B$8+$B$9)-$B$8*D59+G59*$B$11)/($B$8-$B$11)),"")</f>
        <v/>
      </c>
      <c r="Q47" s="1" t="str">
        <f aca="false">IFERROR(IF(ISEVEN(O47)=1, ($B$7+$B$12*(D59*( $B$8+$B$9+$B$11)-E59*($B$8-$B$11)))/($B$12*($B$8-$B$11)),($B$7+$B$12*(E59*( $B$8+$B$9+$B$11)-D59*($B$8-$B$11)))/($B$12*($B$8-$B$11))),"")</f>
        <v/>
      </c>
    </row>
    <row r="48" customFormat="false" ht="14.4" hidden="false" customHeight="false" outlineLevel="0" collapsed="false">
      <c r="A48" s="1" t="str">
        <f aca="false">IFERROR(IF(A47+1&lt;=$B$10,A47+1,""),"")</f>
        <v/>
      </c>
      <c r="B48" s="27" t="str">
        <f aca="false">IF(A48&gt;$B$10,"",IF($B$5="PIPS",ROUNDUP(P35,2),ROUND(Q35,2)))</f>
        <v/>
      </c>
      <c r="C48" s="1" t="str">
        <f aca="false">IFERROR(IF(ISEVEN(A48)=0,$B$3,"Sell"),"")</f>
        <v/>
      </c>
      <c r="D48" s="1" t="str">
        <f aca="false">IF(A48&gt;$B$10,"",SUMIFS($B$17:B48,$C$17:C48,$I$6))</f>
        <v/>
      </c>
      <c r="E48" s="1" t="str">
        <f aca="false">IF(A48&gt;$B$10,"",SUMIFS($B$17:B48,$C$17:C48,$I$7))</f>
        <v/>
      </c>
      <c r="F48" s="1" t="str">
        <f aca="false">IFERROR(ABS(D48-E48),"")</f>
        <v/>
      </c>
      <c r="G48" s="1" t="str">
        <f aca="false">IF(A48&gt;$B$10,"",D48+E48)</f>
        <v/>
      </c>
      <c r="O48" s="1" t="n">
        <v>45</v>
      </c>
      <c r="P48" s="1" t="str">
        <f aca="false">IFERROR(IF(ISEVEN(O48)=1,($B$6*$B$4+D60*($B$8+$B$9)-$B$8*E60+G60*$B$11)/($B$8-$B$11),($B$6*$B$4+E60*($B$8+$B$9)-$B$8*D60+G60*$B$11)/($B$8-$B$11)),"")</f>
        <v/>
      </c>
      <c r="Q48" s="1" t="str">
        <f aca="false">IFERROR(IF(ISEVEN(O48)=1, ($B$7+$B$12*(D60*( $B$8+$B$9+$B$11)-E60*($B$8-$B$11)))/($B$12*($B$8-$B$11)),($B$7+$B$12*(E60*( $B$8+$B$9+$B$11)-D60*($B$8-$B$11)))/($B$12*($B$8-$B$11))),"")</f>
        <v/>
      </c>
    </row>
    <row r="49" customFormat="false" ht="14.4" hidden="false" customHeight="false" outlineLevel="0" collapsed="false">
      <c r="A49" s="1" t="str">
        <f aca="false">IFERROR(IF(A48+1&lt;=$B$10,A48+1,""),"")</f>
        <v/>
      </c>
      <c r="B49" s="27" t="str">
        <f aca="false">IF(A49&gt;$B$10,"",IF($B$5="PIPS",ROUNDUP(P36,2),ROUND(Q36,2)))</f>
        <v/>
      </c>
      <c r="C49" s="1" t="str">
        <f aca="false">IFERROR(IF(ISEVEN(A49)=0,$B$3,"Sell"),"")</f>
        <v/>
      </c>
      <c r="D49" s="1" t="str">
        <f aca="false">IF(A49&gt;$B$10,"",SUMIFS($B$17:B49,$C$17:C49,$I$6))</f>
        <v/>
      </c>
      <c r="E49" s="1" t="str">
        <f aca="false">IF(A49&gt;$B$10,"",SUMIFS($B$17:B49,$C$17:C49,$I$7))</f>
        <v/>
      </c>
      <c r="F49" s="1" t="str">
        <f aca="false">IFERROR(ABS(D49-E49),"")</f>
        <v/>
      </c>
      <c r="G49" s="1" t="str">
        <f aca="false">IF(A49&gt;$B$10,"",D49+E49)</f>
        <v/>
      </c>
      <c r="O49" s="1" t="n">
        <v>46</v>
      </c>
      <c r="P49" s="1" t="str">
        <f aca="false">IFERROR(IF(ISEVEN(O49)=1,($B$6*$B$4+D61*($B$8+$B$9)-$B$8*E61+G61*$B$11)/($B$8-$B$11),($B$6*$B$4+E61*($B$8+$B$9)-$B$8*D61+G61*$B$11)/($B$8-$B$11)),"")</f>
        <v/>
      </c>
      <c r="Q49" s="1" t="str">
        <f aca="false">IFERROR(IF(ISEVEN(O49)=1, ($B$7+$B$12*(D61*( $B$8+$B$9+$B$11)-E61*($B$8-$B$11)))/($B$12*($B$8-$B$11)),($B$7+$B$12*(E61*( $B$8+$B$9+$B$11)-D61*($B$8-$B$11)))/($B$12*($B$8-$B$11))),"")</f>
        <v/>
      </c>
    </row>
    <row r="50" customFormat="false" ht="14.4" hidden="false" customHeight="false" outlineLevel="0" collapsed="false">
      <c r="A50" s="1" t="str">
        <f aca="false">IFERROR(IF(A49+1&lt;=$B$10,A49+1,""),"")</f>
        <v/>
      </c>
      <c r="B50" s="27" t="str">
        <f aca="false">IF(A50&gt;$B$10,"",IF($B$5="PIPS",ROUNDUP(P37,2),ROUND(Q37,2)))</f>
        <v/>
      </c>
      <c r="C50" s="1" t="str">
        <f aca="false">IFERROR(IF(ISEVEN(A50)=0,$B$3,"Sell"),"")</f>
        <v/>
      </c>
      <c r="D50" s="1" t="str">
        <f aca="false">IF(A50&gt;$B$10,"",SUMIFS($B$17:B50,$C$17:C50,$I$6))</f>
        <v/>
      </c>
      <c r="E50" s="1" t="str">
        <f aca="false">IF(A50&gt;$B$10,"",SUMIFS($B$17:B50,$C$17:C50,$I$7))</f>
        <v/>
      </c>
      <c r="F50" s="1" t="str">
        <f aca="false">IFERROR(ABS(D50-E50),"")</f>
        <v/>
      </c>
      <c r="G50" s="1" t="str">
        <f aca="false">IF(A50&gt;$B$10,"",D50+E50)</f>
        <v/>
      </c>
      <c r="O50" s="1" t="n">
        <v>47</v>
      </c>
      <c r="P50" s="1" t="str">
        <f aca="false">IFERROR(IF(ISEVEN(O50)=1,($B$6*$B$4+D62*($B$8+$B$9)-$B$8*E62+G62*$B$11)/($B$8-$B$11),($B$6*$B$4+E62*($B$8+$B$9)-$B$8*D62+G62*$B$11)/($B$8-$B$11)),"")</f>
        <v/>
      </c>
      <c r="Q50" s="1" t="str">
        <f aca="false">IFERROR(IF(ISEVEN(O50)=1, ($B$7+$B$12*(D62*( $B$8+$B$9+$B$11)-E62*($B$8-$B$11)))/($B$12*($B$8-$B$11)),($B$7+$B$12*(E62*( $B$8+$B$9+$B$11)-D62*($B$8-$B$11)))/($B$12*($B$8-$B$11))),"")</f>
        <v/>
      </c>
    </row>
    <row r="51" customFormat="false" ht="14.4" hidden="false" customHeight="false" outlineLevel="0" collapsed="false">
      <c r="A51" s="1" t="str">
        <f aca="false">IFERROR(IF(A50+1&lt;=$B$10,A50+1,""),"")</f>
        <v/>
      </c>
      <c r="B51" s="27" t="str">
        <f aca="false">IF(A51&gt;$B$10,"",IF($B$5="PIPS",ROUNDUP(P38,2),ROUND(Q38,2)))</f>
        <v/>
      </c>
      <c r="C51" s="1" t="str">
        <f aca="false">IFERROR(IF(ISEVEN(A51)=0,$B$3,"Sell"),"")</f>
        <v/>
      </c>
      <c r="D51" s="1" t="str">
        <f aca="false">IF(A51&gt;$B$10,"",SUMIFS($B$17:B51,$C$17:C51,$I$6))</f>
        <v/>
      </c>
      <c r="E51" s="1" t="str">
        <f aca="false">IF(A51&gt;$B$10,"",SUMIFS($B$17:B51,$C$17:C51,$I$7))</f>
        <v/>
      </c>
      <c r="F51" s="1" t="str">
        <f aca="false">IFERROR(ABS(D51-E51),"")</f>
        <v/>
      </c>
      <c r="G51" s="1" t="str">
        <f aca="false">IF(A51&gt;$B$10,"",D51+E51)</f>
        <v/>
      </c>
      <c r="O51" s="1" t="n">
        <v>48</v>
      </c>
      <c r="P51" s="1" t="str">
        <f aca="false">IFERROR(IF(ISEVEN(O51)=1,($B$6*$B$4+D63*($B$8+$B$9)-$B$8*E63+G63*$B$11)/($B$8-$B$11),($B$6*$B$4+E63*($B$8+$B$9)-$B$8*D63+G63*$B$11)/($B$8-$B$11)),"")</f>
        <v/>
      </c>
      <c r="Q51" s="1" t="str">
        <f aca="false">IFERROR(IF(ISEVEN(O51)=1, ($B$7+$B$12*(D63*( $B$8+$B$9+$B$11)-E63*($B$8-$B$11)))/($B$12*($B$8-$B$11)),($B$7+$B$12*(E63*( $B$8+$B$9+$B$11)-D63*($B$8-$B$11)))/($B$12*($B$8-$B$11))),"")</f>
        <v/>
      </c>
    </row>
    <row r="52" customFormat="false" ht="14.4" hidden="false" customHeight="false" outlineLevel="0" collapsed="false">
      <c r="A52" s="1" t="str">
        <f aca="false">IFERROR(IF(A51+1&lt;=$B$10,A51+1,""),"")</f>
        <v/>
      </c>
      <c r="B52" s="27" t="str">
        <f aca="false">IF(A52&gt;$B$10,"",IF($B$5="PIPS",ROUNDUP(P39,2),ROUND(Q39,2)))</f>
        <v/>
      </c>
      <c r="C52" s="1" t="str">
        <f aca="false">IFERROR(IF(ISEVEN(A52)=0,$B$3,"Sell"),"")</f>
        <v/>
      </c>
      <c r="D52" s="1" t="str">
        <f aca="false">IF(A52&gt;$B$10,"",SUMIFS($B$17:B52,$C$17:C52,$I$6))</f>
        <v/>
      </c>
      <c r="E52" s="1" t="str">
        <f aca="false">IF(A52&gt;$B$10,"",SUMIFS($B$17:B52,$C$17:C52,$I$7))</f>
        <v/>
      </c>
      <c r="F52" s="1" t="str">
        <f aca="false">IFERROR(ABS(D52-E52),"")</f>
        <v/>
      </c>
      <c r="G52" s="1" t="str">
        <f aca="false">IF(A52&gt;$B$10,"",D52+E52)</f>
        <v/>
      </c>
      <c r="O52" s="1" t="n">
        <v>49</v>
      </c>
      <c r="P52" s="1" t="str">
        <f aca="false">IFERROR(IF(ISEVEN(O52)=1,($B$6*$B$4+D64*($B$8+$B$9)-$B$8*E64+G64*$B$11)/($B$8-$B$11),($B$6*$B$4+E64*($B$8+$B$9)-$B$8*D64+G64*$B$11)/($B$8-$B$11)),"")</f>
        <v/>
      </c>
      <c r="Q52" s="1" t="str">
        <f aca="false">IFERROR(IF(ISEVEN(O52)=1, ($B$7+$B$12*(D64*( $B$8+$B$9+$B$11)-E64*($B$8-$B$11)))/($B$12*($B$8-$B$11)),($B$7+$B$12*(E64*( $B$8+$B$9+$B$11)-D64*($B$8-$B$11)))/($B$12*($B$8-$B$11))),"")</f>
        <v/>
      </c>
    </row>
    <row r="53" customFormat="false" ht="14.4" hidden="false" customHeight="false" outlineLevel="0" collapsed="false">
      <c r="A53" s="1" t="str">
        <f aca="false">IFERROR(IF(A52+1&lt;=$B$10,A52+1,""),"")</f>
        <v/>
      </c>
      <c r="B53" s="27" t="str">
        <f aca="false">IF(A53&gt;$B$10,"",IF($B$5="PIPS",ROUNDUP(P40,2),ROUND(Q40,2)))</f>
        <v/>
      </c>
      <c r="C53" s="1" t="str">
        <f aca="false">IFERROR(IF(ISEVEN(A53)=0,$B$3,"Sell"),"")</f>
        <v/>
      </c>
      <c r="D53" s="1" t="str">
        <f aca="false">IF(A53&gt;$B$10,"",SUMIFS($B$17:B53,$C$17:C53,$I$6))</f>
        <v/>
      </c>
      <c r="E53" s="1" t="str">
        <f aca="false">IF(A53&gt;$B$10,"",SUMIFS($B$17:B53,$C$17:C53,$I$7))</f>
        <v/>
      </c>
      <c r="F53" s="1" t="str">
        <f aca="false">IFERROR(ABS(D53-E53),"")</f>
        <v/>
      </c>
      <c r="G53" s="1" t="str">
        <f aca="false">IF(A53&gt;$B$10,"",D53+E53)</f>
        <v/>
      </c>
      <c r="O53" s="1" t="n">
        <v>50</v>
      </c>
      <c r="P53" s="1" t="str">
        <f aca="false">IFERROR(IF(ISEVEN(O53)=1,($B$6*$B$4+D65*($B$8+$B$9)-$B$8*E65+G65*$B$11)/($B$8-$B$11),($B$6*$B$4+E65*($B$8+$B$9)-$B$8*D65+G65*$B$11)/($B$8-$B$11)),"")</f>
        <v/>
      </c>
      <c r="Q53" s="1" t="str">
        <f aca="false">IFERROR(IF(ISEVEN(O53)=1, ($B$7+$B$12*(D65*( $B$8+$B$9+$B$11)-E65*($B$8-$B$11)))/($B$12*($B$8-$B$11)),($B$7+$B$12*(E65*( $B$8+$B$9+$B$11)-D65*($B$8-$B$11)))/($B$12*($B$8-$B$11))),"")</f>
        <v/>
      </c>
    </row>
    <row r="54" customFormat="false" ht="14.4" hidden="false" customHeight="false" outlineLevel="0" collapsed="false">
      <c r="A54" s="1" t="str">
        <f aca="false">IFERROR(IF(A53+1&lt;=$B$10,A53+1,""),"")</f>
        <v/>
      </c>
      <c r="B54" s="27" t="str">
        <f aca="false">IF(A54&gt;$B$10,"",IF($B$5="PIPS",ROUNDUP(P41,2),ROUND(Q41,2)))</f>
        <v/>
      </c>
      <c r="C54" s="1" t="str">
        <f aca="false">IFERROR(IF(ISEVEN(A54)=0,$B$3,"Sell"),"")</f>
        <v/>
      </c>
      <c r="D54" s="1" t="str">
        <f aca="false">IF(A54&gt;$B$10,"",SUMIFS($B$17:B54,$C$17:C54,$I$6))</f>
        <v/>
      </c>
      <c r="E54" s="1" t="str">
        <f aca="false">IF(A54&gt;$B$10,"",SUMIFS($B$17:B54,$C$17:C54,$I$7))</f>
        <v/>
      </c>
      <c r="F54" s="1" t="str">
        <f aca="false">IFERROR(ABS(D54-E54),"")</f>
        <v/>
      </c>
      <c r="G54" s="1" t="str">
        <f aca="false">IF(A54&gt;$B$10,"",D54+E54)</f>
        <v/>
      </c>
      <c r="O54" s="1" t="n">
        <v>51</v>
      </c>
      <c r="P54" s="1" t="str">
        <f aca="false">IFERROR(IF(ISEVEN(O54)=1,($B$6*$B$4+D66*($B$8+$B$9)-$B$8*E66+G66*$B$11)/($B$8-$B$11),($B$6*$B$4+E66*($B$8+$B$9)-$B$8*D66+G66*$B$11)/($B$8-$B$11)),"")</f>
        <v/>
      </c>
      <c r="Q54" s="1" t="str">
        <f aca="false">IFERROR(IF(ISEVEN(O54)=1, ($B$7+$B$12*(D66*( $B$8+$B$9+$B$11)-E66*($B$8-$B$11)))/($B$12*($B$8-$B$11)),($B$7+$B$12*(E66*( $B$8+$B$9+$B$11)-D66*($B$8-$B$11)))/($B$12*($B$8-$B$11))),"")</f>
        <v/>
      </c>
    </row>
    <row r="55" customFormat="false" ht="14.4" hidden="false" customHeight="false" outlineLevel="0" collapsed="false">
      <c r="A55" s="1" t="str">
        <f aca="false">IFERROR(IF(A54+1&lt;=$B$10,A54+1,""),"")</f>
        <v/>
      </c>
      <c r="B55" s="27" t="str">
        <f aca="false">IF(A55&gt;$B$10,"",IF($B$5="PIPS",ROUNDUP(P42,2),ROUND(Q42,2)))</f>
        <v/>
      </c>
      <c r="C55" s="1" t="str">
        <f aca="false">IFERROR(IF(ISEVEN(A55)=0,$B$3,"Sell"),"")</f>
        <v/>
      </c>
      <c r="D55" s="1" t="str">
        <f aca="false">IF(A55&gt;$B$10,"",SUMIFS($B$17:B55,$C$17:C55,$I$6))</f>
        <v/>
      </c>
      <c r="E55" s="1" t="str">
        <f aca="false">IF(A55&gt;$B$10,"",SUMIFS($B$17:B55,$C$17:C55,$I$7))</f>
        <v/>
      </c>
      <c r="F55" s="1" t="str">
        <f aca="false">IFERROR(ABS(D55-E55),"")</f>
        <v/>
      </c>
      <c r="G55" s="1" t="str">
        <f aca="false">IF(A55&gt;$B$10,"",D55+E55)</f>
        <v/>
      </c>
      <c r="O55" s="1" t="n">
        <v>52</v>
      </c>
      <c r="P55" s="1" t="str">
        <f aca="false">IFERROR(IF(ISEVEN(O55)=1,($B$6*$B$4+D67*($B$8+$B$9)-$B$8*E67+G67*$B$11)/($B$8-$B$11),($B$6*$B$4+E67*($B$8+$B$9)-$B$8*D67+G67*$B$11)/($B$8-$B$11)),"")</f>
        <v/>
      </c>
      <c r="Q55" s="1" t="str">
        <f aca="false">IFERROR(IF(ISEVEN(O55)=1, ($B$7+$B$12*(D67*( $B$8+$B$9+$B$11)-E67*($B$8-$B$11)))/($B$12*($B$8-$B$11)),($B$7+$B$12*(E67*( $B$8+$B$9+$B$11)-D67*($B$8-$B$11)))/($B$12*($B$8-$B$11))),"")</f>
        <v/>
      </c>
    </row>
    <row r="56" customFormat="false" ht="14.4" hidden="false" customHeight="false" outlineLevel="0" collapsed="false">
      <c r="A56" s="1" t="str">
        <f aca="false">IFERROR(IF(A55+1&lt;=$B$10,A55+1,""),"")</f>
        <v/>
      </c>
      <c r="B56" s="27" t="str">
        <f aca="false">IF(A56&gt;$B$10,"",IF($B$5="PIPS",ROUNDUP(P43,2),ROUND(Q43,2)))</f>
        <v/>
      </c>
      <c r="C56" s="1" t="str">
        <f aca="false">IFERROR(IF(ISEVEN(A56)=0,$B$3,"Sell"),"")</f>
        <v/>
      </c>
      <c r="D56" s="1" t="str">
        <f aca="false">IF(A56&gt;$B$10,"",SUMIFS($B$17:B56,$C$17:C56,$I$6))</f>
        <v/>
      </c>
      <c r="E56" s="1" t="str">
        <f aca="false">IF(A56&gt;$B$10,"",SUMIFS($B$17:B56,$C$17:C56,$I$7))</f>
        <v/>
      </c>
      <c r="F56" s="1" t="str">
        <f aca="false">IFERROR(ABS(D56-E56),"")</f>
        <v/>
      </c>
      <c r="G56" s="1" t="str">
        <f aca="false">IF(A56&gt;$B$10,"",D56+E56)</f>
        <v/>
      </c>
      <c r="O56" s="1" t="n">
        <v>53</v>
      </c>
      <c r="P56" s="1" t="str">
        <f aca="false">IFERROR(IF(ISEVEN(O56)=1,($B$6*$B$4+D68*($B$8+$B$9)-$B$8*E68+G68*$B$11)/($B$8-$B$11),($B$6*$B$4+E68*($B$8+$B$9)-$B$8*D68+G68*$B$11)/($B$8-$B$11)),"")</f>
        <v/>
      </c>
      <c r="Q56" s="1" t="str">
        <f aca="false">IFERROR(IF(ISEVEN(O56)=1, ($B$7+$B$12*(D68*( $B$8+$B$9+$B$11)-E68*($B$8-$B$11)))/($B$12*($B$8-$B$11)),($B$7+$B$12*(E68*( $B$8+$B$9+$B$11)-D68*($B$8-$B$11)))/($B$12*($B$8-$B$11))),"")</f>
        <v/>
      </c>
    </row>
    <row r="57" customFormat="false" ht="14.4" hidden="false" customHeight="false" outlineLevel="0" collapsed="false">
      <c r="A57" s="1" t="str">
        <f aca="false">IFERROR(IF(A56+1&lt;=$B$10,A56+1,""),"")</f>
        <v/>
      </c>
      <c r="B57" s="27" t="str">
        <f aca="false">IF(A57&gt;$B$10,"",IF($B$5="PIPS",ROUNDUP(P44,2),ROUND(Q44,2)))</f>
        <v/>
      </c>
      <c r="C57" s="1" t="str">
        <f aca="false">IFERROR(IF(ISEVEN(A57)=0,$B$3,"Sell"),"")</f>
        <v/>
      </c>
      <c r="D57" s="1" t="str">
        <f aca="false">IF(A57&gt;$B$10,"",SUMIFS($B$17:B57,$C$17:C57,$I$6))</f>
        <v/>
      </c>
      <c r="E57" s="1" t="str">
        <f aca="false">IF(A57&gt;$B$10,"",SUMIFS($B$17:B57,$C$17:C57,$I$7))</f>
        <v/>
      </c>
      <c r="F57" s="1" t="str">
        <f aca="false">IFERROR(ABS(D57-E57),"")</f>
        <v/>
      </c>
      <c r="G57" s="1" t="str">
        <f aca="false">IF(A57&gt;$B$10,"",D57+E57)</f>
        <v/>
      </c>
      <c r="O57" s="1" t="n">
        <v>54</v>
      </c>
      <c r="P57" s="1" t="str">
        <f aca="false">IFERROR(IF(ISEVEN(O57)=1,($B$6*$B$4+D69*($B$8+$B$9)-$B$8*E69+G69*$B$11)/($B$8-$B$11),($B$6*$B$4+E69*($B$8+$B$9)-$B$8*D69+G69*$B$11)/($B$8-$B$11)),"")</f>
        <v/>
      </c>
      <c r="Q57" s="1" t="str">
        <f aca="false">IFERROR(IF(ISEVEN(O57)=1, ($B$7+$B$12*(D69*( $B$8+$B$9+$B$11)-E69*($B$8-$B$11)))/($B$12*($B$8-$B$11)),($B$7+$B$12*(E69*( $B$8+$B$9+$B$11)-D69*($B$8-$B$11)))/($B$12*($B$8-$B$11))),"")</f>
        <v/>
      </c>
    </row>
    <row r="58" customFormat="false" ht="14.4" hidden="false" customHeight="false" outlineLevel="0" collapsed="false">
      <c r="A58" s="1" t="str">
        <f aca="false">IFERROR(IF(A57+1&lt;=$B$10,A57+1,""),"")</f>
        <v/>
      </c>
      <c r="B58" s="27" t="str">
        <f aca="false">IF(A58&gt;$B$10,"",IF($B$5="PIPS",ROUNDUP(P45,2),ROUND(Q45,2)))</f>
        <v/>
      </c>
      <c r="C58" s="1" t="str">
        <f aca="false">IFERROR(IF(ISEVEN(A58)=0,$B$3,"Sell"),"")</f>
        <v/>
      </c>
      <c r="D58" s="1" t="str">
        <f aca="false">IF(A58&gt;$B$10,"",SUMIFS($B$17:B58,$C$17:C58,$I$6))</f>
        <v/>
      </c>
      <c r="E58" s="1" t="str">
        <f aca="false">IF(A58&gt;$B$10,"",SUMIFS($B$17:B58,$C$17:C58,$I$7))</f>
        <v/>
      </c>
      <c r="F58" s="1" t="str">
        <f aca="false">IFERROR(ABS(D58-E58),"")</f>
        <v/>
      </c>
      <c r="G58" s="1" t="str">
        <f aca="false">IF(A58&gt;$B$10,"",D58+E58)</f>
        <v/>
      </c>
      <c r="O58" s="1" t="n">
        <v>55</v>
      </c>
      <c r="P58" s="1" t="str">
        <f aca="false">IFERROR(IF(ISEVEN(O58)=1,($B$6*$B$4+D70*($B$8+$B$9)-$B$8*E70+G70*$B$11)/($B$8-$B$11),($B$6*$B$4+E70*($B$8+$B$9)-$B$8*D70+G70*$B$11)/($B$8-$B$11)),"")</f>
        <v/>
      </c>
      <c r="Q58" s="1" t="str">
        <f aca="false">IFERROR(IF(ISEVEN(O58)=1, ($B$7+$B$12*(D70*( $B$8+$B$9+$B$11)-E70*($B$8-$B$11)))/($B$12*($B$8-$B$11)),($B$7+$B$12*(E70*( $B$8+$B$9+$B$11)-D70*($B$8-$B$11)))/($B$12*($B$8-$B$11))),"")</f>
        <v/>
      </c>
    </row>
    <row r="59" customFormat="false" ht="14.4" hidden="false" customHeight="false" outlineLevel="0" collapsed="false">
      <c r="A59" s="1" t="str">
        <f aca="false">IFERROR(IF(A58+1&lt;=$B$10,A58+1,""),"")</f>
        <v/>
      </c>
      <c r="B59" s="27" t="str">
        <f aca="false">IF(A59&gt;$B$10,"",IF($B$5="PIPS",ROUNDUP(P46,2),ROUND(Q46,2)))</f>
        <v/>
      </c>
      <c r="C59" s="1" t="str">
        <f aca="false">IFERROR(IF(ISEVEN(A59)=0,$B$3,"Sell"),"")</f>
        <v/>
      </c>
      <c r="D59" s="1" t="str">
        <f aca="false">IF(A59&gt;$B$10,"",SUMIFS($B$17:B59,$C$17:C59,$I$6))</f>
        <v/>
      </c>
      <c r="E59" s="1" t="str">
        <f aca="false">IF(A59&gt;$B$10,"",SUMIFS($B$17:B59,$C$17:C59,$I$7))</f>
        <v/>
      </c>
      <c r="F59" s="1" t="str">
        <f aca="false">IFERROR(ABS(D59-E59),"")</f>
        <v/>
      </c>
      <c r="G59" s="1" t="str">
        <f aca="false">IF(A59&gt;$B$10,"",D59+E59)</f>
        <v/>
      </c>
      <c r="O59" s="1" t="n">
        <v>56</v>
      </c>
      <c r="P59" s="1" t="str">
        <f aca="false">IFERROR(IF(ISEVEN(O59)=1,($B$6*$B$4+D71*($B$8+$B$9)-$B$8*E71+G71*$B$11)/($B$8-$B$11),($B$6*$B$4+E71*($B$8+$B$9)-$B$8*D71+G71*$B$11)/($B$8-$B$11)),"")</f>
        <v/>
      </c>
      <c r="Q59" s="1" t="str">
        <f aca="false">IFERROR(IF(ISEVEN(O59)=1, ($B$7+$B$12*(D71*( $B$8+$B$9+$B$11)-E71*($B$8-$B$11)))/($B$12*($B$8-$B$11)),($B$7+$B$12*(E71*( $B$8+$B$9+$B$11)-D71*($B$8-$B$11)))/($B$12*($B$8-$B$11))),"")</f>
        <v/>
      </c>
    </row>
    <row r="60" customFormat="false" ht="14.4" hidden="false" customHeight="false" outlineLevel="0" collapsed="false">
      <c r="A60" s="1" t="str">
        <f aca="false">IFERROR(IF(A59+1&lt;=$B$10,A59+1,""),"")</f>
        <v/>
      </c>
      <c r="B60" s="27" t="str">
        <f aca="false">IF(A60&gt;$B$10,"",IF($B$5="PIPS",ROUNDUP(P47,2),ROUND(Q47,2)))</f>
        <v/>
      </c>
      <c r="C60" s="1" t="str">
        <f aca="false">IFERROR(IF(ISEVEN(A60)=0,$B$3,"Sell"),"")</f>
        <v/>
      </c>
      <c r="D60" s="1" t="str">
        <f aca="false">IF(A60&gt;$B$10,"",SUMIFS($B$17:B60,$C$17:C60,$I$6))</f>
        <v/>
      </c>
      <c r="E60" s="1" t="str">
        <f aca="false">IF(A60&gt;$B$10,"",SUMIFS($B$17:B60,$C$17:C60,$I$7))</f>
        <v/>
      </c>
      <c r="F60" s="1" t="str">
        <f aca="false">IFERROR(ABS(D60-E60),"")</f>
        <v/>
      </c>
      <c r="G60" s="1" t="str">
        <f aca="false">IF(A60&gt;$B$10,"",D60+E60)</f>
        <v/>
      </c>
      <c r="O60" s="1" t="n">
        <v>57</v>
      </c>
      <c r="P60" s="1" t="str">
        <f aca="false">IFERROR(IF(ISEVEN(O60)=1,($B$6*$B$4+D72*($B$8+$B$9)-$B$8*E72+G72*$B$11)/($B$8-$B$11),($B$6*$B$4+E72*($B$8+$B$9)-$B$8*D72+G72*$B$11)/($B$8-$B$11)),"")</f>
        <v/>
      </c>
      <c r="Q60" s="1" t="str">
        <f aca="false">IFERROR(IF(ISEVEN(O60)=1, ($B$7+$B$12*(D72*( $B$8+$B$9+$B$11)-E72*($B$8-$B$11)))/($B$12*($B$8-$B$11)),($B$7+$B$12*(E72*( $B$8+$B$9+$B$11)-D72*($B$8-$B$11)))/($B$12*($B$8-$B$11))),"")</f>
        <v/>
      </c>
    </row>
    <row r="61" customFormat="false" ht="14.4" hidden="false" customHeight="false" outlineLevel="0" collapsed="false">
      <c r="A61" s="1" t="str">
        <f aca="false">IFERROR(IF(A60+1&lt;=$B$10,A60+1,""),"")</f>
        <v/>
      </c>
      <c r="B61" s="27" t="str">
        <f aca="false">IF(A61&gt;$B$10,"",IF($B$5="PIPS",ROUNDUP(P48,2),ROUND(Q48,2)))</f>
        <v/>
      </c>
      <c r="C61" s="1" t="str">
        <f aca="false">IFERROR(IF(ISEVEN(A61)=0,$B$3,"Sell"),"")</f>
        <v/>
      </c>
      <c r="D61" s="1" t="str">
        <f aca="false">IF(A61&gt;$B$10,"",SUMIFS($B$17:B61,$C$17:C61,$I$6))</f>
        <v/>
      </c>
      <c r="E61" s="1" t="str">
        <f aca="false">IF(A61&gt;$B$10,"",SUMIFS($B$17:B61,$C$17:C61,$I$7))</f>
        <v/>
      </c>
      <c r="F61" s="1" t="str">
        <f aca="false">IFERROR(ABS(D61-E61),"")</f>
        <v/>
      </c>
      <c r="G61" s="1" t="str">
        <f aca="false">IF(A61&gt;$B$10,"",D61+E61)</f>
        <v/>
      </c>
      <c r="O61" s="1" t="n">
        <v>58</v>
      </c>
      <c r="P61" s="1" t="str">
        <f aca="false">IFERROR(IF(ISEVEN(O61)=1,($B$6*$B$4+D73*($B$8+$B$9)-$B$8*E73+G73*$B$11)/($B$8-$B$11),($B$6*$B$4+E73*($B$8+$B$9)-$B$8*D73+G73*$B$11)/($B$8-$B$11)),"")</f>
        <v/>
      </c>
      <c r="Q61" s="1" t="str">
        <f aca="false">IFERROR(IF(ISEVEN(O61)=1, ($B$7+$B$12*(D73*( $B$8+$B$9+$B$11)-E73*($B$8-$B$11)))/($B$12*($B$8-$B$11)),($B$7+$B$12*(E73*( $B$8+$B$9+$B$11)-D73*($B$8-$B$11)))/($B$12*($B$8-$B$11))),"")</f>
        <v/>
      </c>
    </row>
    <row r="62" customFormat="false" ht="14.4" hidden="false" customHeight="false" outlineLevel="0" collapsed="false">
      <c r="A62" s="1" t="str">
        <f aca="false">IFERROR(IF(A61+1&lt;=$B$10,A61+1,""),"")</f>
        <v/>
      </c>
      <c r="B62" s="27" t="str">
        <f aca="false">IF(A62&gt;$B$10,"",IF($B$5="PIPS",ROUNDUP(P49,2),ROUND(Q49,2)))</f>
        <v/>
      </c>
      <c r="C62" s="1" t="str">
        <f aca="false">IFERROR(IF(ISEVEN(A62)=0,$B$3,"Sell"),"")</f>
        <v/>
      </c>
      <c r="D62" s="1" t="str">
        <f aca="false">IF(A62&gt;$B$10,"",SUMIFS($B$17:B62,$C$17:C62,$I$6))</f>
        <v/>
      </c>
      <c r="E62" s="1" t="str">
        <f aca="false">IF(A62&gt;$B$10,"",SUMIFS($B$17:B62,$C$17:C62,$I$7))</f>
        <v/>
      </c>
      <c r="F62" s="1" t="str">
        <f aca="false">IFERROR(ABS(D62-E62),"")</f>
        <v/>
      </c>
      <c r="G62" s="1" t="str">
        <f aca="false">IF(A62&gt;$B$10,"",D62+E62)</f>
        <v/>
      </c>
      <c r="O62" s="1" t="n">
        <v>59</v>
      </c>
      <c r="P62" s="1" t="str">
        <f aca="false">IFERROR(IF(ISEVEN(O62)=1,($B$6*$B$4+D74*($B$8+$B$9)-$B$8*E74+G74*$B$11)/($B$8-$B$11),($B$6*$B$4+E74*($B$8+$B$9)-$B$8*D74+G74*$B$11)/($B$8-$B$11)),"")</f>
        <v/>
      </c>
      <c r="Q62" s="1" t="str">
        <f aca="false">IFERROR(IF(ISEVEN(O62)=1, ($B$7+$B$12*(D74*( $B$8+$B$9+$B$11)-E74*($B$8-$B$11)))/($B$12*($B$8-$B$11)),($B$7+$B$12*(E74*( $B$8+$B$9+$B$11)-D74*($B$8-$B$11)))/($B$12*($B$8-$B$11))),"")</f>
        <v/>
      </c>
    </row>
    <row r="63" customFormat="false" ht="14.4" hidden="false" customHeight="false" outlineLevel="0" collapsed="false">
      <c r="A63" s="1" t="str">
        <f aca="false">IFERROR(IF(A62+1&lt;=$B$10,A62+1,""),"")</f>
        <v/>
      </c>
      <c r="B63" s="27" t="str">
        <f aca="false">IF(A63&gt;$B$10,"",IF($B$5="PIPS",ROUNDUP(P50,2),ROUND(Q50,2)))</f>
        <v/>
      </c>
      <c r="C63" s="1" t="str">
        <f aca="false">IFERROR(IF(ISEVEN(A63)=0,$B$3,"Sell"),"")</f>
        <v/>
      </c>
      <c r="D63" s="1" t="str">
        <f aca="false">IF(A63&gt;$B$10,"",SUMIFS($B$17:B63,$C$17:C63,$I$6))</f>
        <v/>
      </c>
      <c r="E63" s="1" t="str">
        <f aca="false">IF(A63&gt;$B$10,"",SUMIFS($B$17:B63,$C$17:C63,$I$7))</f>
        <v/>
      </c>
      <c r="F63" s="1" t="str">
        <f aca="false">IFERROR(ABS(D63-E63),"")</f>
        <v/>
      </c>
      <c r="G63" s="1" t="str">
        <f aca="false">IF(A63&gt;$B$10,"",D63+E63)</f>
        <v/>
      </c>
      <c r="O63" s="1" t="n">
        <v>60</v>
      </c>
      <c r="P63" s="1" t="str">
        <f aca="false">IFERROR(IF(ISEVEN(O63)=1,($B$6*$B$4+D75*($B$8+$B$9)-$B$8*E75+G75*$B$11)/($B$8-$B$11),($B$6*$B$4+E75*($B$8+$B$9)-$B$8*D75+G75*$B$11)/($B$8-$B$11)),"")</f>
        <v/>
      </c>
      <c r="Q63" s="1" t="str">
        <f aca="false">IFERROR(IF(ISEVEN(O63)=1, ($B$7+$B$12*(D75*( $B$8+$B$9+$B$11)-E75*($B$8-$B$11)))/($B$12*($B$8-$B$11)),($B$7+$B$12*(E75*( $B$8+$B$9+$B$11)-D75*($B$8-$B$11)))/($B$12*($B$8-$B$11))),"")</f>
        <v/>
      </c>
    </row>
    <row r="64" customFormat="false" ht="14.4" hidden="false" customHeight="false" outlineLevel="0" collapsed="false">
      <c r="A64" s="1" t="str">
        <f aca="false">IFERROR(IF(A63+1&lt;=$B$10,A63+1,""),"")</f>
        <v/>
      </c>
      <c r="B64" s="27" t="str">
        <f aca="false">IF(A64&gt;$B$10,"",IF($B$5="PIPS",ROUNDUP(P51,2),ROUND(Q51,2)))</f>
        <v/>
      </c>
      <c r="C64" s="1" t="str">
        <f aca="false">IFERROR(IF(ISEVEN(A64)=0,$B$3,"Sell"),"")</f>
        <v/>
      </c>
      <c r="D64" s="1" t="str">
        <f aca="false">IF(A64&gt;$B$10,"",SUMIFS($B$17:B64,$C$17:C64,$I$6))</f>
        <v/>
      </c>
      <c r="E64" s="1" t="str">
        <f aca="false">IF(A64&gt;$B$10,"",SUMIFS($B$17:B64,$C$17:C64,$I$7))</f>
        <v/>
      </c>
      <c r="F64" s="1" t="str">
        <f aca="false">IFERROR(ABS(D64-E64),"")</f>
        <v/>
      </c>
      <c r="G64" s="1" t="str">
        <f aca="false">IF(A64&gt;$B$10,"",D64+E64)</f>
        <v/>
      </c>
      <c r="O64" s="1" t="n">
        <v>61</v>
      </c>
      <c r="P64" s="1" t="str">
        <f aca="false">IFERROR(IF(ISEVEN(O64)=1,($B$6*$B$4+D76*($B$8+$B$9)-$B$8*E76+G76*$B$11)/($B$8-$B$11),($B$6*$B$4+E76*($B$8+$B$9)-$B$8*D76+G76*$B$11)/($B$8-$B$11)),"")</f>
        <v/>
      </c>
      <c r="Q64" s="1" t="str">
        <f aca="false">IFERROR(IF(ISEVEN(O64)=1, ($B$7+$B$12*(D76*( $B$8+$B$9+$B$11)-E76*($B$8-$B$11)))/($B$12*($B$8-$B$11)),($B$7+$B$12*(E76*( $B$8+$B$9+$B$11)-D76*($B$8-$B$11)))/($B$12*($B$8-$B$11))),"")</f>
        <v/>
      </c>
    </row>
    <row r="65" customFormat="false" ht="14.4" hidden="false" customHeight="false" outlineLevel="0" collapsed="false">
      <c r="A65" s="1" t="str">
        <f aca="false">IFERROR(IF(A64+1&lt;=$B$10,A64+1,""),"")</f>
        <v/>
      </c>
      <c r="B65" s="27" t="str">
        <f aca="false">IF(A65&gt;$B$10,"",IF($B$5="PIPS",ROUNDUP(P52,2),ROUND(Q52,2)))</f>
        <v/>
      </c>
      <c r="C65" s="1" t="str">
        <f aca="false">IFERROR(IF(ISEVEN(A65)=0,$B$3,"Sell"),"")</f>
        <v/>
      </c>
      <c r="D65" s="1" t="str">
        <f aca="false">IF(A65&gt;$B$10,"",SUMIFS($B$17:B65,$C$17:C65,$I$6))</f>
        <v/>
      </c>
      <c r="E65" s="1" t="str">
        <f aca="false">IF(A65&gt;$B$10,"",SUMIFS($B$17:B65,$C$17:C65,$I$7))</f>
        <v/>
      </c>
      <c r="F65" s="1" t="str">
        <f aca="false">IFERROR(ABS(D65-E65),"")</f>
        <v/>
      </c>
      <c r="G65" s="1" t="str">
        <f aca="false">IF(A65&gt;$B$10,"",D65+E65)</f>
        <v/>
      </c>
      <c r="O65" s="1" t="n">
        <v>62</v>
      </c>
      <c r="P65" s="1" t="str">
        <f aca="false">IFERROR(IF(ISEVEN(O65)=1,($B$6*$B$4+D77*($B$8+$B$9)-$B$8*E77+G77*$B$11)/($B$8-$B$11),($B$6*$B$4+E77*($B$8+$B$9)-$B$8*D77+G77*$B$11)/($B$8-$B$11)),"")</f>
        <v/>
      </c>
      <c r="Q65" s="1" t="str">
        <f aca="false">IFERROR(IF(ISEVEN(O65)=1, ($B$7+$B$12*(D77*( $B$8+$B$9+$B$11)-E77*($B$8-$B$11)))/($B$12*($B$8-$B$11)),($B$7+$B$12*(E77*( $B$8+$B$9+$B$11)-D77*($B$8-$B$11)))/($B$12*($B$8-$B$11))),"")</f>
        <v/>
      </c>
    </row>
    <row r="66" customFormat="false" ht="14.4" hidden="false" customHeight="false" outlineLevel="0" collapsed="false">
      <c r="A66" s="1" t="str">
        <f aca="false">IFERROR(IF(A65+1&lt;=$B$10,A65+1,""),"")</f>
        <v/>
      </c>
      <c r="B66" s="27" t="str">
        <f aca="false">IF(A66&gt;$B$10,"",IF($B$5="PIPS",ROUNDUP(P53,2),ROUND(Q53,2)))</f>
        <v/>
      </c>
      <c r="C66" s="1" t="str">
        <f aca="false">IFERROR(IF(ISEVEN(A66)=0,$B$3,"Sell"),"")</f>
        <v/>
      </c>
      <c r="D66" s="1" t="str">
        <f aca="false">IF(A66&gt;$B$10,"",SUMIFS($B$17:B66,$C$17:C66,$I$6))</f>
        <v/>
      </c>
      <c r="E66" s="1" t="str">
        <f aca="false">IF(A66&gt;$B$10,"",SUMIFS($B$17:B66,$C$17:C66,$I$7))</f>
        <v/>
      </c>
      <c r="F66" s="1" t="str">
        <f aca="false">IFERROR(ABS(D66-E66),"")</f>
        <v/>
      </c>
      <c r="G66" s="1" t="str">
        <f aca="false">IF(A66&gt;$B$10,"",D66+E66)</f>
        <v/>
      </c>
      <c r="O66" s="1" t="n">
        <v>63</v>
      </c>
      <c r="P66" s="1" t="str">
        <f aca="false">IFERROR(IF(ISEVEN(O66)=1,($B$6*$B$4+D78*($B$8+$B$9)-$B$8*E78+G78*$B$11)/($B$8-$B$11),($B$6*$B$4+E78*($B$8+$B$9)-$B$8*D78+G78*$B$11)/($B$8-$B$11)),"")</f>
        <v/>
      </c>
      <c r="Q66" s="1" t="str">
        <f aca="false">IFERROR(IF(ISEVEN(O66)=1, ($B$7+$B$12*(D78*( $B$8+$B$9+$B$11)-E78*($B$8-$B$11)))/($B$12*($B$8-$B$11)),($B$7+$B$12*(E78*( $B$8+$B$9+$B$11)-D78*($B$8-$B$11)))/($B$12*($B$8-$B$11))),"")</f>
        <v/>
      </c>
    </row>
    <row r="67" customFormat="false" ht="14.4" hidden="false" customHeight="false" outlineLevel="0" collapsed="false">
      <c r="A67" s="1" t="str">
        <f aca="false">IFERROR(IF(A66+1&lt;=$B$10,A66+1,""),"")</f>
        <v/>
      </c>
      <c r="B67" s="27" t="str">
        <f aca="false">IF(A67&gt;$B$10,"",IF($B$5="PIPS",ROUNDUP(P54,2),ROUND(Q54,2)))</f>
        <v/>
      </c>
      <c r="C67" s="1" t="str">
        <f aca="false">IFERROR(IF(ISEVEN(A67)=0,$B$3,"Sell"),"")</f>
        <v/>
      </c>
      <c r="D67" s="1" t="str">
        <f aca="false">IF(A67&gt;$B$10,"",SUMIFS($B$17:B67,$C$17:C67,$I$6))</f>
        <v/>
      </c>
      <c r="E67" s="1" t="str">
        <f aca="false">IF(A67&gt;$B$10,"",SUMIFS($B$17:B67,$C$17:C67,$I$7))</f>
        <v/>
      </c>
      <c r="F67" s="1" t="str">
        <f aca="false">IFERROR(ABS(D67-E67),"")</f>
        <v/>
      </c>
      <c r="G67" s="1" t="str">
        <f aca="false">IF(A67&gt;$B$10,"",D67+E67)</f>
        <v/>
      </c>
      <c r="O67" s="1" t="n">
        <v>64</v>
      </c>
      <c r="P67" s="1" t="str">
        <f aca="false">IFERROR(IF(ISEVEN(O67)=1,($B$6*$B$4+D79*($B$8+$B$9)-$B$8*E79+G79*$B$11)/($B$8-$B$11),($B$6*$B$4+E79*($B$8+$B$9)-$B$8*D79+G79*$B$11)/($B$8-$B$11)),"")</f>
        <v/>
      </c>
      <c r="Q67" s="1" t="str">
        <f aca="false">IFERROR(IF(ISEVEN(O67)=1, ($B$7+$B$12*(D79*( $B$8+$B$9+$B$11)-E79*($B$8-$B$11)))/($B$12*($B$8-$B$11)),($B$7+$B$12*(E79*( $B$8+$B$9+$B$11)-D79*($B$8-$B$11)))/($B$12*($B$8-$B$11))),"")</f>
        <v/>
      </c>
    </row>
    <row r="68" customFormat="false" ht="14.4" hidden="false" customHeight="false" outlineLevel="0" collapsed="false">
      <c r="A68" s="1" t="str">
        <f aca="false">IFERROR(IF(A67+1&lt;=$B$10,A67+1,""),"")</f>
        <v/>
      </c>
      <c r="B68" s="27" t="str">
        <f aca="false">IF(A68&gt;$B$10,"",IF($B$5="PIPS",ROUNDUP(P55,2),ROUND(Q55,2)))</f>
        <v/>
      </c>
      <c r="C68" s="1" t="str">
        <f aca="false">IFERROR(IF(ISEVEN(A68)=0,$B$3,"Sell"),"")</f>
        <v/>
      </c>
      <c r="D68" s="1" t="str">
        <f aca="false">IF(A68&gt;$B$10,"",SUMIFS($B$17:B68,$C$17:C68,$I$6))</f>
        <v/>
      </c>
      <c r="E68" s="1" t="str">
        <f aca="false">IF(A68&gt;$B$10,"",SUMIFS($B$17:B68,$C$17:C68,$I$7))</f>
        <v/>
      </c>
      <c r="F68" s="1" t="str">
        <f aca="false">IFERROR(ABS(D68-E68),"")</f>
        <v/>
      </c>
      <c r="G68" s="1" t="str">
        <f aca="false">IF(A68&gt;$B$10,"",D68+E68)</f>
        <v/>
      </c>
      <c r="O68" s="1" t="n">
        <v>65</v>
      </c>
      <c r="P68" s="1" t="str">
        <f aca="false">IFERROR(IF(ISEVEN(O68)=1,($B$6*$B$4+D80*($B$8+$B$9)-$B$8*E80+G80*$B$11)/($B$8-$B$11),($B$6*$B$4+E80*($B$8+$B$9)-$B$8*D80+G80*$B$11)/($B$8-$B$11)),"")</f>
        <v/>
      </c>
      <c r="Q68" s="1" t="str">
        <f aca="false">IFERROR(IF(ISEVEN(O68)=1, ($B$7+$B$12*(D80*( $B$8+$B$9+$B$11)-E80*($B$8-$B$11)))/($B$12*($B$8-$B$11)),($B$7+$B$12*(E80*( $B$8+$B$9+$B$11)-D80*($B$8-$B$11)))/($B$12*($B$8-$B$11))),"")</f>
        <v/>
      </c>
    </row>
    <row r="69" customFormat="false" ht="14.4" hidden="false" customHeight="false" outlineLevel="0" collapsed="false">
      <c r="A69" s="1" t="str">
        <f aca="false">IFERROR(IF(A68+1&lt;=$B$10,A68+1,""),"")</f>
        <v/>
      </c>
      <c r="B69" s="27" t="str">
        <f aca="false">IF(A69&gt;$B$10,"",IF($B$5="PIPS",ROUNDUP(P56,2),ROUND(Q56,2)))</f>
        <v/>
      </c>
      <c r="C69" s="1" t="str">
        <f aca="false">IFERROR(IF(ISEVEN(A69)=0,$B$3,"Sell"),"")</f>
        <v/>
      </c>
      <c r="D69" s="1" t="str">
        <f aca="false">IF(A69&gt;$B$10,"",SUMIFS($B$17:B69,$C$17:C69,$I$6))</f>
        <v/>
      </c>
      <c r="E69" s="1" t="str">
        <f aca="false">IF(A69&gt;$B$10,"",SUMIFS($B$17:B69,$C$17:C69,$I$7))</f>
        <v/>
      </c>
      <c r="F69" s="1" t="str">
        <f aca="false">IFERROR(ABS(D69-E69),"")</f>
        <v/>
      </c>
      <c r="G69" s="1" t="str">
        <f aca="false">IF(A69&gt;$B$10,"",D69+E69)</f>
        <v/>
      </c>
      <c r="O69" s="1" t="n">
        <v>66</v>
      </c>
      <c r="P69" s="1" t="str">
        <f aca="false">IFERROR(IF(ISEVEN(O69)=1,($B$6*$B$4+D81*($B$8+$B$9)-$B$8*E81+G81*$B$11)/($B$8-$B$11),($B$6*$B$4+E81*($B$8+$B$9)-$B$8*D81+G81*$B$11)/($B$8-$B$11)),"")</f>
        <v/>
      </c>
      <c r="Q69" s="1" t="str">
        <f aca="false">IFERROR(IF(ISEVEN(O69)=1, ($B$7+$B$12*(D81*( $B$8+$B$9+$B$11)-E81*($B$8-$B$11)))/($B$12*($B$8-$B$11)),($B$7+$B$12*(E81*( $B$8+$B$9+$B$11)-D81*($B$8-$B$11)))/($B$12*($B$8-$B$11))),"")</f>
        <v/>
      </c>
    </row>
    <row r="70" customFormat="false" ht="14.4" hidden="false" customHeight="false" outlineLevel="0" collapsed="false">
      <c r="A70" s="1" t="str">
        <f aca="false">IFERROR(IF(A69+1&lt;=$B$10,A69+1,""),"")</f>
        <v/>
      </c>
      <c r="B70" s="27" t="str">
        <f aca="false">IF(A70&gt;$B$10,"",IF($B$5="PIPS",ROUNDUP(P57,2),ROUND(Q57,2)))</f>
        <v/>
      </c>
      <c r="C70" s="1" t="str">
        <f aca="false">IFERROR(IF(ISEVEN(A70)=0,$B$3,"Sell"),"")</f>
        <v/>
      </c>
      <c r="D70" s="1" t="str">
        <f aca="false">IF(A70&gt;$B$10,"",SUMIFS($B$17:B70,$C$17:C70,$I$6))</f>
        <v/>
      </c>
      <c r="E70" s="1" t="str">
        <f aca="false">IF(A70&gt;$B$10,"",SUMIFS($B$17:B70,$C$17:C70,$I$7))</f>
        <v/>
      </c>
      <c r="F70" s="1" t="str">
        <f aca="false">IFERROR(ABS(D70-E70),"")</f>
        <v/>
      </c>
      <c r="G70" s="1" t="str">
        <f aca="false">IF(A70&gt;$B$10,"",D70+E70)</f>
        <v/>
      </c>
      <c r="O70" s="1" t="n">
        <v>67</v>
      </c>
      <c r="P70" s="1" t="str">
        <f aca="false">IFERROR(IF(ISEVEN(O70)=1,($B$6*$B$4+D82*($B$8+$B$9)-$B$8*E82+G82*$B$11)/($B$8-$B$11),($B$6*$B$4+E82*($B$8+$B$9)-$B$8*D82+G82*$B$11)/($B$8-$B$11)),"")</f>
        <v/>
      </c>
      <c r="Q70" s="1" t="str">
        <f aca="false">IFERROR(IF(ISEVEN(O70)=1, ($B$7+$B$12*(D82*( $B$8+$B$9+$B$11)-E82*($B$8-$B$11)))/($B$12*($B$8-$B$11)),($B$7+$B$12*(E82*( $B$8+$B$9+$B$11)-D82*($B$8-$B$11)))/($B$12*($B$8-$B$11))),"")</f>
        <v/>
      </c>
    </row>
    <row r="71" customFormat="false" ht="14.4" hidden="false" customHeight="false" outlineLevel="0" collapsed="false">
      <c r="A71" s="1" t="str">
        <f aca="false">IFERROR(IF(A70+1&lt;=$B$10,A70+1,""),"")</f>
        <v/>
      </c>
      <c r="B71" s="27" t="str">
        <f aca="false">IF(A71&gt;$B$10,"",IF($B$5="PIPS",ROUNDUP(P58,2),ROUND(Q58,2)))</f>
        <v/>
      </c>
      <c r="C71" s="1" t="str">
        <f aca="false">IFERROR(IF(ISEVEN(A71)=0,$B$3,"Sell"),"")</f>
        <v/>
      </c>
      <c r="D71" s="1" t="str">
        <f aca="false">IF(A71&gt;$B$10,"",SUMIFS($B$17:B71,$C$17:C71,$I$6))</f>
        <v/>
      </c>
      <c r="E71" s="1" t="str">
        <f aca="false">IF(A71&gt;$B$10,"",SUMIFS($B$17:B71,$C$17:C71,$I$7))</f>
        <v/>
      </c>
      <c r="F71" s="1" t="str">
        <f aca="false">IFERROR(ABS(D71-E71),"")</f>
        <v/>
      </c>
      <c r="G71" s="1" t="str">
        <f aca="false">IF(A71&gt;$B$10,"",D71+E71)</f>
        <v/>
      </c>
      <c r="O71" s="1" t="n">
        <v>68</v>
      </c>
      <c r="P71" s="1" t="str">
        <f aca="false">IFERROR(IF(ISEVEN(O71)=1,($B$6*$B$4+D83*($B$8+$B$9)-$B$8*E83+G83*$B$11)/($B$8-$B$11),($B$6*$B$4+E83*($B$8+$B$9)-$B$8*D83+G83*$B$11)/($B$8-$B$11)),"")</f>
        <v/>
      </c>
      <c r="Q71" s="1" t="str">
        <f aca="false">IFERROR(IF(ISEVEN(O71)=1, ($B$7+$B$12*(D83*( $B$8+$B$9+$B$11)-E83*($B$8-$B$11)))/($B$12*($B$8-$B$11)),($B$7+$B$12*(E83*( $B$8+$B$9+$B$11)-D83*($B$8-$B$11)))/($B$12*($B$8-$B$11))),"")</f>
        <v/>
      </c>
    </row>
    <row r="72" customFormat="false" ht="14.4" hidden="false" customHeight="false" outlineLevel="0" collapsed="false">
      <c r="A72" s="1" t="str">
        <f aca="false">IFERROR(IF(A71+1&lt;=$B$10,A71+1,""),"")</f>
        <v/>
      </c>
      <c r="B72" s="27" t="str">
        <f aca="false">IF(A72&gt;$B$10,"",IF($B$5="PIPS",ROUNDUP(P59,2),ROUND(Q59,2)))</f>
        <v/>
      </c>
      <c r="C72" s="1" t="str">
        <f aca="false">IFERROR(IF(ISEVEN(A72)=0,$B$3,"Sell"),"")</f>
        <v/>
      </c>
      <c r="D72" s="1" t="str">
        <f aca="false">IF(A72&gt;$B$10,"",SUMIFS($B$17:B72,$C$17:C72,$I$6))</f>
        <v/>
      </c>
      <c r="E72" s="1" t="str">
        <f aca="false">IF(A72&gt;$B$10,"",SUMIFS($B$17:B72,$C$17:C72,$I$7))</f>
        <v/>
      </c>
      <c r="F72" s="1" t="str">
        <f aca="false">IFERROR(ABS(D72-E72),"")</f>
        <v/>
      </c>
      <c r="G72" s="1" t="str">
        <f aca="false">IF(A72&gt;$B$10,"",D72+E72)</f>
        <v/>
      </c>
      <c r="O72" s="1" t="n">
        <v>69</v>
      </c>
      <c r="P72" s="1" t="str">
        <f aca="false">IFERROR(IF(ISEVEN(O72)=1,($B$6*$B$4+D84*($B$8+$B$9)-$B$8*E84+G84*$B$11)/($B$8-$B$11),($B$6*$B$4+E84*($B$8+$B$9)-$B$8*D84+G84*$B$11)/($B$8-$B$11)),"")</f>
        <v/>
      </c>
      <c r="Q72" s="1" t="str">
        <f aca="false">IFERROR(IF(ISEVEN(O72)=1, ($B$7+$B$12*(D84*( $B$8+$B$9+$B$11)-E84*($B$8-$B$11)))/($B$12*($B$8-$B$11)),($B$7+$B$12*(E84*( $B$8+$B$9+$B$11)-D84*($B$8-$B$11)))/($B$12*($B$8-$B$11))),"")</f>
        <v/>
      </c>
    </row>
    <row r="73" customFormat="false" ht="14.4" hidden="false" customHeight="false" outlineLevel="0" collapsed="false">
      <c r="A73" s="1" t="str">
        <f aca="false">IFERROR(IF(A72+1&lt;=$B$10,A72+1,""),"")</f>
        <v/>
      </c>
      <c r="B73" s="27" t="str">
        <f aca="false">IF(A73&gt;$B$10,"",IF($B$5="PIPS",ROUNDUP(P60,2),ROUND(Q60,2)))</f>
        <v/>
      </c>
      <c r="C73" s="1" t="str">
        <f aca="false">IFERROR(IF(ISEVEN(A73)=0,$B$3,"Sell"),"")</f>
        <v/>
      </c>
      <c r="D73" s="1" t="str">
        <f aca="false">IF(A73&gt;$B$10,"",SUMIFS($B$17:B73,$C$17:C73,$I$6))</f>
        <v/>
      </c>
      <c r="E73" s="1" t="str">
        <f aca="false">IF(A73&gt;$B$10,"",SUMIFS($B$17:B73,$C$17:C73,$I$7))</f>
        <v/>
      </c>
      <c r="F73" s="1" t="str">
        <f aca="false">IFERROR(ABS(D73-E73),"")</f>
        <v/>
      </c>
      <c r="G73" s="1" t="str">
        <f aca="false">IF(A73&gt;$B$10,"",D73+E73)</f>
        <v/>
      </c>
      <c r="O73" s="1" t="n">
        <v>70</v>
      </c>
      <c r="P73" s="1" t="str">
        <f aca="false">IFERROR(IF(ISEVEN(O73)=1,($B$6*$B$4+D85*($B$8+$B$9)-$B$8*E85+G85*$B$11)/($B$8-$B$11),($B$6*$B$4+E85*($B$8+$B$9)-$B$8*D85+G85*$B$11)/($B$8-$B$11)),"")</f>
        <v/>
      </c>
      <c r="Q73" s="1" t="str">
        <f aca="false">IFERROR(IF(ISEVEN(O73)=1, ($B$7+$B$12*(D85*( $B$8+$B$9+$B$11)-E85*($B$8-$B$11)))/($B$12*($B$8-$B$11)),($B$7+$B$12*(E85*( $B$8+$B$9+$B$11)-D85*($B$8-$B$11)))/($B$12*($B$8-$B$11))),"")</f>
        <v/>
      </c>
    </row>
    <row r="74" customFormat="false" ht="14.4" hidden="false" customHeight="false" outlineLevel="0" collapsed="false">
      <c r="A74" s="1" t="str">
        <f aca="false">IFERROR(IF(A73+1&lt;=$B$10,A73+1,""),"")</f>
        <v/>
      </c>
      <c r="B74" s="27" t="str">
        <f aca="false">IF(A74&gt;$B$10,"",IF($B$5="PIPS",ROUNDUP(P61,2),ROUND(Q61,2)))</f>
        <v/>
      </c>
      <c r="C74" s="1" t="str">
        <f aca="false">IFERROR(IF(ISEVEN(A74)=0,$B$3,"Sell"),"")</f>
        <v/>
      </c>
      <c r="D74" s="1" t="str">
        <f aca="false">IF(A74&gt;$B$10,"",SUMIFS($B$17:B74,$C$17:C74,$I$6))</f>
        <v/>
      </c>
      <c r="E74" s="1" t="str">
        <f aca="false">IF(A74&gt;$B$10,"",SUMIFS($B$17:B74,$C$17:C74,$I$7))</f>
        <v/>
      </c>
      <c r="F74" s="1" t="str">
        <f aca="false">IFERROR(ABS(D74-E74),"")</f>
        <v/>
      </c>
      <c r="G74" s="1" t="str">
        <f aca="false">IF(A74&gt;$B$10,"",D74+E74)</f>
        <v/>
      </c>
      <c r="O74" s="1" t="n">
        <v>71</v>
      </c>
      <c r="P74" s="1" t="str">
        <f aca="false">IFERROR(IF(ISEVEN(O74)=1,($B$6*$B$4+D86*($B$8+$B$9)-$B$8*E86+G86*$B$11)/($B$8-$B$11),($B$6*$B$4+E86*($B$8+$B$9)-$B$8*D86+G86*$B$11)/($B$8-$B$11)),"")</f>
        <v/>
      </c>
      <c r="Q74" s="1" t="str">
        <f aca="false">IFERROR(IF(ISEVEN(O74)=1, ($B$7+$B$12*(D86*( $B$8+$B$9+$B$11)-E86*($B$8-$B$11)))/($B$12*($B$8-$B$11)),($B$7+$B$12*(E86*( $B$8+$B$9+$B$11)-D86*($B$8-$B$11)))/($B$12*($B$8-$B$11))),"")</f>
        <v/>
      </c>
    </row>
    <row r="75" customFormat="false" ht="14.4" hidden="false" customHeight="false" outlineLevel="0" collapsed="false">
      <c r="A75" s="1" t="str">
        <f aca="false">IFERROR(IF(A74+1&lt;=$B$10,A74+1,""),"")</f>
        <v/>
      </c>
      <c r="B75" s="27" t="str">
        <f aca="false">IF(A75&gt;$B$10,"",IF($B$5="PIPS",ROUNDUP(P62,2),ROUND(Q62,2)))</f>
        <v/>
      </c>
      <c r="C75" s="1" t="str">
        <f aca="false">IFERROR(IF(ISEVEN(A75)=0,$B$3,"Sell"),"")</f>
        <v/>
      </c>
      <c r="D75" s="1" t="str">
        <f aca="false">IF(A75&gt;$B$10,"",SUMIFS($B$17:B75,$C$17:C75,$I$6))</f>
        <v/>
      </c>
      <c r="E75" s="1" t="str">
        <f aca="false">IF(A75&gt;$B$10,"",SUMIFS($B$17:B75,$C$17:C75,$I$7))</f>
        <v/>
      </c>
      <c r="F75" s="1" t="str">
        <f aca="false">IFERROR(ABS(D75-E75),"")</f>
        <v/>
      </c>
      <c r="G75" s="1" t="str">
        <f aca="false">IF(A75&gt;$B$10,"",D75+E75)</f>
        <v/>
      </c>
      <c r="O75" s="1" t="n">
        <v>72</v>
      </c>
      <c r="P75" s="1" t="str">
        <f aca="false">IFERROR(IF(ISEVEN(O75)=1,($B$6*$B$4+D87*($B$8+$B$9)-$B$8*E87+G87*$B$11)/($B$8-$B$11),($B$6*$B$4+E87*($B$8+$B$9)-$B$8*D87+G87*$B$11)/($B$8-$B$11)),"")</f>
        <v/>
      </c>
      <c r="Q75" s="1" t="str">
        <f aca="false">IFERROR(IF(ISEVEN(O75)=1, ($B$7+$B$12*(D87*( $B$8+$B$9+$B$11)-E87*($B$8-$B$11)))/($B$12*($B$8-$B$11)),($B$7+$B$12*(E87*( $B$8+$B$9+$B$11)-D87*($B$8-$B$11)))/($B$12*($B$8-$B$11))),"")</f>
        <v/>
      </c>
    </row>
    <row r="76" customFormat="false" ht="14.4" hidden="false" customHeight="false" outlineLevel="0" collapsed="false">
      <c r="A76" s="1" t="str">
        <f aca="false">IFERROR(IF(A75+1&lt;=$B$10,A75+1,""),"")</f>
        <v/>
      </c>
      <c r="B76" s="27" t="str">
        <f aca="false">IF(A76&gt;$B$10,"",IF($B$5="PIPS",ROUNDUP(P63,2),ROUND(Q63,2)))</f>
        <v/>
      </c>
      <c r="C76" s="1" t="str">
        <f aca="false">IFERROR(IF(ISEVEN(A76)=0,$B$3,"Sell"),"")</f>
        <v/>
      </c>
      <c r="D76" s="1" t="str">
        <f aca="false">IF(A76&gt;$B$10,"",SUMIFS($B$17:B76,$C$17:C76,$I$6))</f>
        <v/>
      </c>
      <c r="E76" s="1" t="str">
        <f aca="false">IF(A76&gt;$B$10,"",SUMIFS($B$17:B76,$C$17:C76,$I$7))</f>
        <v/>
      </c>
      <c r="F76" s="1" t="str">
        <f aca="false">IFERROR(ABS(D76-E76),"")</f>
        <v/>
      </c>
      <c r="G76" s="1" t="str">
        <f aca="false">IF(A76&gt;$B$10,"",D76+E76)</f>
        <v/>
      </c>
      <c r="O76" s="1" t="n">
        <v>73</v>
      </c>
      <c r="P76" s="1" t="str">
        <f aca="false">IFERROR(IF(ISEVEN(O76)=1,($B$6*$B$4+D88*($B$8+$B$9)-$B$8*E88+G88*$B$11)/($B$8-$B$11),($B$6*$B$4+E88*($B$8+$B$9)-$B$8*D88+G88*$B$11)/($B$8-$B$11)),"")</f>
        <v/>
      </c>
      <c r="Q76" s="1" t="str">
        <f aca="false">IFERROR(IF(ISEVEN(O76)=1, ($B$7+$B$12*(D88*( $B$8+$B$9+$B$11)-E88*($B$8-$B$11)))/($B$12*($B$8-$B$11)),($B$7+$B$12*(E88*( $B$8+$B$9+$B$11)-D88*($B$8-$B$11)))/($B$12*($B$8-$B$11))),"")</f>
        <v/>
      </c>
    </row>
    <row r="77" customFormat="false" ht="14.4" hidden="false" customHeight="false" outlineLevel="0" collapsed="false">
      <c r="A77" s="1" t="str">
        <f aca="false">IFERROR(IF(A76+1&lt;=$B$10,A76+1,""),"")</f>
        <v/>
      </c>
      <c r="B77" s="27" t="str">
        <f aca="false">IF(A77&gt;$B$10,"",IF($B$5="PIPS",ROUNDUP(P64,2),ROUND(Q64,2)))</f>
        <v/>
      </c>
      <c r="C77" s="1" t="str">
        <f aca="false">IFERROR(IF(ISEVEN(A77)=0,$B$3,"Sell"),"")</f>
        <v/>
      </c>
      <c r="D77" s="1" t="str">
        <f aca="false">IF(A77&gt;$B$10,"",SUMIFS($B$17:B77,$C$17:C77,$I$6))</f>
        <v/>
      </c>
      <c r="E77" s="1" t="str">
        <f aca="false">IF(A77&gt;$B$10,"",SUMIFS($B$17:B77,$C$17:C77,$I$7))</f>
        <v/>
      </c>
      <c r="F77" s="1" t="str">
        <f aca="false">IFERROR(ABS(D77-E77),"")</f>
        <v/>
      </c>
      <c r="G77" s="1" t="str">
        <f aca="false">IF(A77&gt;$B$10,"",D77+E77)</f>
        <v/>
      </c>
      <c r="O77" s="1" t="n">
        <v>74</v>
      </c>
      <c r="P77" s="1" t="str">
        <f aca="false">IFERROR(IF(ISEVEN(O77)=1,($B$6*$B$4+D89*($B$8+$B$9)-$B$8*E89+G89*$B$11)/($B$8-$B$11),($B$6*$B$4+E89*($B$8+$B$9)-$B$8*D89+G89*$B$11)/($B$8-$B$11)),"")</f>
        <v/>
      </c>
      <c r="Q77" s="1" t="str">
        <f aca="false">IFERROR(IF(ISEVEN(O77)=1, ($B$7+$B$12*(D89*( $B$8+$B$9+$B$11)-E89*($B$8-$B$11)))/($B$12*($B$8-$B$11)),($B$7+$B$12*(E89*( $B$8+$B$9+$B$11)-D89*($B$8-$B$11)))/($B$12*($B$8-$B$11))),"")</f>
        <v/>
      </c>
    </row>
    <row r="78" customFormat="false" ht="14.4" hidden="false" customHeight="false" outlineLevel="0" collapsed="false">
      <c r="A78" s="1" t="str">
        <f aca="false">IFERROR(IF(A77+1&lt;=$B$10,A77+1,""),"")</f>
        <v/>
      </c>
      <c r="B78" s="27" t="str">
        <f aca="false">IF(A78&gt;$B$10,"",IF($B$5="PIPS",ROUNDUP(P65,2),ROUND(Q65,2)))</f>
        <v/>
      </c>
      <c r="C78" s="1" t="str">
        <f aca="false">IFERROR(IF(ISEVEN(A78)=0,$B$3,"Sell"),"")</f>
        <v/>
      </c>
      <c r="D78" s="1" t="str">
        <f aca="false">IF(A78&gt;$B$10,"",SUMIFS($B$17:B78,$C$17:C78,$I$6))</f>
        <v/>
      </c>
      <c r="E78" s="1" t="str">
        <f aca="false">IF(A78&gt;$B$10,"",SUMIFS($B$17:B78,$C$17:C78,$I$7))</f>
        <v/>
      </c>
      <c r="F78" s="1" t="str">
        <f aca="false">IFERROR(ABS(D78-E78),"")</f>
        <v/>
      </c>
      <c r="G78" s="1" t="str">
        <f aca="false">IF(A78&gt;$B$10,"",D78+E78)</f>
        <v/>
      </c>
      <c r="O78" s="1" t="n">
        <v>75</v>
      </c>
      <c r="P78" s="1" t="str">
        <f aca="false">IFERROR(IF(ISEVEN(O78)=1,($B$6*$B$4+D90*($B$8+$B$9)-$B$8*E90+G90*$B$11)/($B$8-$B$11),($B$6*$B$4+E90*($B$8+$B$9)-$B$8*D90+G90*$B$11)/($B$8-$B$11)),"")</f>
        <v/>
      </c>
      <c r="Q78" s="1" t="str">
        <f aca="false">IFERROR(IF(ISEVEN(O78)=1, ($B$7+$B$12*(D90*( $B$8+$B$9+$B$11)-E90*($B$8-$B$11)))/($B$12*($B$8-$B$11)),($B$7+$B$12*(E90*( $B$8+$B$9+$B$11)-D90*($B$8-$B$11)))/($B$12*($B$8-$B$11))),"")</f>
        <v/>
      </c>
    </row>
    <row r="79" customFormat="false" ht="14.4" hidden="false" customHeight="false" outlineLevel="0" collapsed="false">
      <c r="A79" s="1" t="str">
        <f aca="false">IFERROR(IF(A78+1&lt;=$B$10,A78+1,""),"")</f>
        <v/>
      </c>
      <c r="B79" s="27" t="str">
        <f aca="false">IF(A79&gt;$B$10,"",IF($B$5="PIPS",ROUNDUP(P66,2),ROUND(Q66,2)))</f>
        <v/>
      </c>
      <c r="C79" s="1" t="str">
        <f aca="false">IFERROR(IF(ISEVEN(A79)=0,$B$3,"Sell"),"")</f>
        <v/>
      </c>
      <c r="D79" s="1" t="str">
        <f aca="false">IF(A79&gt;$B$10,"",SUMIFS($B$17:B79,$C$17:C79,$I$6))</f>
        <v/>
      </c>
      <c r="E79" s="1" t="str">
        <f aca="false">IF(A79&gt;$B$10,"",SUMIFS($B$17:B79,$C$17:C79,$I$7))</f>
        <v/>
      </c>
      <c r="F79" s="1" t="str">
        <f aca="false">IFERROR(ABS(D79-E79),"")</f>
        <v/>
      </c>
      <c r="G79" s="1" t="str">
        <f aca="false">IF(A79&gt;$B$10,"",D79+E79)</f>
        <v/>
      </c>
      <c r="O79" s="1" t="n">
        <v>76</v>
      </c>
      <c r="P79" s="1" t="str">
        <f aca="false">IFERROR(IF(ISEVEN(O79)=1,($B$6*$B$4+D91*($B$8+$B$9)-$B$8*E91+G91*$B$11)/($B$8-$B$11),($B$6*$B$4+E91*($B$8+$B$9)-$B$8*D91+G91*$B$11)/($B$8-$B$11)),"")</f>
        <v/>
      </c>
      <c r="Q79" s="1" t="str">
        <f aca="false">IFERROR(IF(ISEVEN(O79)=1, ($B$7+$B$12*(D91*( $B$8+$B$9+$B$11)-E91*($B$8-$B$11)))/($B$12*($B$8-$B$11)),($B$7+$B$12*(E91*( $B$8+$B$9+$B$11)-D91*($B$8-$B$11)))/($B$12*($B$8-$B$11))),"")</f>
        <v/>
      </c>
    </row>
    <row r="80" customFormat="false" ht="14.4" hidden="false" customHeight="false" outlineLevel="0" collapsed="false">
      <c r="A80" s="1" t="str">
        <f aca="false">IFERROR(IF(A79+1&lt;=$B$10,A79+1,""),"")</f>
        <v/>
      </c>
      <c r="B80" s="27" t="str">
        <f aca="false">IF(A80&gt;$B$10,"",IF($B$5="PIPS",ROUNDUP(P67,2),ROUND(Q67,2)))</f>
        <v/>
      </c>
      <c r="C80" s="1" t="str">
        <f aca="false">IFERROR(IF(ISEVEN(A80)=0,$B$3,"Sell"),"")</f>
        <v/>
      </c>
      <c r="D80" s="1" t="str">
        <f aca="false">IF(A80&gt;$B$10,"",SUMIFS($B$17:B80,$C$17:C80,$I$6))</f>
        <v/>
      </c>
      <c r="E80" s="1" t="str">
        <f aca="false">IF(A80&gt;$B$10,"",SUMIFS($B$17:B80,$C$17:C80,$I$7))</f>
        <v/>
      </c>
      <c r="F80" s="1" t="str">
        <f aca="false">IFERROR(ABS(D80-E80),"")</f>
        <v/>
      </c>
      <c r="G80" s="1" t="str">
        <f aca="false">IF(A80&gt;$B$10,"",D80+E80)</f>
        <v/>
      </c>
      <c r="O80" s="1" t="n">
        <v>77</v>
      </c>
      <c r="P80" s="1" t="str">
        <f aca="false">IFERROR(IF(ISEVEN(O80)=1,($B$6*$B$4+D92*($B$8+$B$9)-$B$8*E92+G92*$B$11)/($B$8-$B$11),($B$6*$B$4+E92*($B$8+$B$9)-$B$8*D92+G92*$B$11)/($B$8-$B$11)),"")</f>
        <v/>
      </c>
      <c r="Q80" s="1" t="str">
        <f aca="false">IFERROR(IF(ISEVEN(O80)=1, ($B$7+$B$12*(D92*( $B$8+$B$9+$B$11)-E92*($B$8-$B$11)))/($B$12*($B$8-$B$11)),($B$7+$B$12*(E92*( $B$8+$B$9+$B$11)-D92*($B$8-$B$11)))/($B$12*($B$8-$B$11))),"")</f>
        <v/>
      </c>
    </row>
    <row r="81" customFormat="false" ht="14.4" hidden="false" customHeight="false" outlineLevel="0" collapsed="false">
      <c r="A81" s="1" t="str">
        <f aca="false">IFERROR(IF(A80+1&lt;=$B$10,A80+1,""),"")</f>
        <v/>
      </c>
      <c r="B81" s="27" t="str">
        <f aca="false">IF(A81&gt;$B$10,"",IF($B$5="PIPS",ROUNDUP(P68,2),ROUND(Q68,2)))</f>
        <v/>
      </c>
      <c r="C81" s="1" t="str">
        <f aca="false">IFERROR(IF(ISEVEN(A81)=0,$B$3,"Sell"),"")</f>
        <v/>
      </c>
      <c r="D81" s="1" t="str">
        <f aca="false">IF(A81&gt;$B$10,"",SUMIFS($B$17:B81,$C$17:C81,$I$6))</f>
        <v/>
      </c>
      <c r="E81" s="1" t="str">
        <f aca="false">IF(A81&gt;$B$10,"",SUMIFS($B$17:B81,$C$17:C81,$I$7))</f>
        <v/>
      </c>
      <c r="F81" s="1" t="str">
        <f aca="false">IFERROR(ABS(D81-E81),"")</f>
        <v/>
      </c>
      <c r="G81" s="1" t="str">
        <f aca="false">IF(A81&gt;$B$10,"",D81+E81)</f>
        <v/>
      </c>
      <c r="O81" s="1" t="n">
        <v>78</v>
      </c>
      <c r="P81" s="1" t="str">
        <f aca="false">IFERROR(IF(ISEVEN(O81)=1,($B$6*$B$4+D93*($B$8+$B$9)-$B$8*E93+G93*$B$11)/($B$8-$B$11),($B$6*$B$4+E93*($B$8+$B$9)-$B$8*D93+G93*$B$11)/($B$8-$B$11)),"")</f>
        <v/>
      </c>
      <c r="Q81" s="1" t="str">
        <f aca="false">IFERROR(IF(ISEVEN(O81)=1, ($B$7+$B$12*(D93*( $B$8+$B$9+$B$11)-E93*($B$8-$B$11)))/($B$12*($B$8-$B$11)),($B$7+$B$12*(E93*( $B$8+$B$9+$B$11)-D93*($B$8-$B$11)))/($B$12*($B$8-$B$11))),"")</f>
        <v/>
      </c>
    </row>
    <row r="82" customFormat="false" ht="14.4" hidden="false" customHeight="false" outlineLevel="0" collapsed="false">
      <c r="A82" s="1" t="str">
        <f aca="false">IFERROR(IF(A81+1&lt;=$B$10,A81+1,""),"")</f>
        <v/>
      </c>
      <c r="B82" s="27" t="str">
        <f aca="false">IF(A82&gt;$B$10,"",IF($B$5="PIPS",ROUNDUP(P69,2),ROUND(Q69,2)))</f>
        <v/>
      </c>
      <c r="C82" s="1" t="str">
        <f aca="false">IFERROR(IF(ISEVEN(A82)=0,$B$3,"Sell"),"")</f>
        <v/>
      </c>
      <c r="D82" s="1" t="str">
        <f aca="false">IF(A82&gt;$B$10,"",SUMIFS($B$17:B82,$C$17:C82,$I$6))</f>
        <v/>
      </c>
      <c r="E82" s="1" t="str">
        <f aca="false">IF(A82&gt;$B$10,"",SUMIFS($B$17:B82,$C$17:C82,$I$7))</f>
        <v/>
      </c>
      <c r="F82" s="1" t="str">
        <f aca="false">IFERROR(ABS(D82-E82),"")</f>
        <v/>
      </c>
      <c r="G82" s="1" t="str">
        <f aca="false">IF(A82&gt;$B$10,"",D82+E82)</f>
        <v/>
      </c>
      <c r="O82" s="1" t="n">
        <v>79</v>
      </c>
      <c r="P82" s="1" t="str">
        <f aca="false">IFERROR(IF(ISEVEN(O82)=1,($B$6*$B$4+D94*($B$8+$B$9)-$B$8*E94+G94*$B$11)/($B$8-$B$11),($B$6*$B$4+E94*($B$8+$B$9)-$B$8*D94+G94*$B$11)/($B$8-$B$11)),"")</f>
        <v/>
      </c>
      <c r="Q82" s="1" t="str">
        <f aca="false">IFERROR(IF(ISEVEN(O82)=1, ($B$7+$B$12*(D94*( $B$8+$B$9+$B$11)-E94*($B$8-$B$11)))/($B$12*($B$8-$B$11)),($B$7+$B$12*(E94*( $B$8+$B$9+$B$11)-D94*($B$8-$B$11)))/($B$12*($B$8-$B$11))),"")</f>
        <v/>
      </c>
    </row>
    <row r="83" customFormat="false" ht="14.4" hidden="false" customHeight="false" outlineLevel="0" collapsed="false">
      <c r="A83" s="1" t="str">
        <f aca="false">IFERROR(IF(A82+1&lt;=$B$10,A82+1,""),"")</f>
        <v/>
      </c>
      <c r="B83" s="27" t="str">
        <f aca="false">IF(A83&gt;$B$10,"",IF($B$5="PIPS",ROUNDUP(P70,2),ROUND(Q70,2)))</f>
        <v/>
      </c>
      <c r="C83" s="1" t="str">
        <f aca="false">IFERROR(IF(ISEVEN(A83)=0,$B$3,"Sell"),"")</f>
        <v/>
      </c>
      <c r="D83" s="1" t="str">
        <f aca="false">IF(A83&gt;$B$10,"",SUMIFS($B$17:B83,$C$17:C83,$I$6))</f>
        <v/>
      </c>
      <c r="E83" s="1" t="str">
        <f aca="false">IF(A83&gt;$B$10,"",SUMIFS($B$17:B83,$C$17:C83,$I$7))</f>
        <v/>
      </c>
      <c r="F83" s="1" t="str">
        <f aca="false">IFERROR(ABS(D83-E83),"")</f>
        <v/>
      </c>
      <c r="G83" s="1" t="str">
        <f aca="false">IF(A83&gt;$B$10,"",D83+E83)</f>
        <v/>
      </c>
      <c r="O83" s="1" t="n">
        <v>80</v>
      </c>
      <c r="P83" s="1" t="str">
        <f aca="false">IFERROR(IF(ISEVEN(O83)=1,($B$6*$B$4+D95*($B$8+$B$9)-$B$8*E95+G95*$B$11)/($B$8-$B$11),($B$6*$B$4+E95*($B$8+$B$9)-$B$8*D95+G95*$B$11)/($B$8-$B$11)),"")</f>
        <v/>
      </c>
      <c r="Q83" s="1" t="str">
        <f aca="false">IFERROR(IF(ISEVEN(O83)=1, ($B$7+$B$12*(D95*( $B$8+$B$9+$B$11)-E95*($B$8-$B$11)))/($B$12*($B$8-$B$11)),($B$7+$B$12*(E95*( $B$8+$B$9+$B$11)-D95*($B$8-$B$11)))/($B$12*($B$8-$B$11))),"")</f>
        <v/>
      </c>
    </row>
    <row r="84" customFormat="false" ht="14.4" hidden="false" customHeight="false" outlineLevel="0" collapsed="false">
      <c r="A84" s="1" t="str">
        <f aca="false">IFERROR(IF(A83+1&lt;=$B$10,A83+1,""),"")</f>
        <v/>
      </c>
      <c r="B84" s="27" t="str">
        <f aca="false">IF(A84&gt;$B$10,"",IF($B$5="PIPS",ROUNDUP(P71,2),ROUND(Q71,2)))</f>
        <v/>
      </c>
      <c r="C84" s="1" t="str">
        <f aca="false">IFERROR(IF(ISEVEN(A84)=0,$B$3,"Sell"),"")</f>
        <v/>
      </c>
      <c r="D84" s="1" t="str">
        <f aca="false">IF(A84&gt;$B$10,"",SUMIFS($B$17:B84,$C$17:C84,$I$6))</f>
        <v/>
      </c>
      <c r="E84" s="1" t="str">
        <f aca="false">IF(A84&gt;$B$10,"",SUMIFS($B$17:B84,$C$17:C84,$I$7))</f>
        <v/>
      </c>
      <c r="F84" s="1" t="str">
        <f aca="false">IFERROR(ABS(D84-E84),"")</f>
        <v/>
      </c>
      <c r="G84" s="1" t="str">
        <f aca="false">IF(A84&gt;$B$10,"",D84+E84)</f>
        <v/>
      </c>
      <c r="O84" s="1" t="n">
        <v>81</v>
      </c>
      <c r="P84" s="1" t="str">
        <f aca="false">IFERROR(IF(ISEVEN(O84)=1,($B$6*$B$4+D96*($B$8+$B$9)-$B$8*E96+G96*$B$11)/($B$8-$B$11),($B$6*$B$4+E96*($B$8+$B$9)-$B$8*D96+G96*$B$11)/($B$8-$B$11)),"")</f>
        <v/>
      </c>
      <c r="Q84" s="1" t="str">
        <f aca="false">IFERROR(IF(ISEVEN(O84)=1, ($B$7+$B$12*(D96*( $B$8+$B$9+$B$11)-E96*($B$8-$B$11)))/($B$12*($B$8-$B$11)),($B$7+$B$12*(E96*( $B$8+$B$9+$B$11)-D96*($B$8-$B$11)))/($B$12*($B$8-$B$11))),"")</f>
        <v/>
      </c>
    </row>
    <row r="85" customFormat="false" ht="14.4" hidden="false" customHeight="false" outlineLevel="0" collapsed="false">
      <c r="A85" s="1" t="str">
        <f aca="false">IFERROR(IF(A84+1&lt;=$B$10,A84+1,""),"")</f>
        <v/>
      </c>
      <c r="B85" s="27" t="str">
        <f aca="false">IF(A85&gt;$B$10,"",IF($B$5="PIPS",ROUNDUP(P72,2),ROUND(Q72,2)))</f>
        <v/>
      </c>
      <c r="C85" s="1" t="str">
        <f aca="false">IFERROR(IF(ISEVEN(A85)=0,$B$3,"Sell"),"")</f>
        <v/>
      </c>
      <c r="D85" s="1" t="str">
        <f aca="false">IF(A85&gt;$B$10,"",SUMIFS($B$17:B85,$C$17:C85,$I$6))</f>
        <v/>
      </c>
      <c r="E85" s="1" t="str">
        <f aca="false">IF(A85&gt;$B$10,"",SUMIFS($B$17:B85,$C$17:C85,$I$7))</f>
        <v/>
      </c>
      <c r="F85" s="1" t="str">
        <f aca="false">IFERROR(ABS(D85-E85),"")</f>
        <v/>
      </c>
      <c r="G85" s="1" t="str">
        <f aca="false">IF(A85&gt;$B$10,"",D85+E85)</f>
        <v/>
      </c>
      <c r="O85" s="1" t="n">
        <v>82</v>
      </c>
      <c r="P85" s="1" t="str">
        <f aca="false">IFERROR(IF(ISEVEN(O85)=1,($B$6*$B$4+D97*($B$8+$B$9)-$B$8*E97+G97*$B$11)/($B$8-$B$11),($B$6*$B$4+E97*($B$8+$B$9)-$B$8*D97+G97*$B$11)/($B$8-$B$11)),"")</f>
        <v/>
      </c>
      <c r="Q85" s="1" t="str">
        <f aca="false">IFERROR(IF(ISEVEN(O85)=1, ($B$7+$B$12*(D97*( $B$8+$B$9+$B$11)-E97*($B$8-$B$11)))/($B$12*($B$8-$B$11)),($B$7+$B$12*(E97*( $B$8+$B$9+$B$11)-D97*($B$8-$B$11)))/($B$12*($B$8-$B$11))),"")</f>
        <v/>
      </c>
    </row>
    <row r="86" customFormat="false" ht="14.4" hidden="false" customHeight="false" outlineLevel="0" collapsed="false">
      <c r="A86" s="1" t="str">
        <f aca="false">IFERROR(IF(A85+1&lt;=$B$10,A85+1,""),"")</f>
        <v/>
      </c>
      <c r="B86" s="27" t="str">
        <f aca="false">IF(A86&gt;$B$10,"",IF($B$5="PIPS",ROUNDUP(P73,2),ROUND(Q73,2)))</f>
        <v/>
      </c>
      <c r="C86" s="1" t="str">
        <f aca="false">IFERROR(IF(ISEVEN(A86)=0,$B$3,"Sell"),"")</f>
        <v/>
      </c>
      <c r="D86" s="1" t="str">
        <f aca="false">IF(A86&gt;$B$10,"",SUMIFS($B$17:B86,$C$17:C86,$I$6))</f>
        <v/>
      </c>
      <c r="E86" s="1" t="str">
        <f aca="false">IF(A86&gt;$B$10,"",SUMIFS($B$17:B86,$C$17:C86,$I$7))</f>
        <v/>
      </c>
      <c r="F86" s="1" t="str">
        <f aca="false">IFERROR(ABS(D86-E86),"")</f>
        <v/>
      </c>
      <c r="G86" s="1" t="str">
        <f aca="false">IF(A86&gt;$B$10,"",D86+E86)</f>
        <v/>
      </c>
      <c r="O86" s="1" t="n">
        <v>83</v>
      </c>
      <c r="P86" s="1" t="str">
        <f aca="false">IFERROR(IF(ISEVEN(O86)=1,($B$6*$B$4+D98*($B$8+$B$9)-$B$8*E98+G98*$B$11)/($B$8-$B$11),($B$6*$B$4+E98*($B$8+$B$9)-$B$8*D98+G98*$B$11)/($B$8-$B$11)),"")</f>
        <v/>
      </c>
      <c r="Q86" s="1" t="str">
        <f aca="false">IFERROR(IF(ISEVEN(O86)=1, ($B$7+$B$12*(D98*( $B$8+$B$9+$B$11)-E98*($B$8-$B$11)))/($B$12*($B$8-$B$11)),($B$7+$B$12*(E98*( $B$8+$B$9+$B$11)-D98*($B$8-$B$11)))/($B$12*($B$8-$B$11))),"")</f>
        <v/>
      </c>
    </row>
    <row r="87" customFormat="false" ht="14.4" hidden="false" customHeight="false" outlineLevel="0" collapsed="false">
      <c r="A87" s="1" t="str">
        <f aca="false">IFERROR(IF(A86+1&lt;=$B$10,A86+1,""),"")</f>
        <v/>
      </c>
      <c r="B87" s="27" t="str">
        <f aca="false">IF(A87&gt;$B$10,"",IF($B$5="PIPS",ROUNDUP(P74,2),ROUND(Q74,2)))</f>
        <v/>
      </c>
      <c r="C87" s="1" t="str">
        <f aca="false">IFERROR(IF(ISEVEN(A87)=0,$B$3,"Sell"),"")</f>
        <v/>
      </c>
      <c r="D87" s="1" t="str">
        <f aca="false">IF(A87&gt;$B$10,"",SUMIFS($B$17:B87,$C$17:C87,$I$6))</f>
        <v/>
      </c>
      <c r="E87" s="1" t="str">
        <f aca="false">IF(A87&gt;$B$10,"",SUMIFS($B$17:B87,$C$17:C87,$I$7))</f>
        <v/>
      </c>
      <c r="F87" s="1" t="str">
        <f aca="false">IFERROR(ABS(D87-E87),"")</f>
        <v/>
      </c>
      <c r="G87" s="1" t="str">
        <f aca="false">IF(A87&gt;$B$10,"",D87+E87)</f>
        <v/>
      </c>
      <c r="O87" s="1" t="n">
        <v>84</v>
      </c>
      <c r="P87" s="1" t="str">
        <f aca="false">IFERROR(IF(ISEVEN(O87)=1,($B$6*$B$4+D99*($B$8+$B$9)-$B$8*E99+G99*$B$11)/($B$8-$B$11),($B$6*$B$4+E99*($B$8+$B$9)-$B$8*D99+G99*$B$11)/($B$8-$B$11)),"")</f>
        <v/>
      </c>
      <c r="Q87" s="1" t="str">
        <f aca="false">IFERROR(IF(ISEVEN(O87)=1, ($B$7+$B$12*(D99*( $B$8+$B$9+$B$11)-E99*($B$8-$B$11)))/($B$12*($B$8-$B$11)),($B$7+$B$12*(E99*( $B$8+$B$9+$B$11)-D99*($B$8-$B$11)))/($B$12*($B$8-$B$11))),"")</f>
        <v/>
      </c>
    </row>
    <row r="88" customFormat="false" ht="14.4" hidden="false" customHeight="false" outlineLevel="0" collapsed="false">
      <c r="A88" s="1" t="str">
        <f aca="false">IFERROR(IF(A87+1&lt;=$B$10,A87+1,""),"")</f>
        <v/>
      </c>
      <c r="B88" s="27" t="str">
        <f aca="false">IF(A88&gt;$B$10,"",IF($B$5="PIPS",ROUNDUP(P75,2),ROUND(Q75,2)))</f>
        <v/>
      </c>
      <c r="C88" s="1" t="str">
        <f aca="false">IFERROR(IF(ISEVEN(A88)=0,$B$3,"Sell"),"")</f>
        <v/>
      </c>
      <c r="D88" s="1" t="str">
        <f aca="false">IF(A88&gt;$B$10,"",SUMIFS($B$17:B88,$C$17:C88,$I$6))</f>
        <v/>
      </c>
      <c r="E88" s="1" t="str">
        <f aca="false">IF(A88&gt;$B$10,"",SUMIFS($B$17:B88,$C$17:C88,$I$7))</f>
        <v/>
      </c>
      <c r="F88" s="1" t="str">
        <f aca="false">IFERROR(ABS(D88-E88),"")</f>
        <v/>
      </c>
      <c r="G88" s="1" t="str">
        <f aca="false">IF(A88&gt;$B$10,"",D88+E88)</f>
        <v/>
      </c>
      <c r="O88" s="1" t="n">
        <v>85</v>
      </c>
      <c r="P88" s="1" t="str">
        <f aca="false">IFERROR(IF(ISEVEN(O88)=1,($B$6*$B$4+D100*($B$8+$B$9)-$B$8*E100+G100*$B$11)/($B$8-$B$11),($B$6*$B$4+E100*($B$8+$B$9)-$B$8*D100+G100*$B$11)/($B$8-$B$11)),"")</f>
        <v/>
      </c>
      <c r="Q88" s="1" t="str">
        <f aca="false">IFERROR(IF(ISEVEN(O88)=1, ($B$7+$B$12*(D100*( $B$8+$B$9+$B$11)-E100*($B$8-$B$11)))/($B$12*($B$8-$B$11)),($B$7+$B$12*(E100*( $B$8+$B$9+$B$11)-D100*($B$8-$B$11)))/($B$12*($B$8-$B$11))),"")</f>
        <v/>
      </c>
    </row>
    <row r="89" customFormat="false" ht="14.4" hidden="false" customHeight="false" outlineLevel="0" collapsed="false">
      <c r="A89" s="1" t="str">
        <f aca="false">IFERROR(IF(A88+1&lt;=$B$10,A88+1,""),"")</f>
        <v/>
      </c>
      <c r="B89" s="27" t="str">
        <f aca="false">IF(A89&gt;$B$10,"",IF($B$5="PIPS",ROUNDUP(P76,2),ROUND(Q76,2)))</f>
        <v/>
      </c>
      <c r="C89" s="1" t="str">
        <f aca="false">IFERROR(IF(ISEVEN(A89)=0,$B$3,"Sell"),"")</f>
        <v/>
      </c>
      <c r="D89" s="1" t="str">
        <f aca="false">IF(A89&gt;$B$10,"",SUMIFS($B$17:B89,$C$17:C89,$I$6))</f>
        <v/>
      </c>
      <c r="E89" s="1" t="str">
        <f aca="false">IF(A89&gt;$B$10,"",SUMIFS($B$17:B89,$C$17:C89,$I$7))</f>
        <v/>
      </c>
      <c r="F89" s="1" t="str">
        <f aca="false">IFERROR(ABS(D89-E89),"")</f>
        <v/>
      </c>
      <c r="G89" s="1" t="str">
        <f aca="false">IF(A89&gt;$B$10,"",D89+E89)</f>
        <v/>
      </c>
      <c r="O89" s="1" t="n">
        <v>86</v>
      </c>
      <c r="P89" s="1" t="str">
        <f aca="false">IFERROR(IF(ISEVEN(O89)=1,($B$6*$B$4+D101*($B$8+$B$9)-$B$8*E101+G101*$B$11)/($B$8-$B$11),($B$6*$B$4+E101*($B$8+$B$9)-$B$8*D101+G101*$B$11)/($B$8-$B$11)),"")</f>
        <v/>
      </c>
      <c r="Q89" s="1" t="str">
        <f aca="false">IFERROR(IF(ISEVEN(O89)=1, ($B$7+$B$12*(D101*( $B$8+$B$9+$B$11)-E101*($B$8-$B$11)))/($B$12*($B$8-$B$11)),($B$7+$B$12*(E101*( $B$8+$B$9+$B$11)-D101*($B$8-$B$11)))/($B$12*($B$8-$B$11))),"")</f>
        <v/>
      </c>
    </row>
    <row r="90" customFormat="false" ht="14.4" hidden="false" customHeight="false" outlineLevel="0" collapsed="false">
      <c r="A90" s="1" t="str">
        <f aca="false">IFERROR(IF(A89+1&lt;=$B$10,A89+1,""),"")</f>
        <v/>
      </c>
      <c r="B90" s="27" t="str">
        <f aca="false">IF(A90&gt;$B$10,"",IF($B$5="PIPS",ROUNDUP(P77,2),ROUND(Q77,2)))</f>
        <v/>
      </c>
      <c r="C90" s="1" t="str">
        <f aca="false">IFERROR(IF(ISEVEN(A90)=0,$B$3,"Sell"),"")</f>
        <v/>
      </c>
      <c r="D90" s="1" t="str">
        <f aca="false">IF(A90&gt;$B$10,"",SUMIFS($B$17:B90,$C$17:C90,$I$6))</f>
        <v/>
      </c>
      <c r="E90" s="1" t="str">
        <f aca="false">IF(A90&gt;$B$10,"",SUMIFS($B$17:B90,$C$17:C90,$I$7))</f>
        <v/>
      </c>
      <c r="F90" s="1" t="str">
        <f aca="false">IFERROR(ABS(D90-E90),"")</f>
        <v/>
      </c>
      <c r="G90" s="1" t="str">
        <f aca="false">IF(A90&gt;$B$10,"",D90+E90)</f>
        <v/>
      </c>
      <c r="O90" s="1" t="n">
        <v>87</v>
      </c>
      <c r="P90" s="1" t="str">
        <f aca="false">IFERROR(IF(ISEVEN(O90)=1,($B$6*$B$4+D102*($B$8+$B$9)-$B$8*E102+G102*$B$11)/($B$8-$B$11),($B$6*$B$4+E102*($B$8+$B$9)-$B$8*D102+G102*$B$11)/($B$8-$B$11)),"")</f>
        <v/>
      </c>
      <c r="Q90" s="1" t="str">
        <f aca="false">IFERROR(IF(ISEVEN(O90)=1, ($B$7+$B$12*(D102*( $B$8+$B$9+$B$11)-E102*($B$8-$B$11)))/($B$12*($B$8-$B$11)),($B$7+$B$12*(E102*( $B$8+$B$9+$B$11)-D102*($B$8-$B$11)))/($B$12*($B$8-$B$11))),"")</f>
        <v/>
      </c>
    </row>
    <row r="91" customFormat="false" ht="14.4" hidden="false" customHeight="false" outlineLevel="0" collapsed="false">
      <c r="A91" s="1" t="str">
        <f aca="false">IFERROR(IF(A90+1&lt;=$B$10,A90+1,""),"")</f>
        <v/>
      </c>
      <c r="B91" s="27" t="str">
        <f aca="false">IF(A91&gt;$B$10,"",IF($B$5="PIPS",ROUNDUP(P78,2),ROUND(Q78,2)))</f>
        <v/>
      </c>
      <c r="C91" s="1" t="str">
        <f aca="false">IFERROR(IF(ISEVEN(A91)=0,$B$3,"Sell"),"")</f>
        <v/>
      </c>
      <c r="D91" s="1" t="str">
        <f aca="false">IF(A91&gt;$B$10,"",SUMIFS($B$17:B91,$C$17:C91,$I$6))</f>
        <v/>
      </c>
      <c r="E91" s="1" t="str">
        <f aca="false">IF(A91&gt;$B$10,"",SUMIFS($B$17:B91,$C$17:C91,$I$7))</f>
        <v/>
      </c>
      <c r="F91" s="1" t="str">
        <f aca="false">IFERROR(ABS(D91-E91),"")</f>
        <v/>
      </c>
      <c r="G91" s="1" t="str">
        <f aca="false">IF(A91&gt;$B$10,"",D91+E91)</f>
        <v/>
      </c>
      <c r="O91" s="1" t="n">
        <v>88</v>
      </c>
      <c r="P91" s="1" t="str">
        <f aca="false">IFERROR(IF(ISEVEN(O91)=1,($B$6*$B$4+D103*($B$8+$B$9)-$B$8*E103+G103*$B$11)/($B$8-$B$11),($B$6*$B$4+E103*($B$8+$B$9)-$B$8*D103+G103*$B$11)/($B$8-$B$11)),"")</f>
        <v/>
      </c>
      <c r="Q91" s="1" t="str">
        <f aca="false">IFERROR(IF(ISEVEN(O91)=1, ($B$7+$B$12*(D103*( $B$8+$B$9+$B$11)-E103*($B$8-$B$11)))/($B$12*($B$8-$B$11)),($B$7+$B$12*(E103*( $B$8+$B$9+$B$11)-D103*($B$8-$B$11)))/($B$12*($B$8-$B$11))),"")</f>
        <v/>
      </c>
    </row>
    <row r="92" customFormat="false" ht="14.4" hidden="false" customHeight="false" outlineLevel="0" collapsed="false">
      <c r="A92" s="1" t="str">
        <f aca="false">IFERROR(IF(A91+1&lt;=$B$10,A91+1,""),"")</f>
        <v/>
      </c>
      <c r="B92" s="27" t="str">
        <f aca="false">IF(A92&gt;$B$10,"",IF($B$5="PIPS",ROUNDUP(P79,2),ROUND(Q79,2)))</f>
        <v/>
      </c>
      <c r="C92" s="1" t="str">
        <f aca="false">IFERROR(IF(ISEVEN(A92)=0,$B$3,"Sell"),"")</f>
        <v/>
      </c>
      <c r="D92" s="1" t="str">
        <f aca="false">IF(A92&gt;$B$10,"",SUMIFS($B$17:B92,$C$17:C92,$I$6))</f>
        <v/>
      </c>
      <c r="E92" s="1" t="str">
        <f aca="false">IF(A92&gt;$B$10,"",SUMIFS($B$17:B92,$C$17:C92,$I$7))</f>
        <v/>
      </c>
      <c r="F92" s="1" t="str">
        <f aca="false">IFERROR(ABS(D92-E92),"")</f>
        <v/>
      </c>
      <c r="G92" s="1" t="str">
        <f aca="false">IF(A92&gt;$B$10,"",D92+E92)</f>
        <v/>
      </c>
      <c r="O92" s="1" t="n">
        <v>89</v>
      </c>
      <c r="P92" s="1" t="str">
        <f aca="false">IFERROR(IF(ISEVEN(O92)=1,($B$6*$B$4+D104*($B$8+$B$9)-$B$8*E104+G104*$B$11)/($B$8-$B$11),($B$6*$B$4+E104*($B$8+$B$9)-$B$8*D104+G104*$B$11)/($B$8-$B$11)),"")</f>
        <v/>
      </c>
      <c r="Q92" s="1" t="str">
        <f aca="false">IFERROR(IF(ISEVEN(O92)=1, ($B$7+$B$12*(D104*( $B$8+$B$9+$B$11)-E104*($B$8-$B$11)))/($B$12*($B$8-$B$11)),($B$7+$B$12*(E104*( $B$8+$B$9+$B$11)-D104*($B$8-$B$11)))/($B$12*($B$8-$B$11))),"")</f>
        <v/>
      </c>
    </row>
    <row r="93" customFormat="false" ht="14.4" hidden="false" customHeight="false" outlineLevel="0" collapsed="false">
      <c r="A93" s="1" t="str">
        <f aca="false">IFERROR(IF(A92+1&lt;=$B$10,A92+1,""),"")</f>
        <v/>
      </c>
      <c r="B93" s="27" t="str">
        <f aca="false">IF(A93&gt;$B$10,"",IF($B$5="PIPS",ROUNDUP(P80,2),ROUND(Q80,2)))</f>
        <v/>
      </c>
      <c r="C93" s="1" t="str">
        <f aca="false">IFERROR(IF(ISEVEN(A93)=0,$B$3,"Sell"),"")</f>
        <v/>
      </c>
      <c r="D93" s="1" t="str">
        <f aca="false">IF(A93&gt;$B$10,"",SUMIFS($B$17:B93,$C$17:C93,$I$6))</f>
        <v/>
      </c>
      <c r="E93" s="1" t="str">
        <f aca="false">IF(A93&gt;$B$10,"",SUMIFS($B$17:B93,$C$17:C93,$I$7))</f>
        <v/>
      </c>
      <c r="F93" s="1" t="str">
        <f aca="false">IFERROR(ABS(D93-E93),"")</f>
        <v/>
      </c>
      <c r="G93" s="1" t="str">
        <f aca="false">IF(A93&gt;$B$10,"",D93+E93)</f>
        <v/>
      </c>
      <c r="O93" s="1" t="n">
        <v>90</v>
      </c>
      <c r="P93" s="1" t="str">
        <f aca="false">IFERROR(IF(ISEVEN(O93)=1,($B$6*$B$4+D105*($B$8+$B$9)-$B$8*E105+G105*$B$11)/($B$8-$B$11),($B$6*$B$4+E105*($B$8+$B$9)-$B$8*D105+G105*$B$11)/($B$8-$B$11)),"")</f>
        <v/>
      </c>
      <c r="Q93" s="1" t="str">
        <f aca="false">IFERROR(IF(ISEVEN(O93)=1, ($B$7+$B$12*(D105*( $B$8+$B$9+$B$11)-E105*($B$8-$B$11)))/($B$12*($B$8-$B$11)),($B$7+$B$12*(E105*( $B$8+$B$9+$B$11)-D105*($B$8-$B$11)))/($B$12*($B$8-$B$11))),"")</f>
        <v/>
      </c>
    </row>
    <row r="94" customFormat="false" ht="14.4" hidden="false" customHeight="false" outlineLevel="0" collapsed="false">
      <c r="A94" s="1" t="str">
        <f aca="false">IFERROR(IF(A93+1&lt;=$B$10,A93+1,""),"")</f>
        <v/>
      </c>
      <c r="B94" s="27" t="str">
        <f aca="false">IF(A94&gt;$B$10,"",IF($B$5="PIPS",ROUNDUP(P81,2),ROUND(Q81,2)))</f>
        <v/>
      </c>
      <c r="C94" s="1" t="str">
        <f aca="false">IFERROR(IF(ISEVEN(A94)=0,$B$3,"Sell"),"")</f>
        <v/>
      </c>
      <c r="D94" s="1" t="str">
        <f aca="false">IF(A94&gt;$B$10,"",SUMIFS($B$17:B94,$C$17:C94,$I$6))</f>
        <v/>
      </c>
      <c r="E94" s="1" t="str">
        <f aca="false">IF(A94&gt;$B$10,"",SUMIFS($B$17:B94,$C$17:C94,$I$7))</f>
        <v/>
      </c>
      <c r="F94" s="1" t="str">
        <f aca="false">IFERROR(ABS(D94-E94),"")</f>
        <v/>
      </c>
      <c r="G94" s="1" t="str">
        <f aca="false">IF(A94&gt;$B$10,"",D94+E94)</f>
        <v/>
      </c>
      <c r="O94" s="1" t="n">
        <v>91</v>
      </c>
      <c r="P94" s="1" t="str">
        <f aca="false">IFERROR(IF(ISEVEN(O94)=1,($B$6*$B$4+D106*($B$8+$B$9)-$B$8*E106+G106*$B$11)/($B$8-$B$11),($B$6*$B$4+E106*($B$8+$B$9)-$B$8*D106+G106*$B$11)/($B$8-$B$11)),"")</f>
        <v/>
      </c>
      <c r="Q94" s="1" t="str">
        <f aca="false">IFERROR(IF(ISEVEN(O94)=1, ($B$7+$B$12*(D106*( $B$8+$B$9+$B$11)-E106*($B$8-$B$11)))/($B$12*($B$8-$B$11)),($B$7+$B$12*(E106*( $B$8+$B$9+$B$11)-D106*($B$8-$B$11)))/($B$12*($B$8-$B$11))),"")</f>
        <v/>
      </c>
    </row>
    <row r="95" customFormat="false" ht="14.4" hidden="false" customHeight="false" outlineLevel="0" collapsed="false">
      <c r="A95" s="1" t="str">
        <f aca="false">IFERROR(IF(A94+1&lt;=$B$10,A94+1,""),"")</f>
        <v/>
      </c>
      <c r="B95" s="27" t="str">
        <f aca="false">IF(A95&gt;$B$10,"",IF($B$5="PIPS",ROUNDUP(P82,2),ROUND(Q82,2)))</f>
        <v/>
      </c>
      <c r="C95" s="1" t="str">
        <f aca="false">IFERROR(IF(ISEVEN(A95)=0,$B$3,"Sell"),"")</f>
        <v/>
      </c>
      <c r="D95" s="1" t="str">
        <f aca="false">IF(A95&gt;$B$10,"",SUMIFS($B$17:B95,$C$17:C95,$I$6))</f>
        <v/>
      </c>
      <c r="E95" s="1" t="str">
        <f aca="false">IF(A95&gt;$B$10,"",SUMIFS($B$17:B95,$C$17:C95,$I$7))</f>
        <v/>
      </c>
      <c r="F95" s="1" t="str">
        <f aca="false">IFERROR(ABS(D95-E95),"")</f>
        <v/>
      </c>
      <c r="G95" s="1" t="str">
        <f aca="false">IF(A95&gt;$B$10,"",D95+E95)</f>
        <v/>
      </c>
      <c r="O95" s="1" t="n">
        <v>92</v>
      </c>
      <c r="P95" s="1" t="str">
        <f aca="false">IFERROR(IF(ISEVEN(O95)=1,($B$6*$B$4+D107*($B$8+$B$9)-$B$8*E107+G107*$B$11)/($B$8-$B$11),($B$6*$B$4+E107*($B$8+$B$9)-$B$8*D107+G107*$B$11)/($B$8-$B$11)),"")</f>
        <v/>
      </c>
      <c r="Q95" s="1" t="str">
        <f aca="false">IFERROR(IF(ISEVEN(O95)=1, ($B$7+$B$12*(D107*( $B$8+$B$9+$B$11)-E107*($B$8-$B$11)))/($B$12*($B$8-$B$11)),($B$7+$B$12*(E107*( $B$8+$B$9+$B$11)-D107*($B$8-$B$11)))/($B$12*($B$8-$B$11))),"")</f>
        <v/>
      </c>
    </row>
    <row r="96" customFormat="false" ht="14.4" hidden="false" customHeight="false" outlineLevel="0" collapsed="false">
      <c r="A96" s="1" t="str">
        <f aca="false">IFERROR(IF(A95+1&lt;=$B$10,A95+1,""),"")</f>
        <v/>
      </c>
      <c r="B96" s="27" t="str">
        <f aca="false">IF(A96&gt;$B$10,"",IF($B$5="PIPS",ROUNDUP(P83,2),ROUND(Q83,2)))</f>
        <v/>
      </c>
      <c r="C96" s="1" t="str">
        <f aca="false">IFERROR(IF(ISEVEN(A96)=0,$B$3,"Sell"),"")</f>
        <v/>
      </c>
      <c r="D96" s="1" t="str">
        <f aca="false">IF(A96&gt;$B$10,"",SUMIFS($B$17:B96,$C$17:C96,$I$6))</f>
        <v/>
      </c>
      <c r="E96" s="1" t="str">
        <f aca="false">IF(A96&gt;$B$10,"",SUMIFS($B$17:B96,$C$17:C96,$I$7))</f>
        <v/>
      </c>
      <c r="F96" s="1" t="str">
        <f aca="false">IFERROR(ABS(D96-E96),"")</f>
        <v/>
      </c>
      <c r="G96" s="1" t="str">
        <f aca="false">IF(A96&gt;$B$10,"",D96+E96)</f>
        <v/>
      </c>
      <c r="O96" s="1" t="n">
        <v>93</v>
      </c>
      <c r="P96" s="1" t="str">
        <f aca="false">IFERROR(IF(ISEVEN(O96)=1,($B$6*$B$4+D108*($B$8+$B$9)-$B$8*E108+G108*$B$11)/($B$8-$B$11),($B$6*$B$4+E108*($B$8+$B$9)-$B$8*D108+G108*$B$11)/($B$8-$B$11)),"")</f>
        <v/>
      </c>
      <c r="Q96" s="1" t="str">
        <f aca="false">IFERROR(IF(ISEVEN(O96)=1, ($B$7+$B$12*(D108*( $B$8+$B$9+$B$11)-E108*($B$8-$B$11)))/($B$12*($B$8-$B$11)),($B$7+$B$12*(E108*( $B$8+$B$9+$B$11)-D108*($B$8-$B$11)))/($B$12*($B$8-$B$11))),"")</f>
        <v/>
      </c>
    </row>
    <row r="97" customFormat="false" ht="14.4" hidden="false" customHeight="false" outlineLevel="0" collapsed="false">
      <c r="A97" s="1" t="str">
        <f aca="false">IFERROR(IF(A96+1&lt;=$B$10,A96+1,""),"")</f>
        <v/>
      </c>
      <c r="B97" s="27" t="str">
        <f aca="false">IF(A97&gt;$B$10,"",IF($B$5="PIPS",ROUNDUP(P84,2),ROUND(Q84,2)))</f>
        <v/>
      </c>
      <c r="C97" s="1" t="str">
        <f aca="false">IFERROR(IF(ISEVEN(A97)=0,$B$3,"Sell"),"")</f>
        <v/>
      </c>
      <c r="D97" s="1" t="str">
        <f aca="false">IF(A97&gt;$B$10,"",SUMIFS($B$17:B97,$C$17:C97,$I$6))</f>
        <v/>
      </c>
      <c r="E97" s="1" t="str">
        <f aca="false">IF(A97&gt;$B$10,"",SUMIFS($B$17:B97,$C$17:C97,$I$7))</f>
        <v/>
      </c>
      <c r="F97" s="1" t="str">
        <f aca="false">IFERROR(ABS(D97-E97),"")</f>
        <v/>
      </c>
      <c r="G97" s="1" t="str">
        <f aca="false">IF(A97&gt;$B$10,"",D97+E97)</f>
        <v/>
      </c>
      <c r="O97" s="1" t="n">
        <v>94</v>
      </c>
      <c r="P97" s="1" t="str">
        <f aca="false">IFERROR(IF(ISEVEN(O97)=1,($B$6*$B$4+D109*($B$8+$B$9)-$B$8*E109+G109*$B$11)/($B$8-$B$11),($B$6*$B$4+E109*($B$8+$B$9)-$B$8*D109+G109*$B$11)/($B$8-$B$11)),"")</f>
        <v/>
      </c>
      <c r="Q97" s="1" t="str">
        <f aca="false">IFERROR(IF(ISEVEN(O97)=1, ($B$7+$B$12*(D109*( $B$8+$B$9+$B$11)-E109*($B$8-$B$11)))/($B$12*($B$8-$B$11)),($B$7+$B$12*(E109*( $B$8+$B$9+$B$11)-D109*($B$8-$B$11)))/($B$12*($B$8-$B$11))),"")</f>
        <v/>
      </c>
    </row>
    <row r="98" customFormat="false" ht="14.4" hidden="false" customHeight="false" outlineLevel="0" collapsed="false">
      <c r="A98" s="1" t="str">
        <f aca="false">IFERROR(IF(A97+1&lt;=$B$10,A97+1,""),"")</f>
        <v/>
      </c>
      <c r="B98" s="27" t="str">
        <f aca="false">IF(A98&gt;$B$10,"",IF($B$5="PIPS",ROUNDUP(P85,2),ROUND(Q85,2)))</f>
        <v/>
      </c>
      <c r="C98" s="1" t="str">
        <f aca="false">IFERROR(IF(ISEVEN(A98)=0,$B$3,"Sell"),"")</f>
        <v/>
      </c>
      <c r="D98" s="1" t="str">
        <f aca="false">IF(A98&gt;$B$10,"",SUMIFS($B$17:B98,$C$17:C98,$I$6))</f>
        <v/>
      </c>
      <c r="E98" s="1" t="str">
        <f aca="false">IF(A98&gt;$B$10,"",SUMIFS($B$17:B98,$C$17:C98,$I$7))</f>
        <v/>
      </c>
      <c r="F98" s="1" t="str">
        <f aca="false">IFERROR(ABS(D98-E98),"")</f>
        <v/>
      </c>
      <c r="G98" s="1" t="str">
        <f aca="false">IF(A98&gt;$B$10,"",D98+E98)</f>
        <v/>
      </c>
      <c r="O98" s="1" t="n">
        <v>95</v>
      </c>
      <c r="P98" s="1" t="str">
        <f aca="false">IFERROR(IF(ISEVEN(O98)=1,($B$6*$B$4+D110*($B$8+$B$9)-$B$8*E110+G110*$B$11)/($B$8-$B$11),($B$6*$B$4+E110*($B$8+$B$9)-$B$8*D110+G110*$B$11)/($B$8-$B$11)),"")</f>
        <v/>
      </c>
      <c r="Q98" s="1" t="str">
        <f aca="false">IFERROR(IF(ISEVEN(O98)=1, ($B$7+$B$12*(D110*( $B$8+$B$9+$B$11)-E110*($B$8-$B$11)))/($B$12*($B$8-$B$11)),($B$7+$B$12*(E110*( $B$8+$B$9+$B$11)-D110*($B$8-$B$11)))/($B$12*($B$8-$B$11))),"")</f>
        <v/>
      </c>
    </row>
    <row r="99" customFormat="false" ht="14.4" hidden="false" customHeight="false" outlineLevel="0" collapsed="false">
      <c r="A99" s="1" t="str">
        <f aca="false">IFERROR(IF(A98+1&lt;=$B$10,A98+1,""),"")</f>
        <v/>
      </c>
      <c r="B99" s="27" t="str">
        <f aca="false">IF(A99&gt;$B$10,"",IF($B$5="PIPS",ROUNDUP(P86,2),ROUND(Q86,2)))</f>
        <v/>
      </c>
      <c r="C99" s="1" t="str">
        <f aca="false">IFERROR(IF(ISEVEN(A99)=0,$B$3,"Sell"),"")</f>
        <v/>
      </c>
      <c r="D99" s="1" t="str">
        <f aca="false">IF(A99&gt;$B$10,"",SUMIFS($B$17:B99,$C$17:C99,$I$6))</f>
        <v/>
      </c>
      <c r="E99" s="1" t="str">
        <f aca="false">IF(A99&gt;$B$10,"",SUMIFS($B$17:B99,$C$17:C99,$I$7))</f>
        <v/>
      </c>
      <c r="F99" s="1" t="str">
        <f aca="false">IFERROR(ABS(D99-E99),"")</f>
        <v/>
      </c>
      <c r="G99" s="1" t="str">
        <f aca="false">IF(A99&gt;$B$10,"",D99+E99)</f>
        <v/>
      </c>
      <c r="O99" s="1" t="n">
        <v>96</v>
      </c>
      <c r="P99" s="1" t="str">
        <f aca="false">IFERROR(IF(ISEVEN(O99)=1,($B$6*$B$4+D111*($B$8+$B$9)-$B$8*E111+G111*$B$11)/($B$8-$B$11),($B$6*$B$4+E111*($B$8+$B$9)-$B$8*D111+G111*$B$11)/($B$8-$B$11)),"")</f>
        <v/>
      </c>
      <c r="Q99" s="1" t="str">
        <f aca="false">IFERROR(IF(ISEVEN(O99)=1, ($B$7+$B$12*(D111*( $B$8+$B$9+$B$11)-E111*($B$8-$B$11)))/($B$12*($B$8-$B$11)),($B$7+$B$12*(E111*( $B$8+$B$9+$B$11)-D111*($B$8-$B$11)))/($B$12*($B$8-$B$11))),"")</f>
        <v/>
      </c>
    </row>
    <row r="100" customFormat="false" ht="14.4" hidden="false" customHeight="false" outlineLevel="0" collapsed="false">
      <c r="A100" s="1" t="str">
        <f aca="false">IFERROR(IF(A99+1&lt;=$B$10,A99+1,""),"")</f>
        <v/>
      </c>
      <c r="B100" s="27" t="str">
        <f aca="false">IF(A100&gt;$B$10,"",IF($B$5="PIPS",ROUNDUP(P87,2),ROUND(Q87,2)))</f>
        <v/>
      </c>
      <c r="C100" s="1" t="str">
        <f aca="false">IFERROR(IF(ISEVEN(A100)=0,$B$3,"Sell"),"")</f>
        <v/>
      </c>
      <c r="D100" s="1" t="str">
        <f aca="false">IF(A100&gt;$B$10,"",SUMIFS($B$17:B100,$C$17:C100,$I$6))</f>
        <v/>
      </c>
      <c r="E100" s="1" t="str">
        <f aca="false">IF(A100&gt;$B$10,"",SUMIFS($B$17:B100,$C$17:C100,$I$7))</f>
        <v/>
      </c>
      <c r="F100" s="1" t="str">
        <f aca="false">IFERROR(ABS(D100-E100),"")</f>
        <v/>
      </c>
      <c r="G100" s="1" t="str">
        <f aca="false">IF(A100&gt;$B$10,"",D100+E100)</f>
        <v/>
      </c>
      <c r="O100" s="1" t="n">
        <v>97</v>
      </c>
      <c r="P100" s="1" t="str">
        <f aca="false">IFERROR(IF(ISEVEN(O100)=1,($B$6*$B$4+D112*($B$8+$B$9)-$B$8*E112+G112*$B$11)/($B$8-$B$11),($B$6*$B$4+E112*($B$8+$B$9)-$B$8*D112+G112*$B$11)/($B$8-$B$11)),"")</f>
        <v/>
      </c>
      <c r="Q100" s="1" t="str">
        <f aca="false">IFERROR(IF(ISEVEN(O100)=1, ($B$7+$B$12*(D112*( $B$8+$B$9+$B$11)-E112*($B$8-$B$11)))/($B$12*($B$8-$B$11)),($B$7+$B$12*(E112*( $B$8+$B$9+$B$11)-D112*($B$8-$B$11)))/($B$12*($B$8-$B$11))),"")</f>
        <v/>
      </c>
    </row>
    <row r="101" customFormat="false" ht="14.4" hidden="false" customHeight="false" outlineLevel="0" collapsed="false">
      <c r="A101" s="1" t="str">
        <f aca="false">IFERROR(IF(A100+1&lt;=$B$10,A100+1,""),"")</f>
        <v/>
      </c>
      <c r="B101" s="27" t="str">
        <f aca="false">IF(A101&gt;$B$10,"",IF($B$5="PIPS",ROUNDUP(P88,2),ROUND(Q88,2)))</f>
        <v/>
      </c>
      <c r="C101" s="1" t="str">
        <f aca="false">IFERROR(IF(ISEVEN(A101)=0,$B$3,"Sell"),"")</f>
        <v/>
      </c>
      <c r="D101" s="1" t="str">
        <f aca="false">IF(A101&gt;$B$10,"",SUMIFS($B$17:B101,$C$17:C101,$I$6))</f>
        <v/>
      </c>
      <c r="E101" s="1" t="str">
        <f aca="false">IF(A101&gt;$B$10,"",SUMIFS($B$17:B101,$C$17:C101,$I$7))</f>
        <v/>
      </c>
      <c r="F101" s="1" t="str">
        <f aca="false">IFERROR(ABS(D101-E101),"")</f>
        <v/>
      </c>
      <c r="G101" s="1" t="str">
        <f aca="false">IF(A101&gt;$B$10,"",D101+E101)</f>
        <v/>
      </c>
      <c r="O101" s="1" t="n">
        <v>98</v>
      </c>
      <c r="P101" s="1" t="str">
        <f aca="false">IFERROR(IF(ISEVEN(O101)=1,($B$6*$B$4+D113*($B$8+$B$9)-$B$8*E113+G113*$B$11)/($B$8-$B$11),($B$6*$B$4+E113*($B$8+$B$9)-$B$8*D113+G113*$B$11)/($B$8-$B$11)),"")</f>
        <v/>
      </c>
      <c r="Q101" s="1" t="str">
        <f aca="false">IFERROR(IF(ISEVEN(O101)=1, ($B$7+$B$12*(D113*( $B$8+$B$9+$B$11)-E113*($B$8-$B$11)))/($B$12*($B$8-$B$11)),($B$7+$B$12*(E113*( $B$8+$B$9+$B$11)-D113*($B$8-$B$11)))/($B$12*($B$8-$B$11))),"")</f>
        <v/>
      </c>
    </row>
    <row r="102" customFormat="false" ht="14.4" hidden="false" customHeight="false" outlineLevel="0" collapsed="false">
      <c r="A102" s="1" t="str">
        <f aca="false">IFERROR(IF(A101+1&lt;=$B$10,A101+1,""),"")</f>
        <v/>
      </c>
      <c r="B102" s="27" t="str">
        <f aca="false">IF(A102&gt;$B$10,"",IF($B$5="PIPS",ROUNDUP(P89,2),ROUND(Q89,2)))</f>
        <v/>
      </c>
      <c r="C102" s="1" t="str">
        <f aca="false">IFERROR(IF(ISEVEN(A102)=0,$B$3,"Sell"),"")</f>
        <v/>
      </c>
      <c r="D102" s="1" t="str">
        <f aca="false">IF(A102&gt;$B$10,"",SUMIFS($B$17:B102,$C$17:C102,$I$6))</f>
        <v/>
      </c>
      <c r="E102" s="1" t="str">
        <f aca="false">IF(A102&gt;$B$10,"",SUMIFS($B$17:B102,$C$17:C102,$I$7))</f>
        <v/>
      </c>
      <c r="F102" s="1" t="str">
        <f aca="false">IFERROR(ABS(D102-E102),"")</f>
        <v/>
      </c>
      <c r="G102" s="1" t="str">
        <f aca="false">IF(A102&gt;$B$10,"",D102+E102)</f>
        <v/>
      </c>
      <c r="O102" s="1" t="n">
        <v>99</v>
      </c>
      <c r="P102" s="1" t="str">
        <f aca="false">IFERROR(IF(ISEVEN(O102)=1,($B$6*$B$4+D114*($B$8+$B$9)-$B$8*E114+G114*$B$11)/($B$8-$B$11),($B$6*$B$4+E114*($B$8+$B$9)-$B$8*D114+G114*$B$11)/($B$8-$B$11)),"")</f>
        <v/>
      </c>
      <c r="Q102" s="1" t="str">
        <f aca="false">IFERROR(IF(ISEVEN(O102)=1, ($B$7+$B$12*(D114*( $B$8+$B$9+$B$11)-E114*($B$8-$B$11)))/($B$12*($B$8-$B$11)),($B$7+$B$12*(E114*( $B$8+$B$9+$B$11)-D114*($B$8-$B$11)))/($B$12*($B$8-$B$11))),"")</f>
        <v/>
      </c>
    </row>
    <row r="103" customFormat="false" ht="14.4" hidden="false" customHeight="false" outlineLevel="0" collapsed="false">
      <c r="A103" s="1" t="str">
        <f aca="false">IFERROR(IF(A102+1&lt;=$B$10,A102+1,""),"")</f>
        <v/>
      </c>
      <c r="B103" s="27" t="str">
        <f aca="false">IF(A103&gt;$B$10,"",IF($B$5="PIPS",ROUNDUP(P90,2),ROUND(Q90,2)))</f>
        <v/>
      </c>
      <c r="C103" s="1" t="str">
        <f aca="false">IFERROR(IF(ISEVEN(A103)=0,$B$3,"Sell"),"")</f>
        <v/>
      </c>
      <c r="D103" s="1" t="str">
        <f aca="false">IF(A103&gt;$B$10,"",SUMIFS($B$17:B103,$C$17:C103,$I$6))</f>
        <v/>
      </c>
      <c r="E103" s="1" t="str">
        <f aca="false">IF(A103&gt;$B$10,"",SUMIFS($B$17:B103,$C$17:C103,$I$7))</f>
        <v/>
      </c>
      <c r="F103" s="1" t="str">
        <f aca="false">IFERROR(ABS(D103-E103),"")</f>
        <v/>
      </c>
      <c r="G103" s="1" t="str">
        <f aca="false">IF(A103&gt;$B$10,"",D103+E103)</f>
        <v/>
      </c>
      <c r="O103" s="1" t="n">
        <v>100</v>
      </c>
      <c r="P103" s="1" t="str">
        <f aca="false">IFERROR(IF(ISEVEN(O103)=1,($B$6*$B$4+D115*($B$8+$B$9)-$B$8*E115+G115*$B$11)/($B$8-$B$11),($B$6*$B$4+E115*($B$8+$B$9)-$B$8*D115+G115*$B$11)/($B$8-$B$11)),"")</f>
        <v/>
      </c>
      <c r="Q103" s="1" t="str">
        <f aca="false">IFERROR(IF(ISEVEN(O103)=1, ($B$7+$B$12*(D115*( $B$8+$B$9+$B$11)-E115*($B$8-$B$11)))/($B$12*($B$8-$B$11)),($B$7+$B$12*(E115*( $B$8+$B$9+$B$11)-D115*($B$8-$B$11)))/($B$12*($B$8-$B$11))),"")</f>
        <v/>
      </c>
    </row>
    <row r="104" customFormat="false" ht="14.4" hidden="false" customHeight="false" outlineLevel="0" collapsed="false">
      <c r="A104" s="1" t="str">
        <f aca="false">IFERROR(IF(A103+1&lt;=$B$10,A103+1,""),"")</f>
        <v/>
      </c>
      <c r="B104" s="27" t="str">
        <f aca="false">IF(A104&gt;$B$10,"",IF($B$5="PIPS",ROUNDUP(P91,2),ROUND(Q91,2)))</f>
        <v/>
      </c>
      <c r="C104" s="1" t="str">
        <f aca="false">IFERROR(IF(ISEVEN(A104)=0,$B$3,"Sell"),"")</f>
        <v/>
      </c>
      <c r="D104" s="1" t="str">
        <f aca="false">IF(A104&gt;$B$10,"",SUMIFS($B$17:B104,$C$17:C104,$I$6))</f>
        <v/>
      </c>
      <c r="E104" s="1" t="str">
        <f aca="false">IF(A104&gt;$B$10,"",SUMIFS($B$17:B104,$C$17:C104,$I$7))</f>
        <v/>
      </c>
      <c r="F104" s="1" t="str">
        <f aca="false">IFERROR(ABS(D104-E104),"")</f>
        <v/>
      </c>
      <c r="G104" s="1" t="str">
        <f aca="false">IF(A104&gt;$B$10,"",D104+E104)</f>
        <v/>
      </c>
      <c r="O104" s="1" t="n">
        <v>101</v>
      </c>
      <c r="P104" s="1" t="str">
        <f aca="false">IFERROR(IF(ISEVEN(O104)=1,($B$6*$B$4+D116*($B$8+$B$9)-$B$8*E116+G116*$B$11)/($B$8-$B$11),($B$6*$B$4+E116*($B$8+$B$9)-$B$8*D116+G116*$B$11)/($B$8-$B$11)),"")</f>
        <v/>
      </c>
      <c r="Q104" s="1" t="str">
        <f aca="false">IFERROR(IF(ISEVEN(O104)=1, ($B$7+$B$12*(D116*( $B$8+$B$9+$B$11)-E116*($B$8-$B$11)))/($B$12*($B$8-$B$11)),($B$7+$B$12*(E116*( $B$8+$B$9+$B$11)-D116*($B$8-$B$11)))/($B$12*($B$8-$B$11))),"")</f>
        <v/>
      </c>
    </row>
    <row r="105" customFormat="false" ht="14.4" hidden="false" customHeight="false" outlineLevel="0" collapsed="false">
      <c r="A105" s="1" t="str">
        <f aca="false">IFERROR(IF(A104+1&lt;=$B$10,A104+1,""),"")</f>
        <v/>
      </c>
      <c r="B105" s="27" t="str">
        <f aca="false">IF(A105&gt;$B$10,"",IF($B$5="PIPS",ROUNDUP(P92,2),ROUND(Q92,2)))</f>
        <v/>
      </c>
      <c r="C105" s="1" t="str">
        <f aca="false">IFERROR(IF(ISEVEN(A105)=0,$B$3,"Sell"),"")</f>
        <v/>
      </c>
      <c r="D105" s="1" t="str">
        <f aca="false">IF(A105&gt;$B$10,"",SUMIFS($B$17:B105,$C$17:C105,$I$6))</f>
        <v/>
      </c>
      <c r="E105" s="1" t="str">
        <f aca="false">IF(A105&gt;$B$10,"",SUMIFS($B$17:B105,$C$17:C105,$I$7))</f>
        <v/>
      </c>
      <c r="F105" s="1" t="str">
        <f aca="false">IFERROR(ABS(D105-E105),"")</f>
        <v/>
      </c>
      <c r="G105" s="1" t="str">
        <f aca="false">IF(A105&gt;$B$10,"",D105+E105)</f>
        <v/>
      </c>
      <c r="O105" s="1" t="n">
        <v>102</v>
      </c>
      <c r="P105" s="1" t="str">
        <f aca="false">IFERROR(IF(ISEVEN(O105)=1,($B$6*$B$4+D117*($B$8+$B$9)-$B$8*E117+G117*$B$11)/($B$8-$B$11),($B$6*$B$4+E117*($B$8+$B$9)-$B$8*D117+G117*$B$11)/($B$8-$B$11)),"")</f>
        <v/>
      </c>
      <c r="Q105" s="1" t="str">
        <f aca="false">IFERROR(IF(ISEVEN(O105)=1, ($B$7+$B$12*(D117*( $B$8+$B$9+$B$11)-E117*($B$8-$B$11)))/($B$12*($B$8-$B$11)),($B$7+$B$12*(E117*( $B$8+$B$9+$B$11)-D117*($B$8-$B$11)))/($B$12*($B$8-$B$11))),"")</f>
        <v/>
      </c>
    </row>
    <row r="106" customFormat="false" ht="14.4" hidden="false" customHeight="false" outlineLevel="0" collapsed="false">
      <c r="A106" s="1" t="str">
        <f aca="false">IFERROR(IF(A105+1&lt;=$B$10,A105+1,""),"")</f>
        <v/>
      </c>
      <c r="B106" s="27" t="str">
        <f aca="false">IF(A106&gt;$B$10,"",IF($B$5="PIPS",ROUNDUP(P93,2),ROUND(Q93,2)))</f>
        <v/>
      </c>
      <c r="C106" s="1" t="str">
        <f aca="false">IFERROR(IF(ISEVEN(A106)=0,$B$3,"Sell"),"")</f>
        <v/>
      </c>
      <c r="D106" s="1" t="str">
        <f aca="false">IF(A106&gt;$B$10,"",SUMIFS($B$17:B106,$C$17:C106,$I$6))</f>
        <v/>
      </c>
      <c r="E106" s="1" t="str">
        <f aca="false">IF(A106&gt;$B$10,"",SUMIFS($B$17:B106,$C$17:C106,$I$7))</f>
        <v/>
      </c>
      <c r="F106" s="1" t="str">
        <f aca="false">IFERROR(ABS(D106-E106),"")</f>
        <v/>
      </c>
      <c r="G106" s="1" t="str">
        <f aca="false">IF(A106&gt;$B$10,"",D106+E106)</f>
        <v/>
      </c>
      <c r="O106" s="1" t="n">
        <v>103</v>
      </c>
      <c r="P106" s="1" t="str">
        <f aca="false">IFERROR(IF(ISEVEN(O106)=1,($B$6*$B$4+D118*($B$8+$B$9)-$B$8*E118+G118*$B$11)/($B$8-$B$11),($B$6*$B$4+E118*($B$8+$B$9)-$B$8*D118+G118*$B$11)/($B$8-$B$11)),"")</f>
        <v/>
      </c>
      <c r="Q106" s="1" t="str">
        <f aca="false">IFERROR(IF(ISEVEN(O106)=1, ($B$7+$B$12*(D118*( $B$8+$B$9+$B$11)-E118*($B$8-$B$11)))/($B$12*($B$8-$B$11)),($B$7+$B$12*(E118*( $B$8+$B$9+$B$11)-D118*($B$8-$B$11)))/($B$12*($B$8-$B$11))),"")</f>
        <v/>
      </c>
    </row>
    <row r="107" customFormat="false" ht="14.4" hidden="false" customHeight="false" outlineLevel="0" collapsed="false">
      <c r="A107" s="1" t="str">
        <f aca="false">IFERROR(IF(A106+1&lt;=$B$10,A106+1,""),"")</f>
        <v/>
      </c>
      <c r="B107" s="27" t="str">
        <f aca="false">IF(A107&gt;$B$10,"",IF($B$5="PIPS",ROUNDUP(P94,2),ROUND(Q94,2)))</f>
        <v/>
      </c>
      <c r="C107" s="1" t="str">
        <f aca="false">IFERROR(IF(ISEVEN(A107)=0,$B$3,"Sell"),"")</f>
        <v/>
      </c>
      <c r="D107" s="1" t="str">
        <f aca="false">IF(A107&gt;$B$10,"",SUMIFS($B$17:B107,$C$17:C107,$I$6))</f>
        <v/>
      </c>
      <c r="E107" s="1" t="str">
        <f aca="false">IF(A107&gt;$B$10,"",SUMIFS($B$17:B107,$C$17:C107,$I$7))</f>
        <v/>
      </c>
      <c r="F107" s="1" t="str">
        <f aca="false">IFERROR(ABS(D107-E107),"")</f>
        <v/>
      </c>
      <c r="G107" s="1" t="str">
        <f aca="false">IF(A107&gt;$B$10,"",D107+E107)</f>
        <v/>
      </c>
      <c r="O107" s="1" t="n">
        <v>104</v>
      </c>
      <c r="P107" s="1" t="str">
        <f aca="false">IFERROR(IF(ISEVEN(O107)=1,($B$6*$B$4+D119*($B$8+$B$9)-$B$8*E119+G119*$B$11)/($B$8-$B$11),($B$6*$B$4+E119*($B$8+$B$9)-$B$8*D119+G119*$B$11)/($B$8-$B$11)),"")</f>
        <v/>
      </c>
      <c r="Q107" s="1" t="str">
        <f aca="false">IFERROR(IF(ISEVEN(O107)=1, ($B$7+$B$12*(D119*( $B$8+$B$9+$B$11)-E119*($B$8-$B$11)))/($B$12*($B$8-$B$11)),($B$7+$B$12*(E119*( $B$8+$B$9+$B$11)-D119*($B$8-$B$11)))/($B$12*($B$8-$B$11))),"")</f>
        <v/>
      </c>
    </row>
    <row r="108" customFormat="false" ht="14.4" hidden="false" customHeight="false" outlineLevel="0" collapsed="false">
      <c r="A108" s="1" t="str">
        <f aca="false">IFERROR(IF(A107+1&lt;=$B$10,A107+1,""),"")</f>
        <v/>
      </c>
      <c r="B108" s="27" t="str">
        <f aca="false">IF(A108&gt;$B$10,"",IF($B$5="PIPS",ROUNDUP(P95,2),ROUND(Q95,2)))</f>
        <v/>
      </c>
      <c r="C108" s="1" t="str">
        <f aca="false">IFERROR(IF(ISEVEN(A108)=0,$B$3,"Sell"),"")</f>
        <v/>
      </c>
      <c r="D108" s="1" t="str">
        <f aca="false">IF(A108&gt;$B$10,"",SUMIFS($B$17:B108,$C$17:C108,$I$6))</f>
        <v/>
      </c>
      <c r="E108" s="1" t="str">
        <f aca="false">IF(A108&gt;$B$10,"",SUMIFS($B$17:B108,$C$17:C108,$I$7))</f>
        <v/>
      </c>
      <c r="F108" s="1" t="str">
        <f aca="false">IFERROR(ABS(D108-E108),"")</f>
        <v/>
      </c>
      <c r="G108" s="1" t="str">
        <f aca="false">IF(A108&gt;$B$10,"",D108+E108)</f>
        <v/>
      </c>
      <c r="O108" s="1" t="n">
        <v>105</v>
      </c>
      <c r="P108" s="1" t="str">
        <f aca="false">IFERROR(IF(ISEVEN(O108)=1,($B$6*$B$4+D120*($B$8+$B$9)-$B$8*E120+G120*$B$11)/($B$8-$B$11),($B$6*$B$4+E120*($B$8+$B$9)-$B$8*D120+G120*$B$11)/($B$8-$B$11)),"")</f>
        <v/>
      </c>
      <c r="Q108" s="1" t="str">
        <f aca="false">IFERROR(IF(ISEVEN(O108)=1, ($B$7+$B$12*(D120*( $B$8+$B$9+$B$11)-E120*($B$8-$B$11)))/($B$12*($B$8-$B$11)),($B$7+$B$12*(E120*( $B$8+$B$9+$B$11)-D120*($B$8-$B$11)))/($B$12*($B$8-$B$11))),"")</f>
        <v/>
      </c>
    </row>
    <row r="109" customFormat="false" ht="14.4" hidden="false" customHeight="false" outlineLevel="0" collapsed="false">
      <c r="A109" s="1" t="str">
        <f aca="false">IFERROR(IF(A108+1&lt;=$B$10,A108+1,""),"")</f>
        <v/>
      </c>
      <c r="B109" s="27" t="str">
        <f aca="false">IF(A109&gt;$B$10,"",IF($B$5="PIPS",ROUNDUP(P96,2),ROUND(Q96,2)))</f>
        <v/>
      </c>
      <c r="C109" s="1" t="str">
        <f aca="false">IFERROR(IF(ISEVEN(A109)=0,$B$3,"Sell"),"")</f>
        <v/>
      </c>
      <c r="D109" s="1" t="str">
        <f aca="false">IF(A109&gt;$B$10,"",SUMIFS($B$17:B109,$C$17:C109,$I$6))</f>
        <v/>
      </c>
      <c r="E109" s="1" t="str">
        <f aca="false">IF(A109&gt;$B$10,"",SUMIFS($B$17:B109,$C$17:C109,$I$7))</f>
        <v/>
      </c>
      <c r="F109" s="1" t="str">
        <f aca="false">IFERROR(ABS(D109-E109),"")</f>
        <v/>
      </c>
      <c r="G109" s="1" t="str">
        <f aca="false">IF(A109&gt;$B$10,"",D109+E109)</f>
        <v/>
      </c>
      <c r="O109" s="1" t="n">
        <v>106</v>
      </c>
      <c r="P109" s="1" t="str">
        <f aca="false">IFERROR(IF(ISEVEN(O109)=1,($B$6*$B$4+D121*($B$8+$B$9)-$B$8*E121+G121*$B$11)/($B$8-$B$11),($B$6*$B$4+E121*($B$8+$B$9)-$B$8*D121+G121*$B$11)/($B$8-$B$11)),"")</f>
        <v/>
      </c>
      <c r="Q109" s="1" t="str">
        <f aca="false">IFERROR(IF(ISEVEN(O109)=1, ($B$7+$B$12*(D121*( $B$8+$B$9+$B$11)-E121*($B$8-$B$11)))/($B$12*($B$8-$B$11)),($B$7+$B$12*(E121*( $B$8+$B$9+$B$11)-D121*($B$8-$B$11)))/($B$12*($B$8-$B$11))),"")</f>
        <v/>
      </c>
    </row>
    <row r="110" customFormat="false" ht="14.4" hidden="false" customHeight="false" outlineLevel="0" collapsed="false">
      <c r="A110" s="1" t="str">
        <f aca="false">IFERROR(IF(A109+1&lt;=$B$10,A109+1,""),"")</f>
        <v/>
      </c>
      <c r="B110" s="27" t="str">
        <f aca="false">IF(A110&gt;$B$10,"",IF($B$5="PIPS",ROUNDUP(P97,2),ROUND(Q97,2)))</f>
        <v/>
      </c>
      <c r="C110" s="1" t="str">
        <f aca="false">IFERROR(IF(ISEVEN(A110)=0,$B$3,"Sell"),"")</f>
        <v/>
      </c>
      <c r="D110" s="1" t="str">
        <f aca="false">IF(A110&gt;$B$10,"",SUMIFS($B$17:B110,$C$17:C110,$I$6))</f>
        <v/>
      </c>
      <c r="E110" s="1" t="str">
        <f aca="false">IF(A110&gt;$B$10,"",SUMIFS($B$17:B110,$C$17:C110,$I$7))</f>
        <v/>
      </c>
      <c r="F110" s="1" t="str">
        <f aca="false">IFERROR(ABS(D110-E110),"")</f>
        <v/>
      </c>
      <c r="G110" s="1" t="str">
        <f aca="false">IF(A110&gt;$B$10,"",D110+E110)</f>
        <v/>
      </c>
      <c r="O110" s="1" t="n">
        <v>107</v>
      </c>
      <c r="P110" s="1" t="str">
        <f aca="false">IFERROR(IF(ISEVEN(O110)=1,($B$6*$B$4+D122*($B$8+$B$9)-$B$8*E122+G122*$B$11)/($B$8-$B$11),($B$6*$B$4+E122*($B$8+$B$9)-$B$8*D122+G122*$B$11)/($B$8-$B$11)),"")</f>
        <v/>
      </c>
      <c r="Q110" s="1" t="str">
        <f aca="false">IFERROR(IF(ISEVEN(O110)=1, ($B$7+$B$12*(D122*( $B$8+$B$9+$B$11)-E122*($B$8-$B$11)))/($B$12*($B$8-$B$11)),($B$7+$B$12*(E122*( $B$8+$B$9+$B$11)-D122*($B$8-$B$11)))/($B$12*($B$8-$B$11))),"")</f>
        <v/>
      </c>
    </row>
    <row r="111" customFormat="false" ht="14.4" hidden="false" customHeight="false" outlineLevel="0" collapsed="false">
      <c r="A111" s="1" t="str">
        <f aca="false">IFERROR(IF(A110+1&lt;=$B$10,A110+1,""),"")</f>
        <v/>
      </c>
      <c r="B111" s="27" t="str">
        <f aca="false">IF(A111&gt;$B$10,"",IF($B$5="PIPS",ROUNDUP(P98,2),ROUND(Q98,2)))</f>
        <v/>
      </c>
      <c r="C111" s="1" t="str">
        <f aca="false">IFERROR(IF(ISEVEN(A111)=0,$B$3,"Sell"),"")</f>
        <v/>
      </c>
      <c r="D111" s="1" t="str">
        <f aca="false">IF(A111&gt;$B$10,"",SUMIFS($B$17:B111,$C$17:C111,$I$6))</f>
        <v/>
      </c>
      <c r="E111" s="1" t="str">
        <f aca="false">IF(A111&gt;$B$10,"",SUMIFS($B$17:B111,$C$17:C111,$I$7))</f>
        <v/>
      </c>
      <c r="F111" s="1" t="str">
        <f aca="false">IFERROR(ABS(D111-E111),"")</f>
        <v/>
      </c>
      <c r="G111" s="1" t="str">
        <f aca="false">IF(A111&gt;$B$10,"",D111+E111)</f>
        <v/>
      </c>
      <c r="O111" s="1" t="n">
        <v>108</v>
      </c>
      <c r="P111" s="1" t="str">
        <f aca="false">IFERROR(IF(ISEVEN(O111)=1,($B$6*$B$4+D123*($B$8+$B$9)-$B$8*E123+G123*$B$11)/($B$8-$B$11),($B$6*$B$4+E123*($B$8+$B$9)-$B$8*D123+G123*$B$11)/($B$8-$B$11)),"")</f>
        <v/>
      </c>
      <c r="Q111" s="1" t="str">
        <f aca="false">IFERROR(IF(ISEVEN(O111)=1, ($B$7+$B$12*(D123*( $B$8+$B$9+$B$11)-E123*($B$8-$B$11)))/($B$12*($B$8-$B$11)),($B$7+$B$12*(E123*( $B$8+$B$9+$B$11)-D123*($B$8-$B$11)))/($B$12*($B$8-$B$11))),"")</f>
        <v/>
      </c>
    </row>
    <row r="112" customFormat="false" ht="14.4" hidden="false" customHeight="false" outlineLevel="0" collapsed="false">
      <c r="A112" s="1" t="str">
        <f aca="false">IFERROR(IF(A111+1&lt;=$B$10,A111+1,""),"")</f>
        <v/>
      </c>
      <c r="B112" s="27" t="str">
        <f aca="false">IF(A112&gt;$B$10,"",IF($B$5="PIPS",ROUNDUP(P99,2),ROUND(Q99,2)))</f>
        <v/>
      </c>
      <c r="C112" s="1" t="str">
        <f aca="false">IFERROR(IF(ISEVEN(A112)=0,$B$3,"Sell"),"")</f>
        <v/>
      </c>
      <c r="D112" s="1" t="str">
        <f aca="false">IF(A112&gt;$B$10,"",SUMIFS($B$17:B112,$C$17:C112,$I$6))</f>
        <v/>
      </c>
      <c r="E112" s="1" t="str">
        <f aca="false">IF(A112&gt;$B$10,"",SUMIFS($B$17:B112,$C$17:C112,$I$7))</f>
        <v/>
      </c>
      <c r="F112" s="1" t="str">
        <f aca="false">IFERROR(ABS(D112-E112),"")</f>
        <v/>
      </c>
      <c r="G112" s="1" t="str">
        <f aca="false">IF(A112&gt;$B$10,"",D112+E112)</f>
        <v/>
      </c>
      <c r="O112" s="1" t="n">
        <v>109</v>
      </c>
      <c r="P112" s="1" t="str">
        <f aca="false">IFERROR(IF(ISEVEN(O112)=1,($B$6*$B$4+D124*($B$8+$B$9)-$B$8*E124+G124*$B$11)/($B$8-$B$11),($B$6*$B$4+E124*($B$8+$B$9)-$B$8*D124+G124*$B$11)/($B$8-$B$11)),"")</f>
        <v/>
      </c>
      <c r="Q112" s="1" t="str">
        <f aca="false">IFERROR(IF(ISEVEN(O112)=1, ($B$7+$B$12*(D124*( $B$8+$B$9+$B$11)-E124*($B$8-$B$11)))/($B$12*($B$8-$B$11)),($B$7+$B$12*(E124*( $B$8+$B$9+$B$11)-D124*($B$8-$B$11)))/($B$12*($B$8-$B$11))),"")</f>
        <v/>
      </c>
    </row>
    <row r="113" customFormat="false" ht="14.4" hidden="false" customHeight="false" outlineLevel="0" collapsed="false">
      <c r="A113" s="1" t="str">
        <f aca="false">IFERROR(IF(A112+1&lt;=$B$10,A112+1,""),"")</f>
        <v/>
      </c>
      <c r="B113" s="27" t="str">
        <f aca="false">IF(A113&gt;$B$10,"",IF($B$5="PIPS",ROUNDUP(P100,2),ROUND(Q100,2)))</f>
        <v/>
      </c>
      <c r="C113" s="1" t="str">
        <f aca="false">IFERROR(IF(ISEVEN(A113)=0,$B$3,"Sell"),"")</f>
        <v/>
      </c>
      <c r="D113" s="1" t="str">
        <f aca="false">IF(A113&gt;$B$10,"",SUMIFS($B$17:B113,$C$17:C113,$I$6))</f>
        <v/>
      </c>
      <c r="E113" s="1" t="str">
        <f aca="false">IF(A113&gt;$B$10,"",SUMIFS($B$17:B113,$C$17:C113,$I$7))</f>
        <v/>
      </c>
      <c r="F113" s="1" t="str">
        <f aca="false">IFERROR(ABS(D113-E113),"")</f>
        <v/>
      </c>
      <c r="G113" s="1" t="str">
        <f aca="false">IF(A113&gt;$B$10,"",D113+E113)</f>
        <v/>
      </c>
      <c r="O113" s="1" t="n">
        <v>110</v>
      </c>
      <c r="P113" s="1" t="str">
        <f aca="false">IFERROR(IF(ISEVEN(O113)=1,($B$6*$B$4+D125*($B$8+$B$9)-$B$8*E125+G125*$B$11)/($B$8-$B$11),($B$6*$B$4+E125*($B$8+$B$9)-$B$8*D125+G125*$B$11)/($B$8-$B$11)),"")</f>
        <v/>
      </c>
      <c r="Q113" s="1" t="str">
        <f aca="false">IFERROR(IF(ISEVEN(O113)=1, ($B$7+$B$12*(D125*( $B$8+$B$9+$B$11)-E125*($B$8-$B$11)))/($B$12*($B$8-$B$11)),($B$7+$B$12*(E125*( $B$8+$B$9+$B$11)-D125*($B$8-$B$11)))/($B$12*($B$8-$B$11))),"")</f>
        <v/>
      </c>
    </row>
    <row r="114" customFormat="false" ht="14.4" hidden="false" customHeight="false" outlineLevel="0" collapsed="false">
      <c r="A114" s="1" t="str">
        <f aca="false">IFERROR(IF(A113+1&lt;=$B$10,A113+1,""),"")</f>
        <v/>
      </c>
      <c r="B114" s="27" t="str">
        <f aca="false">IF(A114&gt;$B$10,"",IF($B$5="PIPS",ROUNDUP(P101,2),ROUND(Q101,2)))</f>
        <v/>
      </c>
      <c r="C114" s="1" t="str">
        <f aca="false">IFERROR(IF(ISEVEN(A114)=0,$B$3,"Sell"),"")</f>
        <v/>
      </c>
      <c r="D114" s="1" t="str">
        <f aca="false">IF(A114&gt;$B$10,"",SUMIFS($B$17:B114,$C$17:C114,$I$6))</f>
        <v/>
      </c>
      <c r="E114" s="1" t="str">
        <f aca="false">IF(A114&gt;$B$10,"",SUMIFS($B$17:B114,$C$17:C114,$I$7))</f>
        <v/>
      </c>
      <c r="F114" s="1" t="str">
        <f aca="false">IFERROR(ABS(D114-E114),"")</f>
        <v/>
      </c>
      <c r="G114" s="1" t="str">
        <f aca="false">IF(A114&gt;$B$10,"",D114+E114)</f>
        <v/>
      </c>
      <c r="O114" s="1" t="n">
        <v>111</v>
      </c>
      <c r="P114" s="1" t="str">
        <f aca="false">IFERROR(IF(ISEVEN(O114)=1,($B$6*$B$4+D126*($B$8+$B$9)-$B$8*E126+G126*$B$11)/($B$8-$B$11),($B$6*$B$4+E126*($B$8+$B$9)-$B$8*D126+G126*$B$11)/($B$8-$B$11)),"")</f>
        <v/>
      </c>
      <c r="Q114" s="1" t="str">
        <f aca="false">IFERROR(IF(ISEVEN(O114)=1, ($B$7+$B$12*(D126*( $B$8+$B$9+$B$11)-E126*($B$8-$B$11)))/($B$12*($B$8-$B$11)),($B$7+$B$12*(E126*( $B$8+$B$9+$B$11)-D126*($B$8-$B$11)))/($B$12*($B$8-$B$11))),"")</f>
        <v/>
      </c>
    </row>
    <row r="115" customFormat="false" ht="14.4" hidden="false" customHeight="false" outlineLevel="0" collapsed="false">
      <c r="A115" s="1" t="str">
        <f aca="false">IFERROR(IF(A114+1&lt;=$B$10,A114+1,""),"")</f>
        <v/>
      </c>
      <c r="B115" s="27" t="str">
        <f aca="false">IF(A115&gt;$B$10,"",IF($B$5="PIPS",ROUNDUP(P102,2),ROUND(Q102,2)))</f>
        <v/>
      </c>
      <c r="C115" s="1" t="str">
        <f aca="false">IFERROR(IF(ISEVEN(A115)=0,$B$3,"Sell"),"")</f>
        <v/>
      </c>
      <c r="D115" s="1" t="str">
        <f aca="false">IF(A115&gt;$B$10,"",SUMIFS($B$17:B115,$C$17:C115,$I$6))</f>
        <v/>
      </c>
      <c r="E115" s="1" t="str">
        <f aca="false">IF(A115&gt;$B$10,"",SUMIFS($B$17:B115,$C$17:C115,$I$7))</f>
        <v/>
      </c>
      <c r="F115" s="1" t="str">
        <f aca="false">IFERROR(ABS(D115-E115),"")</f>
        <v/>
      </c>
      <c r="G115" s="1" t="str">
        <f aca="false">IF(A115&gt;$B$10,"",D115+E115)</f>
        <v/>
      </c>
      <c r="O115" s="1" t="n">
        <v>112</v>
      </c>
      <c r="P115" s="1" t="str">
        <f aca="false">IFERROR(IF(ISEVEN(O115)=1,($B$6*$B$4+D127*($B$8+$B$9)-$B$8*E127+G127*$B$11)/($B$8-$B$11),($B$6*$B$4+E127*($B$8+$B$9)-$B$8*D127+G127*$B$11)/($B$8-$B$11)),"")</f>
        <v/>
      </c>
      <c r="Q115" s="1" t="str">
        <f aca="false">IFERROR(IF(ISEVEN(O115)=1, ($B$7+$B$12*(D127*( $B$8+$B$9+$B$11)-E127*($B$8-$B$11)))/($B$12*($B$8-$B$11)),($B$7+$B$12*(E127*( $B$8+$B$9+$B$11)-D127*($B$8-$B$11)))/($B$12*($B$8-$B$11))),"")</f>
        <v/>
      </c>
    </row>
    <row r="116" customFormat="false" ht="14.4" hidden="false" customHeight="false" outlineLevel="0" collapsed="false">
      <c r="A116" s="1" t="str">
        <f aca="false">IFERROR(IF(A115+1&lt;=$B$10,A115+1,""),"")</f>
        <v/>
      </c>
      <c r="B116" s="27" t="str">
        <f aca="false">IF(A116&gt;$B$10,"",IF($B$5="PIPS",ROUNDUP(P103,2),ROUND(Q103,2)))</f>
        <v/>
      </c>
      <c r="C116" s="1" t="str">
        <f aca="false">IFERROR(IF(ISEVEN(A116)=0,$B$3,"Sell"),"")</f>
        <v/>
      </c>
      <c r="D116" s="1" t="str">
        <f aca="false">IF(A116&gt;$B$10,"",SUMIFS($B$17:B116,$C$17:C116,$I$6))</f>
        <v/>
      </c>
      <c r="E116" s="1" t="str">
        <f aca="false">IF(A116&gt;$B$10,"",SUMIFS($B$17:B116,$C$17:C116,$I$7))</f>
        <v/>
      </c>
      <c r="F116" s="1" t="str">
        <f aca="false">IFERROR(ABS(D116-E116),"")</f>
        <v/>
      </c>
      <c r="G116" s="1" t="str">
        <f aca="false">IF(A116&gt;$B$10,"",D116+E116)</f>
        <v/>
      </c>
      <c r="O116" s="1" t="n">
        <v>113</v>
      </c>
      <c r="P116" s="1" t="str">
        <f aca="false">IFERROR(IF(ISEVEN(O116)=1,($B$6*$B$4+D128*($B$8+$B$9)-$B$8*E128+G128*$B$11)/($B$8-$B$11),($B$6*$B$4+E128*($B$8+$B$9)-$B$8*D128+G128*$B$11)/($B$8-$B$11)),"")</f>
        <v/>
      </c>
      <c r="Q116" s="1" t="str">
        <f aca="false">IFERROR(IF(ISEVEN(O116)=1, ($B$7+$B$12*(D128*( $B$8+$B$9+$B$11)-E128*($B$8-$B$11)))/($B$12*($B$8-$B$11)),($B$7+$B$12*(E128*( $B$8+$B$9+$B$11)-D128*($B$8-$B$11)))/($B$12*($B$8-$B$11))),"")</f>
        <v/>
      </c>
    </row>
    <row r="117" customFormat="false" ht="14.4" hidden="false" customHeight="false" outlineLevel="0" collapsed="false">
      <c r="A117" s="1" t="str">
        <f aca="false">IFERROR(IF(A116+1&lt;=$B$10,A116+1,""),"")</f>
        <v/>
      </c>
      <c r="B117" s="27" t="str">
        <f aca="false">IF(A117&gt;$B$10,"",IF($B$5="PIPS",ROUNDUP(P104,2),ROUND(Q104,2)))</f>
        <v/>
      </c>
      <c r="C117" s="1" t="str">
        <f aca="false">IFERROR(IF(ISEVEN(A117)=0,$B$3,"Sell"),"")</f>
        <v/>
      </c>
      <c r="D117" s="1" t="str">
        <f aca="false">IF(A117&gt;$B$10,"",SUMIFS($B$17:B117,$C$17:C117,$I$6))</f>
        <v/>
      </c>
      <c r="E117" s="1" t="str">
        <f aca="false">IF(A117&gt;$B$10,"",SUMIFS($B$17:B117,$C$17:C117,$I$7))</f>
        <v/>
      </c>
      <c r="F117" s="1" t="str">
        <f aca="false">IFERROR(ABS(D117-E117),"")</f>
        <v/>
      </c>
      <c r="G117" s="1" t="str">
        <f aca="false">IF(A117&gt;$B$10,"",D117+E117)</f>
        <v/>
      </c>
      <c r="O117" s="1" t="n">
        <v>114</v>
      </c>
      <c r="P117" s="1" t="str">
        <f aca="false">IFERROR(IF(ISEVEN(O117)=1,($B$6*$B$4+D129*($B$8+$B$9)-$B$8*E129+G129*$B$11)/($B$8-$B$11),($B$6*$B$4+E129*($B$8+$B$9)-$B$8*D129+G129*$B$11)/($B$8-$B$11)),"")</f>
        <v/>
      </c>
      <c r="Q117" s="1" t="str">
        <f aca="false">IFERROR(IF(ISEVEN(O117)=1, ($B$7+$B$12*(D129*( $B$8+$B$9+$B$11)-E129*($B$8-$B$11)))/($B$12*($B$8-$B$11)),($B$7+$B$12*(E129*( $B$8+$B$9+$B$11)-D129*($B$8-$B$11)))/($B$12*($B$8-$B$11))),"")</f>
        <v/>
      </c>
    </row>
    <row r="118" customFormat="false" ht="14.4" hidden="false" customHeight="false" outlineLevel="0" collapsed="false">
      <c r="A118" s="1" t="str">
        <f aca="false">IFERROR(IF(A117+1&lt;=$B$10,A117+1,""),"")</f>
        <v/>
      </c>
      <c r="B118" s="27" t="str">
        <f aca="false">IF(A118&gt;$B$10,"",IF($B$5="PIPS",ROUNDUP(P105,2),ROUND(Q105,2)))</f>
        <v/>
      </c>
      <c r="C118" s="1" t="str">
        <f aca="false">IFERROR(IF(ISEVEN(A118)=0,$B$3,"Sell"),"")</f>
        <v/>
      </c>
      <c r="D118" s="1" t="str">
        <f aca="false">IF(A118&gt;$B$10,"",SUMIFS($B$17:B118,$C$17:C118,$I$6))</f>
        <v/>
      </c>
      <c r="E118" s="1" t="str">
        <f aca="false">IF(A118&gt;$B$10,"",SUMIFS($B$17:B118,$C$17:C118,$I$7))</f>
        <v/>
      </c>
      <c r="F118" s="1" t="str">
        <f aca="false">IFERROR(ABS(D118-E118),"")</f>
        <v/>
      </c>
      <c r="G118" s="1" t="str">
        <f aca="false">IF(A118&gt;$B$10,"",D118+E118)</f>
        <v/>
      </c>
      <c r="O118" s="1" t="n">
        <v>115</v>
      </c>
      <c r="P118" s="1" t="str">
        <f aca="false">IFERROR(IF(ISEVEN(O118)=1,($B$6*$B$4+D130*($B$8+$B$9)-$B$8*E130+G130*$B$11)/($B$8-$B$11),($B$6*$B$4+E130*($B$8+$B$9)-$B$8*D130+G130*$B$11)/($B$8-$B$11)),"")</f>
        <v/>
      </c>
      <c r="Q118" s="1" t="str">
        <f aca="false">IFERROR(IF(ISEVEN(O118)=1, ($B$7+$B$12*(D130*( $B$8+$B$9+$B$11)-E130*($B$8-$B$11)))/($B$12*($B$8-$B$11)),($B$7+$B$12*(E130*( $B$8+$B$9+$B$11)-D130*($B$8-$B$11)))/($B$12*($B$8-$B$11))),"")</f>
        <v/>
      </c>
    </row>
    <row r="119" customFormat="false" ht="14.4" hidden="false" customHeight="false" outlineLevel="0" collapsed="false">
      <c r="A119" s="1" t="str">
        <f aca="false">IFERROR(IF(A118+1&lt;=$B$10,A118+1,""),"")</f>
        <v/>
      </c>
      <c r="B119" s="27" t="str">
        <f aca="false">IF(A119&gt;$B$10,"",IF($B$5="PIPS",ROUNDUP(P106,2),ROUND(Q106,2)))</f>
        <v/>
      </c>
      <c r="C119" s="1" t="str">
        <f aca="false">IFERROR(IF(ISEVEN(A119)=0,$B$3,"Sell"),"")</f>
        <v/>
      </c>
      <c r="D119" s="1" t="str">
        <f aca="false">IF(A119&gt;$B$10,"",SUMIFS($B$17:B119,$C$17:C119,$I$6))</f>
        <v/>
      </c>
      <c r="E119" s="1" t="str">
        <f aca="false">IF(A119&gt;$B$10,"",SUMIFS($B$17:B119,$C$17:C119,$I$7))</f>
        <v/>
      </c>
      <c r="F119" s="1" t="str">
        <f aca="false">IFERROR(ABS(D119-E119),"")</f>
        <v/>
      </c>
      <c r="G119" s="1" t="str">
        <f aca="false">IF(A119&gt;$B$10,"",D119+E119)</f>
        <v/>
      </c>
      <c r="O119" s="1" t="n">
        <v>116</v>
      </c>
      <c r="P119" s="1" t="str">
        <f aca="false">IFERROR(IF(ISEVEN(O119)=1,($B$6*$B$4+D131*($B$8+$B$9)-$B$8*E131+G131*$B$11)/($B$8-$B$11),($B$6*$B$4+E131*($B$8+$B$9)-$B$8*D131+G131*$B$11)/($B$8-$B$11)),"")</f>
        <v/>
      </c>
      <c r="Q119" s="1" t="str">
        <f aca="false">IFERROR(IF(ISEVEN(O119)=1, ($B$7+$B$12*(D131*( $B$8+$B$9+$B$11)-E131*($B$8-$B$11)))/($B$12*($B$8-$B$11)),($B$7+$B$12*(E131*( $B$8+$B$9+$B$11)-D131*($B$8-$B$11)))/($B$12*($B$8-$B$11))),"")</f>
        <v/>
      </c>
    </row>
    <row r="120" customFormat="false" ht="14.4" hidden="false" customHeight="false" outlineLevel="0" collapsed="false">
      <c r="A120" s="1" t="str">
        <f aca="false">IFERROR(IF(A119+1&lt;=$B$10,A119+1,""),"")</f>
        <v/>
      </c>
      <c r="B120" s="27" t="str">
        <f aca="false">IF(A120&gt;$B$10,"",IF($B$5="PIPS",ROUNDUP(P107,2),ROUND(Q107,2)))</f>
        <v/>
      </c>
      <c r="C120" s="1" t="str">
        <f aca="false">IFERROR(IF(ISEVEN(A120)=0,$B$3,"Sell"),"")</f>
        <v/>
      </c>
      <c r="D120" s="1" t="str">
        <f aca="false">IF(A120&gt;$B$10,"",SUMIFS($B$17:B120,$C$17:C120,$I$6))</f>
        <v/>
      </c>
      <c r="E120" s="1" t="str">
        <f aca="false">IF(A120&gt;$B$10,"",SUMIFS($B$17:B120,$C$17:C120,$I$7))</f>
        <v/>
      </c>
      <c r="F120" s="1" t="str">
        <f aca="false">IFERROR(ABS(D120-E120),"")</f>
        <v/>
      </c>
      <c r="G120" s="1" t="str">
        <f aca="false">IF(A120&gt;$B$10,"",D120+E120)</f>
        <v/>
      </c>
      <c r="O120" s="1" t="n">
        <v>117</v>
      </c>
      <c r="P120" s="1" t="str">
        <f aca="false">IFERROR(IF(ISEVEN(O120)=1,($B$6*$B$4+D132*($B$8+$B$9)-$B$8*E132+G132*$B$11)/($B$8-$B$11),($B$6*$B$4+E132*($B$8+$B$9)-$B$8*D132+G132*$B$11)/($B$8-$B$11)),"")</f>
        <v/>
      </c>
      <c r="Q120" s="1" t="str">
        <f aca="false">IFERROR(IF(ISEVEN(O120)=1, ($B$7+$B$12*(D132*( $B$8+$B$9+$B$11)-E132*($B$8-$B$11)))/($B$12*($B$8-$B$11)),($B$7+$B$12*(E132*( $B$8+$B$9+$B$11)-D132*($B$8-$B$11)))/($B$12*($B$8-$B$11))),"")</f>
        <v/>
      </c>
    </row>
    <row r="121" customFormat="false" ht="14.4" hidden="false" customHeight="false" outlineLevel="0" collapsed="false">
      <c r="A121" s="1" t="str">
        <f aca="false">IFERROR(IF(A120+1&lt;=$B$10,A120+1,""),"")</f>
        <v/>
      </c>
      <c r="B121" s="27" t="str">
        <f aca="false">IF(A121&gt;$B$10,"",IF($B$5="PIPS",ROUNDUP(P108,2),ROUND(Q108,2)))</f>
        <v/>
      </c>
      <c r="C121" s="1" t="str">
        <f aca="false">IFERROR(IF(ISEVEN(A121)=0,$B$3,"Sell"),"")</f>
        <v/>
      </c>
      <c r="D121" s="1" t="str">
        <f aca="false">IF(A121&gt;$B$10,"",SUMIFS($B$17:B121,$C$17:C121,$I$6))</f>
        <v/>
      </c>
      <c r="E121" s="1" t="str">
        <f aca="false">IF(A121&gt;$B$10,"",SUMIFS($B$17:B121,$C$17:C121,$I$7))</f>
        <v/>
      </c>
      <c r="F121" s="1" t="str">
        <f aca="false">IFERROR(ABS(D121-E121),"")</f>
        <v/>
      </c>
      <c r="G121" s="1" t="str">
        <f aca="false">IF(A121&gt;$B$10,"",D121+E121)</f>
        <v/>
      </c>
      <c r="O121" s="1" t="n">
        <v>118</v>
      </c>
      <c r="P121" s="1" t="str">
        <f aca="false">IFERROR(IF(ISEVEN(O121)=1,($B$6*$B$4+D133*($B$8+$B$9)-$B$8*E133+G133*$B$11)/($B$8-$B$11),($B$6*$B$4+E133*($B$8+$B$9)-$B$8*D133+G133*$B$11)/($B$8-$B$11)),"")</f>
        <v/>
      </c>
      <c r="Q121" s="1" t="str">
        <f aca="false">IFERROR(IF(ISEVEN(O121)=1, ($B$7+$B$12*(D133*( $B$8+$B$9+$B$11)-E133*($B$8-$B$11)))/($B$12*($B$8-$B$11)),($B$7+$B$12*(E133*( $B$8+$B$9+$B$11)-D133*($B$8-$B$11)))/($B$12*($B$8-$B$11))),"")</f>
        <v/>
      </c>
    </row>
    <row r="122" customFormat="false" ht="14.4" hidden="false" customHeight="false" outlineLevel="0" collapsed="false">
      <c r="A122" s="1" t="str">
        <f aca="false">IFERROR(IF(A121+1&lt;=$B$10,A121+1,""),"")</f>
        <v/>
      </c>
      <c r="B122" s="27" t="str">
        <f aca="false">IF(A122&gt;$B$10,"",IF($B$5="PIPS",ROUNDUP(P109,2),ROUND(Q109,2)))</f>
        <v/>
      </c>
      <c r="C122" s="1" t="str">
        <f aca="false">IFERROR(IF(ISEVEN(A122)=0,$B$3,"Sell"),"")</f>
        <v/>
      </c>
      <c r="D122" s="1" t="str">
        <f aca="false">IF(A122&gt;$B$10,"",SUMIFS($B$17:B122,$C$17:C122,$I$6))</f>
        <v/>
      </c>
      <c r="E122" s="1" t="str">
        <f aca="false">IF(A122&gt;$B$10,"",SUMIFS($B$17:B122,$C$17:C122,$I$7))</f>
        <v/>
      </c>
      <c r="F122" s="1" t="str">
        <f aca="false">IFERROR(ABS(D122-E122),"")</f>
        <v/>
      </c>
      <c r="G122" s="1" t="str">
        <f aca="false">IF(A122&gt;$B$10,"",D122+E122)</f>
        <v/>
      </c>
      <c r="O122" s="1" t="n">
        <v>119</v>
      </c>
      <c r="P122" s="1" t="str">
        <f aca="false">IFERROR(IF(ISEVEN(O122)=1,($B$6*$B$4+D134*($B$8+$B$9)-$B$8*E134+G134*$B$11)/($B$8-$B$11),($B$6*$B$4+E134*($B$8+$B$9)-$B$8*D134+G134*$B$11)/($B$8-$B$11)),"")</f>
        <v/>
      </c>
      <c r="Q122" s="1" t="str">
        <f aca="false">IFERROR(IF(ISEVEN(O122)=1, ($B$7+$B$12*(D134*( $B$8+$B$9+$B$11)-E134*($B$8-$B$11)))/($B$12*($B$8-$B$11)),($B$7+$B$12*(E134*( $B$8+$B$9+$B$11)-D134*($B$8-$B$11)))/($B$12*($B$8-$B$11))),"")</f>
        <v/>
      </c>
    </row>
    <row r="123" customFormat="false" ht="14.4" hidden="false" customHeight="false" outlineLevel="0" collapsed="false">
      <c r="A123" s="1" t="str">
        <f aca="false">IFERROR(IF(A122+1&lt;=$B$10,A122+1,""),"")</f>
        <v/>
      </c>
      <c r="B123" s="27" t="str">
        <f aca="false">IF(A123&gt;$B$10,"",IF($B$5="PIPS",ROUNDUP(P110,2),ROUND(Q110,2)))</f>
        <v/>
      </c>
      <c r="C123" s="1" t="str">
        <f aca="false">IFERROR(IF(ISEVEN(A123)=0,$B$3,"Sell"),"")</f>
        <v/>
      </c>
      <c r="D123" s="1" t="str">
        <f aca="false">IF(A123&gt;$B$10,"",SUMIFS($B$17:B123,$C$17:C123,$I$6))</f>
        <v/>
      </c>
      <c r="E123" s="1" t="str">
        <f aca="false">IF(A123&gt;$B$10,"",SUMIFS($B$17:B123,$C$17:C123,$I$7))</f>
        <v/>
      </c>
      <c r="F123" s="1" t="str">
        <f aca="false">IFERROR(ABS(D123-E123),"")</f>
        <v/>
      </c>
      <c r="G123" s="1" t="str">
        <f aca="false">IF(A123&gt;$B$10,"",D123+E123)</f>
        <v/>
      </c>
      <c r="O123" s="1" t="n">
        <v>120</v>
      </c>
      <c r="P123" s="1" t="str">
        <f aca="false">IFERROR(IF(ISEVEN(O123)=1,($B$6*$B$4+D135*($B$8+$B$9)-$B$8*E135+G135*$B$11)/($B$8-$B$11),($B$6*$B$4+E135*($B$8+$B$9)-$B$8*D135+G135*$B$11)/($B$8-$B$11)),"")</f>
        <v/>
      </c>
      <c r="Q123" s="1" t="str">
        <f aca="false">IFERROR(IF(ISEVEN(O123)=1, ($B$7+$B$12*(D135*( $B$8+$B$9+$B$11)-E135*($B$8-$B$11)))/($B$12*($B$8-$B$11)),($B$7+$B$12*(E135*( $B$8+$B$9+$B$11)-D135*($B$8-$B$11)))/($B$12*($B$8-$B$11))),"")</f>
        <v/>
      </c>
    </row>
    <row r="124" customFormat="false" ht="14.4" hidden="false" customHeight="false" outlineLevel="0" collapsed="false">
      <c r="A124" s="1" t="str">
        <f aca="false">IFERROR(IF(A123+1&lt;=$B$10,A123+1,""),"")</f>
        <v/>
      </c>
      <c r="B124" s="27" t="str">
        <f aca="false">IF(A124&gt;$B$10,"",IF($B$5="PIPS",ROUNDUP(P111,2),ROUND(Q111,2)))</f>
        <v/>
      </c>
      <c r="C124" s="1" t="str">
        <f aca="false">IFERROR(IF(ISEVEN(A124)=0,$B$3,"Sell"),"")</f>
        <v/>
      </c>
      <c r="D124" s="1" t="str">
        <f aca="false">IF(A124&gt;$B$10,"",SUMIFS($B$17:B124,$C$17:C124,$I$6))</f>
        <v/>
      </c>
      <c r="E124" s="1" t="str">
        <f aca="false">IF(A124&gt;$B$10,"",SUMIFS($B$17:B124,$C$17:C124,$I$7))</f>
        <v/>
      </c>
      <c r="F124" s="1" t="str">
        <f aca="false">IFERROR(ABS(D124-E124),"")</f>
        <v/>
      </c>
      <c r="G124" s="1" t="str">
        <f aca="false">IF(A124&gt;$B$10,"",D124+E124)</f>
        <v/>
      </c>
      <c r="O124" s="1" t="n">
        <v>121</v>
      </c>
      <c r="P124" s="1" t="str">
        <f aca="false">IFERROR(IF(ISEVEN(O124)=1,($B$6*$B$4+D136*($B$8+$B$9)-$B$8*E136+G136*$B$11)/($B$8-$B$11),($B$6*$B$4+E136*($B$8+$B$9)-$B$8*D136+G136*$B$11)/($B$8-$B$11)),"")</f>
        <v/>
      </c>
      <c r="Q124" s="1" t="str">
        <f aca="false">IFERROR(IF(ISEVEN(O124)=1, ($B$7+$B$12*(D136*( $B$8+$B$9+$B$11)-E136*($B$8-$B$11)))/($B$12*($B$8-$B$11)),($B$7+$B$12*(E136*( $B$8+$B$9+$B$11)-D136*($B$8-$B$11)))/($B$12*($B$8-$B$11))),"")</f>
        <v/>
      </c>
    </row>
    <row r="125" customFormat="false" ht="14.4" hidden="false" customHeight="false" outlineLevel="0" collapsed="false">
      <c r="A125" s="1" t="str">
        <f aca="false">IFERROR(IF(A124+1&lt;=$B$10,A124+1,""),"")</f>
        <v/>
      </c>
      <c r="B125" s="27" t="str">
        <f aca="false">IF(A125&gt;$B$10,"",IF($B$5="PIPS",ROUNDUP(P112,2),ROUND(Q112,2)))</f>
        <v/>
      </c>
      <c r="C125" s="1" t="str">
        <f aca="false">IFERROR(IF(ISEVEN(A125)=0,$B$3,"Sell"),"")</f>
        <v/>
      </c>
      <c r="D125" s="1" t="str">
        <f aca="false">IF(A125&gt;$B$10,"",SUMIFS($B$17:B125,$C$17:C125,$I$6))</f>
        <v/>
      </c>
      <c r="E125" s="1" t="str">
        <f aca="false">IF(A125&gt;$B$10,"",SUMIFS($B$17:B125,$C$17:C125,$I$7))</f>
        <v/>
      </c>
      <c r="F125" s="1" t="str">
        <f aca="false">IFERROR(ABS(D125-E125),"")</f>
        <v/>
      </c>
      <c r="G125" s="1" t="str">
        <f aca="false">IF(A125&gt;$B$10,"",D125+E125)</f>
        <v/>
      </c>
      <c r="O125" s="1" t="n">
        <v>122</v>
      </c>
      <c r="P125" s="1" t="str">
        <f aca="false">IFERROR(IF(ISEVEN(O125)=1,($B$6*$B$4+D137*($B$8+$B$9)-$B$8*E137+G137*$B$11)/($B$8-$B$11),($B$6*$B$4+E137*($B$8+$B$9)-$B$8*D137+G137*$B$11)/($B$8-$B$11)),"")</f>
        <v/>
      </c>
      <c r="Q125" s="1" t="str">
        <f aca="false">IFERROR(IF(ISEVEN(O125)=1, ($B$7+$B$12*(D137*( $B$8+$B$9+$B$11)-E137*($B$8-$B$11)))/($B$12*($B$8-$B$11)),($B$7+$B$12*(E137*( $B$8+$B$9+$B$11)-D137*($B$8-$B$11)))/($B$12*($B$8-$B$11))),"")</f>
        <v/>
      </c>
    </row>
    <row r="126" customFormat="false" ht="14.4" hidden="false" customHeight="false" outlineLevel="0" collapsed="false">
      <c r="A126" s="1" t="str">
        <f aca="false">IFERROR(IF(A125+1&lt;=$B$10,A125+1,""),"")</f>
        <v/>
      </c>
      <c r="B126" s="27" t="str">
        <f aca="false">IF(A126&gt;$B$10,"",IF($B$5="PIPS",ROUNDUP(P113,2),ROUND(Q113,2)))</f>
        <v/>
      </c>
      <c r="C126" s="1" t="str">
        <f aca="false">IFERROR(IF(ISEVEN(A126)=0,$B$3,"Sell"),"")</f>
        <v/>
      </c>
      <c r="D126" s="1" t="str">
        <f aca="false">IF(A126&gt;$B$10,"",SUMIFS($B$17:B126,$C$17:C126,$I$6))</f>
        <v/>
      </c>
      <c r="E126" s="1" t="str">
        <f aca="false">IF(A126&gt;$B$10,"",SUMIFS($B$17:B126,$C$17:C126,$I$7))</f>
        <v/>
      </c>
      <c r="F126" s="1" t="str">
        <f aca="false">IFERROR(ABS(D126-E126),"")</f>
        <v/>
      </c>
      <c r="G126" s="1" t="str">
        <f aca="false">IF(A126&gt;$B$10,"",D126+E126)</f>
        <v/>
      </c>
      <c r="O126" s="1" t="n">
        <v>123</v>
      </c>
      <c r="P126" s="1" t="str">
        <f aca="false">IFERROR(IF(ISEVEN(O126)=1,($B$6*$B$4+D138*($B$8+$B$9)-$B$8*E138+G138*$B$11)/($B$8-$B$11),($B$6*$B$4+E138*($B$8+$B$9)-$B$8*D138+G138*$B$11)/($B$8-$B$11)),"")</f>
        <v/>
      </c>
      <c r="Q126" s="1" t="str">
        <f aca="false">IFERROR(IF(ISEVEN(O126)=1, ($B$7+$B$12*(D138*( $B$8+$B$9+$B$11)-E138*($B$8-$B$11)))/($B$12*($B$8-$B$11)),($B$7+$B$12*(E138*( $B$8+$B$9+$B$11)-D138*($B$8-$B$11)))/($B$12*($B$8-$B$11))),"")</f>
        <v/>
      </c>
    </row>
    <row r="127" customFormat="false" ht="14.4" hidden="false" customHeight="false" outlineLevel="0" collapsed="false">
      <c r="A127" s="1" t="str">
        <f aca="false">IFERROR(IF(A126+1&lt;=$B$10,A126+1,""),"")</f>
        <v/>
      </c>
      <c r="B127" s="27" t="str">
        <f aca="false">IF(A127&gt;$B$10,"",IF($B$5="PIPS",ROUNDUP(P114,2),ROUND(Q114,2)))</f>
        <v/>
      </c>
      <c r="C127" s="1" t="str">
        <f aca="false">IFERROR(IF(ISEVEN(A127)=0,$B$3,"Sell"),"")</f>
        <v/>
      </c>
      <c r="D127" s="1" t="str">
        <f aca="false">IF(A127&gt;$B$10,"",SUMIFS($B$17:B127,$C$17:C127,$I$6))</f>
        <v/>
      </c>
      <c r="E127" s="1" t="str">
        <f aca="false">IF(A127&gt;$B$10,"",SUMIFS($B$17:B127,$C$17:C127,$I$7))</f>
        <v/>
      </c>
      <c r="F127" s="1" t="str">
        <f aca="false">IFERROR(ABS(D127-E127),"")</f>
        <v/>
      </c>
      <c r="G127" s="1" t="str">
        <f aca="false">IF(A127&gt;$B$10,"",D127+E127)</f>
        <v/>
      </c>
      <c r="O127" s="1" t="n">
        <v>124</v>
      </c>
      <c r="P127" s="1" t="str">
        <f aca="false">IFERROR(IF(ISEVEN(O127)=1,($B$6*$B$4+D139*($B$8+$B$9)-$B$8*E139+G139*$B$11)/($B$8-$B$11),($B$6*$B$4+E139*($B$8+$B$9)-$B$8*D139+G139*$B$11)/($B$8-$B$11)),"")</f>
        <v/>
      </c>
      <c r="Q127" s="1" t="str">
        <f aca="false">IFERROR(IF(ISEVEN(O127)=1, ($B$7+$B$12*(D139*( $B$8+$B$9+$B$11)-E139*($B$8-$B$11)))/($B$12*($B$8-$B$11)),($B$7+$B$12*(E139*( $B$8+$B$9+$B$11)-D139*($B$8-$B$11)))/($B$12*($B$8-$B$11))),"")</f>
        <v/>
      </c>
    </row>
    <row r="128" customFormat="false" ht="14.4" hidden="false" customHeight="false" outlineLevel="0" collapsed="false">
      <c r="A128" s="1" t="str">
        <f aca="false">IFERROR(IF(A127+1&lt;=$B$10,A127+1,""),"")</f>
        <v/>
      </c>
      <c r="B128" s="27" t="str">
        <f aca="false">IF(A128&gt;$B$10,"",IF($B$5="PIPS",ROUNDUP(P115,2),ROUND(Q115,2)))</f>
        <v/>
      </c>
      <c r="C128" s="1" t="str">
        <f aca="false">IFERROR(IF(ISEVEN(A128)=0,$B$3,"Sell"),"")</f>
        <v/>
      </c>
      <c r="D128" s="1" t="str">
        <f aca="false">IF(A128&gt;$B$10,"",SUMIFS($B$17:B128,$C$17:C128,$I$6))</f>
        <v/>
      </c>
      <c r="E128" s="1" t="str">
        <f aca="false">IF(A128&gt;$B$10,"",SUMIFS($B$17:B128,$C$17:C128,$I$7))</f>
        <v/>
      </c>
      <c r="F128" s="1" t="str">
        <f aca="false">IFERROR(ABS(D128-E128),"")</f>
        <v/>
      </c>
      <c r="G128" s="1" t="str">
        <f aca="false">IF(A128&gt;$B$10,"",D128+E128)</f>
        <v/>
      </c>
      <c r="O128" s="1" t="n">
        <v>125</v>
      </c>
      <c r="P128" s="1" t="str">
        <f aca="false">IFERROR(IF(ISEVEN(O128)=1,($B$6*$B$4+D140*($B$8+$B$9)-$B$8*E140+G140*$B$11)/($B$8-$B$11),($B$6*$B$4+E140*($B$8+$B$9)-$B$8*D140+G140*$B$11)/($B$8-$B$11)),"")</f>
        <v/>
      </c>
      <c r="Q128" s="1" t="str">
        <f aca="false">IFERROR(IF(ISEVEN(O128)=1, ($B$7+$B$12*(D140*( $B$8+$B$9+$B$11)-E140*($B$8-$B$11)))/($B$12*($B$8-$B$11)),($B$7+$B$12*(E140*( $B$8+$B$9+$B$11)-D140*($B$8-$B$11)))/($B$12*($B$8-$B$11))),"")</f>
        <v/>
      </c>
    </row>
    <row r="129" customFormat="false" ht="14.4" hidden="false" customHeight="false" outlineLevel="0" collapsed="false">
      <c r="A129" s="1" t="str">
        <f aca="false">IFERROR(IF(A128+1&lt;=$B$10,A128+1,""),"")</f>
        <v/>
      </c>
      <c r="B129" s="27" t="str">
        <f aca="false">IF(A129&gt;$B$10,"",IF($B$5="PIPS",ROUNDUP(P116,2),ROUND(Q116,2)))</f>
        <v/>
      </c>
      <c r="C129" s="1" t="str">
        <f aca="false">IFERROR(IF(ISEVEN(A129)=0,$B$3,"Sell"),"")</f>
        <v/>
      </c>
      <c r="D129" s="1" t="str">
        <f aca="false">IF(A129&gt;$B$10,"",SUMIFS($B$17:B129,$C$17:C129,$I$6))</f>
        <v/>
      </c>
      <c r="E129" s="1" t="str">
        <f aca="false">IF(A129&gt;$B$10,"",SUMIFS($B$17:B129,$C$17:C129,$I$7))</f>
        <v/>
      </c>
      <c r="F129" s="1" t="str">
        <f aca="false">IFERROR(ABS(D129-E129),"")</f>
        <v/>
      </c>
      <c r="G129" s="1" t="str">
        <f aca="false">IF(A129&gt;$B$10,"",D129+E129)</f>
        <v/>
      </c>
      <c r="O129" s="1" t="n">
        <v>126</v>
      </c>
      <c r="P129" s="1" t="str">
        <f aca="false">IFERROR(IF(ISEVEN(O129)=1,($B$6*$B$4+D141*($B$8+$B$9)-$B$8*E141+G141*$B$11)/($B$8-$B$11),($B$6*$B$4+E141*($B$8+$B$9)-$B$8*D141+G141*$B$11)/($B$8-$B$11)),"")</f>
        <v/>
      </c>
      <c r="Q129" s="1" t="str">
        <f aca="false">IFERROR(IF(ISEVEN(O129)=1, ($B$7+$B$12*(D141*( $B$8+$B$9+$B$11)-E141*($B$8-$B$11)))/($B$12*($B$8-$B$11)),($B$7+$B$12*(E141*( $B$8+$B$9+$B$11)-D141*($B$8-$B$11)))/($B$12*($B$8-$B$11))),"")</f>
        <v/>
      </c>
    </row>
    <row r="130" customFormat="false" ht="14.4" hidden="false" customHeight="false" outlineLevel="0" collapsed="false">
      <c r="A130" s="1" t="str">
        <f aca="false">IFERROR(IF(A129+1&lt;=$B$10,A129+1,""),"")</f>
        <v/>
      </c>
      <c r="B130" s="27" t="str">
        <f aca="false">IF(A130&gt;$B$10,"",IF($B$5="PIPS",ROUNDUP(P117,2),ROUND(Q117,2)))</f>
        <v/>
      </c>
      <c r="C130" s="1" t="str">
        <f aca="false">IFERROR(IF(ISEVEN(A130)=0,$B$3,"Sell"),"")</f>
        <v/>
      </c>
      <c r="D130" s="1" t="str">
        <f aca="false">IF(A130&gt;$B$10,"",SUMIFS($B$17:B130,$C$17:C130,$I$6))</f>
        <v/>
      </c>
      <c r="E130" s="1" t="str">
        <f aca="false">IF(A130&gt;$B$10,"",SUMIFS($B$17:B130,$C$17:C130,$I$7))</f>
        <v/>
      </c>
      <c r="F130" s="1" t="str">
        <f aca="false">IFERROR(ABS(D130-E130),"")</f>
        <v/>
      </c>
      <c r="G130" s="1" t="str">
        <f aca="false">IF(A130&gt;$B$10,"",D130+E130)</f>
        <v/>
      </c>
      <c r="O130" s="1" t="n">
        <v>127</v>
      </c>
      <c r="P130" s="1" t="str">
        <f aca="false">IFERROR(IF(ISEVEN(O130)=1,($B$6*$B$4+D142*($B$8+$B$9)-$B$8*E142+G142*$B$11)/($B$8-$B$11),($B$6*$B$4+E142*($B$8+$B$9)-$B$8*D142+G142*$B$11)/($B$8-$B$11)),"")</f>
        <v/>
      </c>
      <c r="Q130" s="1" t="str">
        <f aca="false">IFERROR(IF(ISEVEN(O130)=1, ($B$7+$B$12*(D142*( $B$8+$B$9+$B$11)-E142*($B$8-$B$11)))/($B$12*($B$8-$B$11)),($B$7+$B$12*(E142*( $B$8+$B$9+$B$11)-D142*($B$8-$B$11)))/($B$12*($B$8-$B$11))),"")</f>
        <v/>
      </c>
    </row>
    <row r="131" customFormat="false" ht="14.4" hidden="false" customHeight="false" outlineLevel="0" collapsed="false">
      <c r="A131" s="1" t="str">
        <f aca="false">IFERROR(IF(A130+1&lt;=$B$10,A130+1,""),"")</f>
        <v/>
      </c>
      <c r="B131" s="27" t="str">
        <f aca="false">IF(A131&gt;$B$10,"",IF($B$5="PIPS",ROUNDUP(P118,2),ROUND(Q118,2)))</f>
        <v/>
      </c>
      <c r="C131" s="1" t="str">
        <f aca="false">IFERROR(IF(ISEVEN(A131)=0,$B$3,"Sell"),"")</f>
        <v/>
      </c>
      <c r="D131" s="1" t="str">
        <f aca="false">IF(A131&gt;$B$10,"",SUMIFS($B$17:B131,$C$17:C131,$I$6))</f>
        <v/>
      </c>
      <c r="E131" s="1" t="str">
        <f aca="false">IF(A131&gt;$B$10,"",SUMIFS($B$17:B131,$C$17:C131,$I$7))</f>
        <v/>
      </c>
      <c r="F131" s="1" t="str">
        <f aca="false">IFERROR(ABS(D131-E131),"")</f>
        <v/>
      </c>
      <c r="G131" s="1" t="str">
        <f aca="false">IF(A131&gt;$B$10,"",D131+E131)</f>
        <v/>
      </c>
      <c r="O131" s="1" t="n">
        <v>128</v>
      </c>
      <c r="P131" s="1" t="str">
        <f aca="false">IFERROR(IF(ISEVEN(O131)=1,($B$6*$B$4+D143*($B$8+$B$9)-$B$8*E143+G143*$B$11)/($B$8-$B$11),($B$6*$B$4+E143*($B$8+$B$9)-$B$8*D143+G143*$B$11)/($B$8-$B$11)),"")</f>
        <v/>
      </c>
      <c r="Q131" s="1" t="str">
        <f aca="false">IFERROR(IF(ISEVEN(O131)=1, ($B$7+$B$12*(D143*( $B$8+$B$9+$B$11)-E143*($B$8-$B$11)))/($B$12*($B$8-$B$11)),($B$7+$B$12*(E143*( $B$8+$B$9+$B$11)-D143*($B$8-$B$11)))/($B$12*($B$8-$B$11))),"")</f>
        <v/>
      </c>
    </row>
    <row r="132" customFormat="false" ht="14.4" hidden="false" customHeight="false" outlineLevel="0" collapsed="false">
      <c r="A132" s="1" t="str">
        <f aca="false">IFERROR(IF(A131+1&lt;=$B$10,A131+1,""),"")</f>
        <v/>
      </c>
      <c r="B132" s="27" t="str">
        <f aca="false">IF(A132&gt;$B$10,"",IF($B$5="PIPS",ROUNDUP(P119,2),ROUND(Q119,2)))</f>
        <v/>
      </c>
      <c r="C132" s="1" t="str">
        <f aca="false">IFERROR(IF(ISEVEN(A132)=0,$B$3,"Sell"),"")</f>
        <v/>
      </c>
      <c r="D132" s="1" t="str">
        <f aca="false">IF(A132&gt;$B$10,"",SUMIFS($B$17:B132,$C$17:C132,$I$6))</f>
        <v/>
      </c>
      <c r="E132" s="1" t="str">
        <f aca="false">IF(A132&gt;$B$10,"",SUMIFS($B$17:B132,$C$17:C132,$I$7))</f>
        <v/>
      </c>
      <c r="F132" s="1" t="str">
        <f aca="false">IFERROR(ABS(D132-E132),"")</f>
        <v/>
      </c>
      <c r="G132" s="1" t="str">
        <f aca="false">IF(A132&gt;$B$10,"",D132+E132)</f>
        <v/>
      </c>
      <c r="O132" s="1" t="n">
        <v>129</v>
      </c>
      <c r="P132" s="1" t="str">
        <f aca="false">IFERROR(IF(ISEVEN(O132)=1,($B$6*$B$4+D144*($B$8+$B$9)-$B$8*E144+G144*$B$11)/($B$8-$B$11),($B$6*$B$4+E144*($B$8+$B$9)-$B$8*D144+G144*$B$11)/($B$8-$B$11)),"")</f>
        <v/>
      </c>
      <c r="Q132" s="1" t="str">
        <f aca="false">IFERROR(IF(ISEVEN(O132)=1, ($B$7+$B$12*(D144*( $B$8+$B$9+$B$11)-E144*($B$8-$B$11)))/($B$12*($B$8-$B$11)),($B$7+$B$12*(E144*( $B$8+$B$9+$B$11)-D144*($B$8-$B$11)))/($B$12*($B$8-$B$11))),"")</f>
        <v/>
      </c>
    </row>
    <row r="133" customFormat="false" ht="14.4" hidden="false" customHeight="false" outlineLevel="0" collapsed="false">
      <c r="A133" s="1" t="str">
        <f aca="false">IFERROR(IF(A132+1&lt;=$B$10,A132+1,""),"")</f>
        <v/>
      </c>
      <c r="B133" s="27" t="str">
        <f aca="false">IF(A133&gt;$B$10,"",IF($B$5="PIPS",ROUNDUP(P120,2),ROUND(Q120,2)))</f>
        <v/>
      </c>
      <c r="C133" s="1" t="str">
        <f aca="false">IFERROR(IF(ISEVEN(A133)=0,$B$3,"Sell"),"")</f>
        <v/>
      </c>
      <c r="D133" s="1" t="str">
        <f aca="false">IF(A133&gt;$B$10,"",SUMIFS($B$17:B133,$C$17:C133,$I$6))</f>
        <v/>
      </c>
      <c r="E133" s="1" t="str">
        <f aca="false">IF(A133&gt;$B$10,"",SUMIFS($B$17:B133,$C$17:C133,$I$7))</f>
        <v/>
      </c>
      <c r="F133" s="1" t="str">
        <f aca="false">IFERROR(ABS(D133-E133),"")</f>
        <v/>
      </c>
      <c r="G133" s="1" t="str">
        <f aca="false">IF(A133&gt;$B$10,"",D133+E133)</f>
        <v/>
      </c>
      <c r="O133" s="1" t="n">
        <v>130</v>
      </c>
      <c r="P133" s="1" t="str">
        <f aca="false">IFERROR(IF(ISEVEN(O133)=1,($B$6*$B$4+D145*($B$8+$B$9)-$B$8*E145+G145*$B$11)/($B$8-$B$11),($B$6*$B$4+E145*($B$8+$B$9)-$B$8*D145+G145*$B$11)/($B$8-$B$11)),"")</f>
        <v/>
      </c>
      <c r="Q133" s="1" t="str">
        <f aca="false">IFERROR(IF(ISEVEN(O133)=1, ($B$7+$B$12*(D145*( $B$8+$B$9+$B$11)-E145*($B$8-$B$11)))/($B$12*($B$8-$B$11)),($B$7+$B$12*(E145*( $B$8+$B$9+$B$11)-D145*($B$8-$B$11)))/($B$12*($B$8-$B$11))),"")</f>
        <v/>
      </c>
    </row>
    <row r="134" customFormat="false" ht="14.4" hidden="false" customHeight="false" outlineLevel="0" collapsed="false">
      <c r="A134" s="1" t="str">
        <f aca="false">IFERROR(IF(A133+1&lt;=$B$10,A133+1,""),"")</f>
        <v/>
      </c>
      <c r="B134" s="27" t="str">
        <f aca="false">IF(A134&gt;$B$10,"",IF($B$5="PIPS",ROUNDUP(P121,2),ROUND(Q121,2)))</f>
        <v/>
      </c>
      <c r="C134" s="1" t="str">
        <f aca="false">IFERROR(IF(ISEVEN(A134)=0,$B$3,"Sell"),"")</f>
        <v/>
      </c>
      <c r="D134" s="1" t="str">
        <f aca="false">IF(A134&gt;$B$10,"",SUMIFS($B$17:B134,$C$17:C134,$I$6))</f>
        <v/>
      </c>
      <c r="E134" s="1" t="str">
        <f aca="false">IF(A134&gt;$B$10,"",SUMIFS($B$17:B134,$C$17:C134,$I$7))</f>
        <v/>
      </c>
      <c r="F134" s="1" t="str">
        <f aca="false">IFERROR(ABS(D134-E134),"")</f>
        <v/>
      </c>
      <c r="G134" s="1" t="str">
        <f aca="false">IF(A134&gt;$B$10,"",D134+E134)</f>
        <v/>
      </c>
      <c r="O134" s="1" t="n">
        <v>131</v>
      </c>
      <c r="P134" s="1" t="str">
        <f aca="false">IFERROR(IF(ISEVEN(O134)=1,($B$6*$B$4+D146*($B$8+$B$9)-$B$8*E146+G146*$B$11)/($B$8-$B$11),($B$6*$B$4+E146*($B$8+$B$9)-$B$8*D146+G146*$B$11)/($B$8-$B$11)),"")</f>
        <v/>
      </c>
      <c r="Q134" s="1" t="str">
        <f aca="false">IFERROR(IF(ISEVEN(O134)=1, ($B$7+$B$12*(D146*( $B$8+$B$9+$B$11)-E146*($B$8-$B$11)))/($B$12*($B$8-$B$11)),($B$7+$B$12*(E146*( $B$8+$B$9+$B$11)-D146*($B$8-$B$11)))/($B$12*($B$8-$B$11))),"")</f>
        <v/>
      </c>
    </row>
    <row r="135" customFormat="false" ht="14.4" hidden="false" customHeight="false" outlineLevel="0" collapsed="false">
      <c r="A135" s="1" t="str">
        <f aca="false">IFERROR(IF(A134+1&lt;=$B$10,A134+1,""),"")</f>
        <v/>
      </c>
      <c r="B135" s="27" t="str">
        <f aca="false">IF(A135&gt;$B$10,"",IF($B$5="PIPS",ROUNDUP(P122,2),ROUND(Q122,2)))</f>
        <v/>
      </c>
      <c r="C135" s="1" t="str">
        <f aca="false">IFERROR(IF(ISEVEN(A135)=0,$B$3,"Sell"),"")</f>
        <v/>
      </c>
      <c r="D135" s="1" t="str">
        <f aca="false">IF(A135&gt;$B$10,"",SUMIFS($B$17:B135,$C$17:C135,$I$6))</f>
        <v/>
      </c>
      <c r="E135" s="1" t="str">
        <f aca="false">IF(A135&gt;$B$10,"",SUMIFS($B$17:B135,$C$17:C135,$I$7))</f>
        <v/>
      </c>
      <c r="F135" s="1" t="str">
        <f aca="false">IFERROR(ABS(D135-E135),"")</f>
        <v/>
      </c>
      <c r="G135" s="1" t="str">
        <f aca="false">IF(A135&gt;$B$10,"",D135+E135)</f>
        <v/>
      </c>
      <c r="O135" s="1" t="n">
        <v>132</v>
      </c>
      <c r="P135" s="1" t="str">
        <f aca="false">IFERROR(IF(ISEVEN(O135)=1,($B$6*$B$4+D147*($B$8+$B$9)-$B$8*E147+G147*$B$11)/($B$8-$B$11),($B$6*$B$4+E147*($B$8+$B$9)-$B$8*D147+G147*$B$11)/($B$8-$B$11)),"")</f>
        <v/>
      </c>
      <c r="Q135" s="1" t="str">
        <f aca="false">IFERROR(IF(ISEVEN(O135)=1, ($B$7+$B$12*(D147*( $B$8+$B$9+$B$11)-E147*($B$8-$B$11)))/($B$12*($B$8-$B$11)),($B$7+$B$12*(E147*( $B$8+$B$9+$B$11)-D147*($B$8-$B$11)))/($B$12*($B$8-$B$11))),"")</f>
        <v/>
      </c>
    </row>
    <row r="136" customFormat="false" ht="14.4" hidden="false" customHeight="false" outlineLevel="0" collapsed="false">
      <c r="A136" s="1" t="str">
        <f aca="false">IFERROR(IF(A135+1&lt;=$B$10,A135+1,""),"")</f>
        <v/>
      </c>
      <c r="B136" s="27" t="str">
        <f aca="false">IF(A136&gt;$B$10,"",IF($B$5="PIPS",ROUNDUP(P123,2),ROUND(Q123,2)))</f>
        <v/>
      </c>
      <c r="C136" s="1" t="str">
        <f aca="false">IFERROR(IF(ISEVEN(A136)=0,$B$3,"Sell"),"")</f>
        <v/>
      </c>
      <c r="D136" s="1" t="str">
        <f aca="false">IF(A136&gt;$B$10,"",SUMIFS($B$17:B136,$C$17:C136,$I$6))</f>
        <v/>
      </c>
      <c r="E136" s="1" t="str">
        <f aca="false">IF(A136&gt;$B$10,"",SUMIFS($B$17:B136,$C$17:C136,$I$7))</f>
        <v/>
      </c>
      <c r="F136" s="1" t="str">
        <f aca="false">IFERROR(ABS(D136-E136),"")</f>
        <v/>
      </c>
      <c r="G136" s="1" t="str">
        <f aca="false">IF(A136&gt;$B$10,"",D136+E136)</f>
        <v/>
      </c>
      <c r="O136" s="1" t="n">
        <v>133</v>
      </c>
      <c r="P136" s="1" t="str">
        <f aca="false">IFERROR(IF(ISEVEN(O136)=1,($B$6*$B$4+D148*($B$8+$B$9)-$B$8*E148+G148*$B$11)/($B$8-$B$11),($B$6*$B$4+E148*($B$8+$B$9)-$B$8*D148+G148*$B$11)/($B$8-$B$11)),"")</f>
        <v/>
      </c>
      <c r="Q136" s="1" t="str">
        <f aca="false">IFERROR(IF(ISEVEN(O136)=1, ($B$7+$B$12*(D148*( $B$8+$B$9+$B$11)-E148*($B$8-$B$11)))/($B$12*($B$8-$B$11)),($B$7+$B$12*(E148*( $B$8+$B$9+$B$11)-D148*($B$8-$B$11)))/($B$12*($B$8-$B$11))),"")</f>
        <v/>
      </c>
    </row>
    <row r="137" customFormat="false" ht="14.4" hidden="false" customHeight="false" outlineLevel="0" collapsed="false">
      <c r="A137" s="1" t="str">
        <f aca="false">IFERROR(IF(A136+1&lt;=$B$10,A136+1,""),"")</f>
        <v/>
      </c>
      <c r="B137" s="27" t="str">
        <f aca="false">IF(A137&gt;$B$10,"",IF($B$5="PIPS",ROUNDUP(P124,2),ROUND(Q124,2)))</f>
        <v/>
      </c>
      <c r="C137" s="1" t="str">
        <f aca="false">IFERROR(IF(ISEVEN(A137)=0,$B$3,"Sell"),"")</f>
        <v/>
      </c>
      <c r="D137" s="1" t="str">
        <f aca="false">IF(A137&gt;$B$10,"",SUMIFS($B$17:B137,$C$17:C137,$I$6))</f>
        <v/>
      </c>
      <c r="E137" s="1" t="str">
        <f aca="false">IF(A137&gt;$B$10,"",SUMIFS($B$17:B137,$C$17:C137,$I$7))</f>
        <v/>
      </c>
      <c r="F137" s="1" t="str">
        <f aca="false">IFERROR(ABS(D137-E137),"")</f>
        <v/>
      </c>
      <c r="G137" s="1" t="str">
        <f aca="false">IF(A137&gt;$B$10,"",D137+E137)</f>
        <v/>
      </c>
      <c r="O137" s="1" t="n">
        <v>134</v>
      </c>
      <c r="P137" s="1" t="str">
        <f aca="false">IFERROR(IF(ISEVEN(O137)=1,($B$6*$B$4+D149*($B$8+$B$9)-$B$8*E149+G149*$B$11)/($B$8-$B$11),($B$6*$B$4+E149*($B$8+$B$9)-$B$8*D149+G149*$B$11)/($B$8-$B$11)),"")</f>
        <v/>
      </c>
      <c r="Q137" s="1" t="str">
        <f aca="false">IFERROR(IF(ISEVEN(O137)=1, ($B$7+$B$12*(D149*( $B$8+$B$9+$B$11)-E149*($B$8-$B$11)))/($B$12*($B$8-$B$11)),($B$7+$B$12*(E149*( $B$8+$B$9+$B$11)-D149*($B$8-$B$11)))/($B$12*($B$8-$B$11))),"")</f>
        <v/>
      </c>
    </row>
    <row r="138" customFormat="false" ht="14.4" hidden="false" customHeight="false" outlineLevel="0" collapsed="false">
      <c r="A138" s="1" t="str">
        <f aca="false">IFERROR(IF(A137+1&lt;=$B$10,A137+1,""),"")</f>
        <v/>
      </c>
      <c r="B138" s="27" t="str">
        <f aca="false">IF(A138&gt;$B$10,"",IF($B$5="PIPS",ROUNDUP(P125,2),ROUND(Q125,2)))</f>
        <v/>
      </c>
      <c r="C138" s="1" t="str">
        <f aca="false">IFERROR(IF(ISEVEN(A138)=0,$B$3,"Sell"),"")</f>
        <v/>
      </c>
      <c r="D138" s="1" t="str">
        <f aca="false">IF(A138&gt;$B$10,"",SUMIFS($B$17:B138,$C$17:C138,$I$6))</f>
        <v/>
      </c>
      <c r="E138" s="1" t="str">
        <f aca="false">IF(A138&gt;$B$10,"",SUMIFS($B$17:B138,$C$17:C138,$I$7))</f>
        <v/>
      </c>
      <c r="F138" s="1" t="str">
        <f aca="false">IFERROR(ABS(D138-E138),"")</f>
        <v/>
      </c>
      <c r="G138" s="1" t="str">
        <f aca="false">IF(A138&gt;$B$10,"",D138+E138)</f>
        <v/>
      </c>
      <c r="O138" s="1" t="n">
        <v>135</v>
      </c>
      <c r="P138" s="1" t="str">
        <f aca="false">IFERROR(IF(ISEVEN(O138)=1,($B$6*$B$4+D150*($B$8+$B$9)-$B$8*E150+G150*$B$11)/($B$8-$B$11),($B$6*$B$4+E150*($B$8+$B$9)-$B$8*D150+G150*$B$11)/($B$8-$B$11)),"")</f>
        <v/>
      </c>
      <c r="Q138" s="1" t="str">
        <f aca="false">IFERROR(IF(ISEVEN(O138)=1, ($B$7+$B$12*(D150*( $B$8+$B$9+$B$11)-E150*($B$8-$B$11)))/($B$12*($B$8-$B$11)),($B$7+$B$12*(E150*( $B$8+$B$9+$B$11)-D150*($B$8-$B$11)))/($B$12*($B$8-$B$11))),"")</f>
        <v/>
      </c>
    </row>
    <row r="139" customFormat="false" ht="14.4" hidden="false" customHeight="false" outlineLevel="0" collapsed="false">
      <c r="A139" s="1" t="str">
        <f aca="false">IFERROR(IF(A138+1&lt;=$B$10,A138+1,""),"")</f>
        <v/>
      </c>
      <c r="B139" s="27" t="str">
        <f aca="false">IF(A139&gt;$B$10,"",IF($B$5="PIPS",ROUNDUP(P126,2),ROUND(Q126,2)))</f>
        <v/>
      </c>
      <c r="C139" s="1" t="str">
        <f aca="false">IFERROR(IF(ISEVEN(A139)=0,$B$3,"Sell"),"")</f>
        <v/>
      </c>
      <c r="D139" s="1" t="str">
        <f aca="false">IF(A139&gt;$B$10,"",SUMIFS($B$17:B139,$C$17:C139,$I$6))</f>
        <v/>
      </c>
      <c r="E139" s="1" t="str">
        <f aca="false">IF(A139&gt;$B$10,"",SUMIFS($B$17:B139,$C$17:C139,$I$7))</f>
        <v/>
      </c>
      <c r="F139" s="1" t="str">
        <f aca="false">IFERROR(ABS(D139-E139),"")</f>
        <v/>
      </c>
      <c r="G139" s="1" t="str">
        <f aca="false">IF(A139&gt;$B$10,"",D139+E139)</f>
        <v/>
      </c>
      <c r="O139" s="1" t="n">
        <v>136</v>
      </c>
      <c r="P139" s="1" t="str">
        <f aca="false">IFERROR(IF(ISEVEN(O139)=1,($B$6*$B$4+D151*($B$8+$B$9)-$B$8*E151+G151*$B$11)/($B$8-$B$11),($B$6*$B$4+E151*($B$8+$B$9)-$B$8*D151+G151*$B$11)/($B$8-$B$11)),"")</f>
        <v/>
      </c>
      <c r="Q139" s="1" t="str">
        <f aca="false">IFERROR(IF(ISEVEN(O139)=1, ($B$7+$B$12*(D151*( $B$8+$B$9+$B$11)-E151*($B$8-$B$11)))/($B$12*($B$8-$B$11)),($B$7+$B$12*(E151*( $B$8+$B$9+$B$11)-D151*($B$8-$B$11)))/($B$12*($B$8-$B$11))),"")</f>
        <v/>
      </c>
    </row>
    <row r="140" customFormat="false" ht="14.4" hidden="false" customHeight="false" outlineLevel="0" collapsed="false">
      <c r="A140" s="1" t="str">
        <f aca="false">IFERROR(IF(A139+1&lt;=$B$10,A139+1,""),"")</f>
        <v/>
      </c>
      <c r="B140" s="27" t="str">
        <f aca="false">IF(A140&gt;$B$10,"",IF($B$5="PIPS",ROUNDUP(P127,2),ROUND(Q127,2)))</f>
        <v/>
      </c>
      <c r="C140" s="1" t="str">
        <f aca="false">IFERROR(IF(ISEVEN(A140)=0,$B$3,"Sell"),"")</f>
        <v/>
      </c>
      <c r="D140" s="1" t="str">
        <f aca="false">IF(A140&gt;$B$10,"",SUMIFS($B$17:B140,$C$17:C140,$I$6))</f>
        <v/>
      </c>
      <c r="E140" s="1" t="str">
        <f aca="false">IF(A140&gt;$B$10,"",SUMIFS($B$17:B140,$C$17:C140,$I$7))</f>
        <v/>
      </c>
      <c r="F140" s="1" t="str">
        <f aca="false">IFERROR(ABS(D140-E140),"")</f>
        <v/>
      </c>
      <c r="G140" s="1" t="str">
        <f aca="false">IF(A140&gt;$B$10,"",D140+E140)</f>
        <v/>
      </c>
      <c r="O140" s="1" t="n">
        <v>137</v>
      </c>
      <c r="P140" s="1" t="str">
        <f aca="false">IFERROR(IF(ISEVEN(O140)=1,($B$6*$B$4+D152*($B$8+$B$9)-$B$8*E152+G152*$B$11)/($B$8-$B$11),($B$6*$B$4+E152*($B$8+$B$9)-$B$8*D152+G152*$B$11)/($B$8-$B$11)),"")</f>
        <v/>
      </c>
      <c r="Q140" s="1" t="str">
        <f aca="false">IFERROR(IF(ISEVEN(O140)=1, ($B$7+$B$12*(D152*( $B$8+$B$9+$B$11)-E152*($B$8-$B$11)))/($B$12*($B$8-$B$11)),($B$7+$B$12*(E152*( $B$8+$B$9+$B$11)-D152*($B$8-$B$11)))/($B$12*($B$8-$B$11))),"")</f>
        <v/>
      </c>
    </row>
    <row r="141" customFormat="false" ht="14.4" hidden="false" customHeight="false" outlineLevel="0" collapsed="false">
      <c r="A141" s="1" t="str">
        <f aca="false">IFERROR(IF(A140+1&lt;=$B$10,A140+1,""),"")</f>
        <v/>
      </c>
      <c r="B141" s="27" t="str">
        <f aca="false">IF(A141&gt;$B$10,"",IF($B$5="PIPS",ROUNDUP(P128,2),ROUND(Q128,2)))</f>
        <v/>
      </c>
      <c r="C141" s="1" t="str">
        <f aca="false">IFERROR(IF(ISEVEN(A141)=0,$B$3,"Sell"),"")</f>
        <v/>
      </c>
      <c r="D141" s="1" t="str">
        <f aca="false">IF(A141&gt;$B$10,"",SUMIFS($B$17:B141,$C$17:C141,$I$6))</f>
        <v/>
      </c>
      <c r="E141" s="1" t="str">
        <f aca="false">IF(A141&gt;$B$10,"",SUMIFS($B$17:B141,$C$17:C141,$I$7))</f>
        <v/>
      </c>
      <c r="F141" s="1" t="str">
        <f aca="false">IFERROR(ABS(D141-E141),"")</f>
        <v/>
      </c>
      <c r="G141" s="1" t="str">
        <f aca="false">IF(A141&gt;$B$10,"",D141+E141)</f>
        <v/>
      </c>
      <c r="O141" s="1" t="n">
        <v>138</v>
      </c>
      <c r="P141" s="1" t="str">
        <f aca="false">IFERROR(IF(ISEVEN(O141)=1,($B$6*$B$4+D153*($B$8+$B$9)-$B$8*E153+G153*$B$11)/($B$8-$B$11),($B$6*$B$4+E153*($B$8+$B$9)-$B$8*D153+G153*$B$11)/($B$8-$B$11)),"")</f>
        <v/>
      </c>
      <c r="Q141" s="1" t="str">
        <f aca="false">IFERROR(IF(ISEVEN(O141)=1, ($B$7+$B$12*(D153*( $B$8+$B$9+$B$11)-E153*($B$8-$B$11)))/($B$12*($B$8-$B$11)),($B$7+$B$12*(E153*( $B$8+$B$9+$B$11)-D153*($B$8-$B$11)))/($B$12*($B$8-$B$11))),"")</f>
        <v/>
      </c>
    </row>
    <row r="142" customFormat="false" ht="14.4" hidden="false" customHeight="false" outlineLevel="0" collapsed="false">
      <c r="A142" s="1" t="str">
        <f aca="false">IFERROR(IF(A141+1&lt;=$B$10,A141+1,""),"")</f>
        <v/>
      </c>
      <c r="B142" s="27" t="str">
        <f aca="false">IF(A142&gt;$B$10,"",IF($B$5="PIPS",ROUNDUP(P129,2),ROUND(Q129,2)))</f>
        <v/>
      </c>
      <c r="C142" s="1" t="str">
        <f aca="false">IFERROR(IF(ISEVEN(A142)=0,$B$3,"Sell"),"")</f>
        <v/>
      </c>
      <c r="D142" s="1" t="str">
        <f aca="false">IF(A142&gt;$B$10,"",SUMIFS($B$17:B142,$C$17:C142,$I$6))</f>
        <v/>
      </c>
      <c r="E142" s="1" t="str">
        <f aca="false">IF(A142&gt;$B$10,"",SUMIFS($B$17:B142,$C$17:C142,$I$7))</f>
        <v/>
      </c>
      <c r="F142" s="1" t="str">
        <f aca="false">IFERROR(ABS(D142-E142),"")</f>
        <v/>
      </c>
      <c r="G142" s="1" t="str">
        <f aca="false">IF(A142&gt;$B$10,"",D142+E142)</f>
        <v/>
      </c>
      <c r="O142" s="1" t="n">
        <v>139</v>
      </c>
      <c r="P142" s="1" t="str">
        <f aca="false">IFERROR(IF(ISEVEN(O142)=1,($B$6*$B$4+D154*($B$8+$B$9)-$B$8*E154+G154*$B$11)/($B$8-$B$11),($B$6*$B$4+E154*($B$8+$B$9)-$B$8*D154+G154*$B$11)/($B$8-$B$11)),"")</f>
        <v/>
      </c>
      <c r="Q142" s="1" t="str">
        <f aca="false">IFERROR(IF(ISEVEN(O142)=1, ($B$7+$B$12*(D154*( $B$8+$B$9+$B$11)-E154*($B$8-$B$11)))/($B$12*($B$8-$B$11)),($B$7+$B$12*(E154*( $B$8+$B$9+$B$11)-D154*($B$8-$B$11)))/($B$12*($B$8-$B$11))),"")</f>
        <v/>
      </c>
    </row>
    <row r="143" customFormat="false" ht="14.4" hidden="false" customHeight="false" outlineLevel="0" collapsed="false">
      <c r="A143" s="1" t="str">
        <f aca="false">IFERROR(IF(A142+1&lt;=$B$10,A142+1,""),"")</f>
        <v/>
      </c>
      <c r="B143" s="27" t="str">
        <f aca="false">IF(A143&gt;$B$10,"",IF($B$5="PIPS",ROUNDUP(P130,2),ROUND(Q130,2)))</f>
        <v/>
      </c>
      <c r="C143" s="1" t="str">
        <f aca="false">IFERROR(IF(ISEVEN(A143)=0,$B$3,"Sell"),"")</f>
        <v/>
      </c>
      <c r="D143" s="1" t="str">
        <f aca="false">IF(A143&gt;$B$10,"",SUMIFS($B$17:B143,$C$17:C143,$I$6))</f>
        <v/>
      </c>
      <c r="E143" s="1" t="str">
        <f aca="false">IF(A143&gt;$B$10,"",SUMIFS($B$17:B143,$C$17:C143,$I$7))</f>
        <v/>
      </c>
      <c r="F143" s="1" t="str">
        <f aca="false">IFERROR(ABS(D143-E143),"")</f>
        <v/>
      </c>
      <c r="G143" s="1" t="str">
        <f aca="false">IF(A143&gt;$B$10,"",D143+E143)</f>
        <v/>
      </c>
      <c r="O143" s="1" t="n">
        <v>140</v>
      </c>
      <c r="P143" s="1" t="str">
        <f aca="false">IFERROR(IF(ISEVEN(O143)=1,($B$6*$B$4+D155*($B$8+$B$9)-$B$8*E155+G155*$B$11)/($B$8-$B$11),($B$6*$B$4+E155*($B$8+$B$9)-$B$8*D155+G155*$B$11)/($B$8-$B$11)),"")</f>
        <v/>
      </c>
      <c r="Q143" s="1" t="str">
        <f aca="false">IFERROR(IF(ISEVEN(O143)=1, ($B$7+$B$12*(D155*( $B$8+$B$9+$B$11)-E155*($B$8-$B$11)))/($B$12*($B$8-$B$11)),($B$7+$B$12*(E155*( $B$8+$B$9+$B$11)-D155*($B$8-$B$11)))/($B$12*($B$8-$B$11))),"")</f>
        <v/>
      </c>
    </row>
    <row r="144" customFormat="false" ht="14.4" hidden="false" customHeight="false" outlineLevel="0" collapsed="false">
      <c r="A144" s="1" t="str">
        <f aca="false">IFERROR(IF(A143+1&lt;=$B$10,A143+1,""),"")</f>
        <v/>
      </c>
      <c r="B144" s="27" t="str">
        <f aca="false">IF(A144&gt;$B$10,"",IF($B$5="PIPS",ROUNDUP(P131,2),ROUND(Q131,2)))</f>
        <v/>
      </c>
      <c r="C144" s="1" t="str">
        <f aca="false">IFERROR(IF(ISEVEN(A144)=0,$B$3,"Sell"),"")</f>
        <v/>
      </c>
      <c r="D144" s="1" t="str">
        <f aca="false">IF(A144&gt;$B$10,"",SUMIFS($B$17:B144,$C$17:C144,$I$6))</f>
        <v/>
      </c>
      <c r="E144" s="1" t="str">
        <f aca="false">IF(A144&gt;$B$10,"",SUMIFS($B$17:B144,$C$17:C144,$I$7))</f>
        <v/>
      </c>
      <c r="F144" s="1" t="str">
        <f aca="false">IFERROR(ABS(D144-E144),"")</f>
        <v/>
      </c>
      <c r="G144" s="1" t="str">
        <f aca="false">IF(A144&gt;$B$10,"",D144+E144)</f>
        <v/>
      </c>
      <c r="O144" s="1" t="n">
        <v>141</v>
      </c>
      <c r="P144" s="1" t="str">
        <f aca="false">IFERROR(IF(ISEVEN(O144)=1,($B$6*$B$4+D156*($B$8+$B$9)-$B$8*E156+G156*$B$11)/($B$8-$B$11),($B$6*$B$4+E156*($B$8+$B$9)-$B$8*D156+G156*$B$11)/($B$8-$B$11)),"")</f>
        <v/>
      </c>
      <c r="Q144" s="1" t="str">
        <f aca="false">IFERROR(IF(ISEVEN(O144)=1, ($B$7+$B$12*(D156*( $B$8+$B$9+$B$11)-E156*($B$8-$B$11)))/($B$12*($B$8-$B$11)),($B$7+$B$12*(E156*( $B$8+$B$9+$B$11)-D156*($B$8-$B$11)))/($B$12*($B$8-$B$11))),"")</f>
        <v/>
      </c>
    </row>
    <row r="145" customFormat="false" ht="14.4" hidden="false" customHeight="false" outlineLevel="0" collapsed="false">
      <c r="A145" s="1" t="str">
        <f aca="false">IFERROR(IF(A144+1&lt;=$B$10,A144+1,""),"")</f>
        <v/>
      </c>
      <c r="B145" s="27" t="str">
        <f aca="false">IF(A145&gt;$B$10,"",IF($B$5="PIPS",ROUNDUP(P132,2),ROUND(Q132,2)))</f>
        <v/>
      </c>
      <c r="C145" s="1" t="str">
        <f aca="false">IFERROR(IF(ISEVEN(A145)=0,$B$3,"Sell"),"")</f>
        <v/>
      </c>
      <c r="D145" s="1" t="str">
        <f aca="false">IF(A145&gt;$B$10,"",SUMIFS($B$17:B145,$C$17:C145,$I$6))</f>
        <v/>
      </c>
      <c r="E145" s="1" t="str">
        <f aca="false">IF(A145&gt;$B$10,"",SUMIFS($B$17:B145,$C$17:C145,$I$7))</f>
        <v/>
      </c>
      <c r="F145" s="1" t="str">
        <f aca="false">IFERROR(ABS(D145-E145),"")</f>
        <v/>
      </c>
      <c r="G145" s="1" t="str">
        <f aca="false">IF(A145&gt;$B$10,"",D145+E145)</f>
        <v/>
      </c>
      <c r="O145" s="1" t="n">
        <v>142</v>
      </c>
      <c r="P145" s="1" t="str">
        <f aca="false">IFERROR(IF(ISEVEN(O145)=1,($B$6*$B$4+D157*($B$8+$B$9)-$B$8*E157+G157*$B$11)/($B$8-$B$11),($B$6*$B$4+E157*($B$8+$B$9)-$B$8*D157+G157*$B$11)/($B$8-$B$11)),"")</f>
        <v/>
      </c>
      <c r="Q145" s="1" t="str">
        <f aca="false">IFERROR(IF(ISEVEN(O145)=1, ($B$7+$B$12*(D157*( $B$8+$B$9+$B$11)-E157*($B$8-$B$11)))/($B$12*($B$8-$B$11)),($B$7+$B$12*(E157*( $B$8+$B$9+$B$11)-D157*($B$8-$B$11)))/($B$12*($B$8-$B$11))),"")</f>
        <v/>
      </c>
    </row>
    <row r="146" customFormat="false" ht="14.4" hidden="false" customHeight="false" outlineLevel="0" collapsed="false">
      <c r="A146" s="1" t="str">
        <f aca="false">IFERROR(IF(A145+1&lt;=$B$10,A145+1,""),"")</f>
        <v/>
      </c>
      <c r="B146" s="27" t="str">
        <f aca="false">IF(A146&gt;$B$10,"",IF($B$5="PIPS",ROUNDUP(P133,2),ROUND(Q133,2)))</f>
        <v/>
      </c>
      <c r="C146" s="1" t="str">
        <f aca="false">IFERROR(IF(ISEVEN(A146)=0,$B$3,"Sell"),"")</f>
        <v/>
      </c>
      <c r="D146" s="1" t="str">
        <f aca="false">IF(A146&gt;$B$10,"",SUMIFS($B$17:B146,$C$17:C146,$I$6))</f>
        <v/>
      </c>
      <c r="E146" s="1" t="str">
        <f aca="false">IF(A146&gt;$B$10,"",SUMIFS($B$17:B146,$C$17:C146,$I$7))</f>
        <v/>
      </c>
      <c r="F146" s="1" t="str">
        <f aca="false">IFERROR(ABS(D146-E146),"")</f>
        <v/>
      </c>
      <c r="G146" s="1" t="str">
        <f aca="false">IF(A146&gt;$B$10,"",D146+E146)</f>
        <v/>
      </c>
      <c r="O146" s="1" t="n">
        <v>143</v>
      </c>
      <c r="P146" s="1" t="str">
        <f aca="false">IFERROR(IF(ISEVEN(O146)=1,($B$6*$B$4+D158*($B$8+$B$9)-$B$8*E158+G158*$B$11)/($B$8-$B$11),($B$6*$B$4+E158*($B$8+$B$9)-$B$8*D158+G158*$B$11)/($B$8-$B$11)),"")</f>
        <v/>
      </c>
      <c r="Q146" s="1" t="str">
        <f aca="false">IFERROR(IF(ISEVEN(O146)=1, ($B$7+$B$12*(D158*( $B$8+$B$9+$B$11)-E158*($B$8-$B$11)))/($B$12*($B$8-$B$11)),($B$7+$B$12*(E158*( $B$8+$B$9+$B$11)-D158*($B$8-$B$11)))/($B$12*($B$8-$B$11))),"")</f>
        <v/>
      </c>
    </row>
    <row r="147" customFormat="false" ht="14.4" hidden="false" customHeight="false" outlineLevel="0" collapsed="false">
      <c r="A147" s="1" t="str">
        <f aca="false">IFERROR(IF(A146+1&lt;=$B$10,A146+1,""),"")</f>
        <v/>
      </c>
      <c r="B147" s="27" t="str">
        <f aca="false">IF(A147&gt;$B$10,"",IF($B$5="PIPS",ROUNDUP(P134,2),ROUND(Q134,2)))</f>
        <v/>
      </c>
      <c r="C147" s="1" t="str">
        <f aca="false">IFERROR(IF(ISEVEN(A147)=0,$B$3,"Sell"),"")</f>
        <v/>
      </c>
      <c r="D147" s="1" t="str">
        <f aca="false">IF(A147&gt;$B$10,"",SUMIFS($B$17:B147,$C$17:C147,$I$6))</f>
        <v/>
      </c>
      <c r="E147" s="1" t="str">
        <f aca="false">IF(A147&gt;$B$10,"",SUMIFS($B$17:B147,$C$17:C147,$I$7))</f>
        <v/>
      </c>
      <c r="F147" s="1" t="str">
        <f aca="false">IFERROR(ABS(D147-E147),"")</f>
        <v/>
      </c>
      <c r="G147" s="1" t="str">
        <f aca="false">IF(A147&gt;$B$10,"",D147+E147)</f>
        <v/>
      </c>
      <c r="O147" s="1" t="n">
        <v>144</v>
      </c>
      <c r="P147" s="1" t="str">
        <f aca="false">IFERROR(IF(ISEVEN(O147)=1,($B$6*$B$4+D159*($B$8+$B$9)-$B$8*E159+G159*$B$11)/($B$8-$B$11),($B$6*$B$4+E159*($B$8+$B$9)-$B$8*D159+G159*$B$11)/($B$8-$B$11)),"")</f>
        <v/>
      </c>
      <c r="Q147" s="1" t="str">
        <f aca="false">IFERROR(IF(ISEVEN(O147)=1, ($B$7+$B$12*(D159*( $B$8+$B$9+$B$11)-E159*($B$8-$B$11)))/($B$12*($B$8-$B$11)),($B$7+$B$12*(E159*( $B$8+$B$9+$B$11)-D159*($B$8-$B$11)))/($B$12*($B$8-$B$11))),"")</f>
        <v/>
      </c>
    </row>
    <row r="148" customFormat="false" ht="14.4" hidden="false" customHeight="false" outlineLevel="0" collapsed="false">
      <c r="A148" s="1" t="str">
        <f aca="false">IFERROR(IF(A147+1&lt;=$B$10,A147+1,""),"")</f>
        <v/>
      </c>
      <c r="B148" s="27" t="str">
        <f aca="false">IF(A148&gt;$B$10,"",IF($B$5="PIPS",ROUNDUP(P135,2),ROUND(Q135,2)))</f>
        <v/>
      </c>
      <c r="C148" s="1" t="str">
        <f aca="false">IFERROR(IF(ISEVEN(A148)=0,$B$3,"Sell"),"")</f>
        <v/>
      </c>
      <c r="D148" s="1" t="str">
        <f aca="false">IF(A148&gt;$B$10,"",SUMIFS($B$17:B148,$C$17:C148,$I$6))</f>
        <v/>
      </c>
      <c r="E148" s="1" t="str">
        <f aca="false">IF(A148&gt;$B$10,"",SUMIFS($B$17:B148,$C$17:C148,$I$7))</f>
        <v/>
      </c>
      <c r="F148" s="1" t="str">
        <f aca="false">IFERROR(ABS(D148-E148),"")</f>
        <v/>
      </c>
      <c r="G148" s="1" t="str">
        <f aca="false">IF(A148&gt;$B$10,"",D148+E148)</f>
        <v/>
      </c>
      <c r="O148" s="1" t="n">
        <v>145</v>
      </c>
      <c r="P148" s="1" t="str">
        <f aca="false">IFERROR(IF(ISEVEN(O148)=1,($B$6*$B$4+D160*($B$8+$B$9)-$B$8*E160+G160*$B$11)/($B$8-$B$11),($B$6*$B$4+E160*($B$8+$B$9)-$B$8*D160+G160*$B$11)/($B$8-$B$11)),"")</f>
        <v/>
      </c>
      <c r="Q148" s="1" t="str">
        <f aca="false">IFERROR(IF(ISEVEN(O148)=1, ($B$7+$B$12*(D160*( $B$8+$B$9+$B$11)-E160*($B$8-$B$11)))/($B$12*($B$8-$B$11)),($B$7+$B$12*(E160*( $B$8+$B$9+$B$11)-D160*($B$8-$B$11)))/($B$12*($B$8-$B$11))),"")</f>
        <v/>
      </c>
    </row>
    <row r="149" customFormat="false" ht="14.4" hidden="false" customHeight="false" outlineLevel="0" collapsed="false">
      <c r="A149" s="1" t="str">
        <f aca="false">IFERROR(IF(A148+1&lt;=$B$10,A148+1,""),"")</f>
        <v/>
      </c>
      <c r="B149" s="27" t="str">
        <f aca="false">IF(A149&gt;$B$10,"",IF($B$5="PIPS",ROUNDUP(P136,2),ROUND(Q136,2)))</f>
        <v/>
      </c>
      <c r="C149" s="1" t="str">
        <f aca="false">IFERROR(IF(ISEVEN(A149)=0,$B$3,"Sell"),"")</f>
        <v/>
      </c>
      <c r="D149" s="1" t="str">
        <f aca="false">IF(A149&gt;$B$10,"",SUMIFS($B$17:B149,$C$17:C149,$I$6))</f>
        <v/>
      </c>
      <c r="E149" s="1" t="str">
        <f aca="false">IF(A149&gt;$B$10,"",SUMIFS($B$17:B149,$C$17:C149,$I$7))</f>
        <v/>
      </c>
      <c r="F149" s="1" t="str">
        <f aca="false">IFERROR(ABS(D149-E149),"")</f>
        <v/>
      </c>
      <c r="G149" s="1" t="str">
        <f aca="false">IF(A149&gt;$B$10,"",D149+E149)</f>
        <v/>
      </c>
      <c r="O149" s="1" t="n">
        <v>146</v>
      </c>
      <c r="P149" s="1" t="str">
        <f aca="false">IFERROR(IF(ISEVEN(O149)=1,($B$6*$B$4+D161*($B$8+$B$9)-$B$8*E161+G161*$B$11)/($B$8-$B$11),($B$6*$B$4+E161*($B$8+$B$9)-$B$8*D161+G161*$B$11)/($B$8-$B$11)),"")</f>
        <v/>
      </c>
      <c r="Q149" s="1" t="str">
        <f aca="false">IFERROR(IF(ISEVEN(O149)=1, ($B$7+$B$12*(D161*( $B$8+$B$9+$B$11)-E161*($B$8-$B$11)))/($B$12*($B$8-$B$11)),($B$7+$B$12*(E161*( $B$8+$B$9+$B$11)-D161*($B$8-$B$11)))/($B$12*($B$8-$B$11))),"")</f>
        <v/>
      </c>
    </row>
    <row r="150" customFormat="false" ht="14.4" hidden="false" customHeight="false" outlineLevel="0" collapsed="false">
      <c r="A150" s="1" t="str">
        <f aca="false">IFERROR(IF(A149+1&lt;=$B$10,A149+1,""),"")</f>
        <v/>
      </c>
      <c r="B150" s="27" t="str">
        <f aca="false">IF(A150&gt;$B$10,"",IF($B$5="PIPS",ROUNDUP(P137,2),ROUND(Q137,2)))</f>
        <v/>
      </c>
      <c r="C150" s="1" t="str">
        <f aca="false">IFERROR(IF(ISEVEN(A150)=0,$B$3,"Sell"),"")</f>
        <v/>
      </c>
      <c r="D150" s="1" t="str">
        <f aca="false">IF(A150&gt;$B$10,"",SUMIFS($B$17:B150,$C$17:C150,$I$6))</f>
        <v/>
      </c>
      <c r="E150" s="1" t="str">
        <f aca="false">IF(A150&gt;$B$10,"",SUMIFS($B$17:B150,$C$17:C150,$I$7))</f>
        <v/>
      </c>
      <c r="F150" s="1" t="str">
        <f aca="false">IFERROR(ABS(D150-E150),"")</f>
        <v/>
      </c>
      <c r="G150" s="1" t="str">
        <f aca="false">IF(A150&gt;$B$10,"",D150+E150)</f>
        <v/>
      </c>
      <c r="O150" s="1" t="n">
        <v>147</v>
      </c>
      <c r="P150" s="1" t="str">
        <f aca="false">IFERROR(IF(ISEVEN(O150)=1,($B$6*$B$4+D162*($B$8+$B$9)-$B$8*E162+G162*$B$11)/($B$8-$B$11),($B$6*$B$4+E162*($B$8+$B$9)-$B$8*D162+G162*$B$11)/($B$8-$B$11)),"")</f>
        <v/>
      </c>
      <c r="Q150" s="1" t="str">
        <f aca="false">IFERROR(IF(ISEVEN(O150)=1, ($B$7+$B$12*(D162*( $B$8+$B$9+$B$11)-E162*($B$8-$B$11)))/($B$12*($B$8-$B$11)),($B$7+$B$12*(E162*( $B$8+$B$9+$B$11)-D162*($B$8-$B$11)))/($B$12*($B$8-$B$11))),"")</f>
        <v/>
      </c>
    </row>
    <row r="151" customFormat="false" ht="14.4" hidden="false" customHeight="false" outlineLevel="0" collapsed="false">
      <c r="A151" s="1" t="str">
        <f aca="false">IFERROR(IF(A150+1&lt;=$B$10,A150+1,""),"")</f>
        <v/>
      </c>
      <c r="B151" s="27" t="str">
        <f aca="false">IF(A151&gt;$B$10,"",IF($B$5="PIPS",ROUNDUP(P138,2),ROUND(Q138,2)))</f>
        <v/>
      </c>
      <c r="C151" s="1" t="str">
        <f aca="false">IFERROR(IF(ISEVEN(A151)=0,$B$3,"Sell"),"")</f>
        <v/>
      </c>
      <c r="D151" s="1" t="str">
        <f aca="false">IF(A151&gt;$B$10,"",SUMIFS($B$17:B151,$C$17:C151,$I$6))</f>
        <v/>
      </c>
      <c r="E151" s="1" t="str">
        <f aca="false">IF(A151&gt;$B$10,"",SUMIFS($B$17:B151,$C$17:C151,$I$7))</f>
        <v/>
      </c>
      <c r="F151" s="1" t="str">
        <f aca="false">IFERROR(ABS(D151-E151),"")</f>
        <v/>
      </c>
      <c r="G151" s="1" t="str">
        <f aca="false">IF(A151&gt;$B$10,"",D151+E151)</f>
        <v/>
      </c>
      <c r="O151" s="1" t="n">
        <v>148</v>
      </c>
      <c r="P151" s="1" t="str">
        <f aca="false">IFERROR(IF(ISEVEN(O151)=1,($B$6*$B$4+D163*($B$8+$B$9)-$B$8*E163+G163*$B$11)/($B$8-$B$11),($B$6*$B$4+E163*($B$8+$B$9)-$B$8*D163+G163*$B$11)/($B$8-$B$11)),"")</f>
        <v/>
      </c>
      <c r="Q151" s="1" t="str">
        <f aca="false">IFERROR(IF(ISEVEN(O151)=1, ($B$7+$B$12*(D163*( $B$8+$B$9+$B$11)-E163*($B$8-$B$11)))/($B$12*($B$8-$B$11)),($B$7+$B$12*(E163*( $B$8+$B$9+$B$11)-D163*($B$8-$B$11)))/($B$12*($B$8-$B$11))),"")</f>
        <v/>
      </c>
    </row>
    <row r="152" customFormat="false" ht="14.4" hidden="false" customHeight="false" outlineLevel="0" collapsed="false">
      <c r="A152" s="1" t="str">
        <f aca="false">IFERROR(IF(A151+1&lt;=$B$10,A151+1,""),"")</f>
        <v/>
      </c>
      <c r="B152" s="27" t="str">
        <f aca="false">IF(A152&gt;$B$10,"",IF($B$5="PIPS",ROUNDUP(P139,2),ROUND(Q139,2)))</f>
        <v/>
      </c>
      <c r="C152" s="1" t="str">
        <f aca="false">IFERROR(IF(ISEVEN(A152)=0,$B$3,"Sell"),"")</f>
        <v/>
      </c>
      <c r="D152" s="1" t="str">
        <f aca="false">IF(A152&gt;$B$10,"",SUMIFS($B$17:B152,$C$17:C152,$I$6))</f>
        <v/>
      </c>
      <c r="E152" s="1" t="str">
        <f aca="false">IF(A152&gt;$B$10,"",SUMIFS($B$17:B152,$C$17:C152,$I$7))</f>
        <v/>
      </c>
      <c r="F152" s="1" t="str">
        <f aca="false">IFERROR(ABS(D152-E152),"")</f>
        <v/>
      </c>
      <c r="G152" s="1" t="str">
        <f aca="false">IF(A152&gt;$B$10,"",D152+E152)</f>
        <v/>
      </c>
      <c r="O152" s="1" t="n">
        <v>149</v>
      </c>
      <c r="P152" s="1" t="str">
        <f aca="false">IFERROR(IF(ISEVEN(O152)=1,($B$6*$B$4+D164*($B$8+$B$9)-$B$8*E164+G164*$B$11)/($B$8-$B$11),($B$6*$B$4+E164*($B$8+$B$9)-$B$8*D164+G164*$B$11)/($B$8-$B$11)),"")</f>
        <v/>
      </c>
      <c r="Q152" s="1" t="str">
        <f aca="false">IFERROR(IF(ISEVEN(O152)=1, ($B$7+$B$12*(D164*( $B$8+$B$9+$B$11)-E164*($B$8-$B$11)))/($B$12*($B$8-$B$11)),($B$7+$B$12*(E164*( $B$8+$B$9+$B$11)-D164*($B$8-$B$11)))/($B$12*($B$8-$B$11))),"")</f>
        <v/>
      </c>
    </row>
    <row r="153" customFormat="false" ht="14.4" hidden="false" customHeight="false" outlineLevel="0" collapsed="false">
      <c r="A153" s="1" t="str">
        <f aca="false">IFERROR(IF(A152+1&lt;=$B$10,A152+1,""),"")</f>
        <v/>
      </c>
      <c r="B153" s="27" t="str">
        <f aca="false">IF(A153&gt;$B$10,"",IF($B$5="PIPS",ROUNDUP(P140,2),ROUND(Q140,2)))</f>
        <v/>
      </c>
      <c r="C153" s="1" t="str">
        <f aca="false">IFERROR(IF(ISEVEN(A153)=0,$B$3,"Sell"),"")</f>
        <v/>
      </c>
      <c r="D153" s="1" t="str">
        <f aca="false">IF(A153&gt;$B$10,"",SUMIFS($B$17:B153,$C$17:C153,$I$6))</f>
        <v/>
      </c>
      <c r="E153" s="1" t="str">
        <f aca="false">IF(A153&gt;$B$10,"",SUMIFS($B$17:B153,$C$17:C153,$I$7))</f>
        <v/>
      </c>
      <c r="F153" s="1" t="str">
        <f aca="false">IFERROR(ABS(D153-E153),"")</f>
        <v/>
      </c>
      <c r="G153" s="1" t="str">
        <f aca="false">IF(A153&gt;$B$10,"",D153+E153)</f>
        <v/>
      </c>
      <c r="O153" s="1" t="n">
        <v>150</v>
      </c>
      <c r="P153" s="1" t="str">
        <f aca="false">IFERROR(IF(ISEVEN(O153)=1,($B$6*$B$4+D165*($B$8+$B$9)-$B$8*E165+G165*$B$11)/($B$8-$B$11),($B$6*$B$4+E165*($B$8+$B$9)-$B$8*D165+G165*$B$11)/($B$8-$B$11)),"")</f>
        <v/>
      </c>
      <c r="Q153" s="1" t="str">
        <f aca="false">IFERROR(IF(ISEVEN(O153)=1, ($B$7+$B$12*(D165*( $B$8+$B$9+$B$11)-E165*($B$8-$B$11)))/($B$12*($B$8-$B$11)),($B$7+$B$12*(E165*( $B$8+$B$9+$B$11)-D165*($B$8-$B$11)))/($B$12*($B$8-$B$11))),"")</f>
        <v/>
      </c>
    </row>
    <row r="154" customFormat="false" ht="14.4" hidden="false" customHeight="false" outlineLevel="0" collapsed="false">
      <c r="A154" s="1" t="str">
        <f aca="false">IFERROR(IF(A153+1&lt;=$B$10,A153+1,""),"")</f>
        <v/>
      </c>
      <c r="B154" s="27" t="str">
        <f aca="false">IF(A154&gt;$B$10,"",IF($B$5="PIPS",ROUNDUP(P141,2),ROUND(Q141,2)))</f>
        <v/>
      </c>
      <c r="C154" s="1" t="str">
        <f aca="false">IFERROR(IF(ISEVEN(A154)=0,$B$3,"Sell"),"")</f>
        <v/>
      </c>
      <c r="D154" s="1" t="str">
        <f aca="false">IF(A154&gt;$B$10,"",SUMIFS($B$17:B154,$C$17:C154,$I$6))</f>
        <v/>
      </c>
      <c r="E154" s="1" t="str">
        <f aca="false">IF(A154&gt;$B$10,"",SUMIFS($B$17:B154,$C$17:C154,$I$7))</f>
        <v/>
      </c>
      <c r="F154" s="1" t="str">
        <f aca="false">IFERROR(ABS(D154-E154),"")</f>
        <v/>
      </c>
      <c r="G154" s="1" t="str">
        <f aca="false">IF(A154&gt;$B$10,"",D154+E154)</f>
        <v/>
      </c>
      <c r="O154" s="1" t="n">
        <v>151</v>
      </c>
      <c r="P154" s="1" t="str">
        <f aca="false">IFERROR(IF(ISEVEN(O154)=1,($B$6*$B$4+D166*($B$8+$B$9)-$B$8*E166+G166*$B$11)/($B$8-$B$11),($B$6*$B$4+E166*($B$8+$B$9)-$B$8*D166+G166*$B$11)/($B$8-$B$11)),"")</f>
        <v/>
      </c>
      <c r="Q154" s="1" t="str">
        <f aca="false">IFERROR(IF(ISEVEN(O154)=1, ($B$7+$B$12*(D166*( $B$8+$B$9+$B$11)-E166*($B$8-$B$11)))/($B$12*($B$8-$B$11)),($B$7+$B$12*(E166*( $B$8+$B$9+$B$11)-D166*($B$8-$B$11)))/($B$12*($B$8-$B$11))),"")</f>
        <v/>
      </c>
    </row>
    <row r="155" customFormat="false" ht="14.4" hidden="false" customHeight="false" outlineLevel="0" collapsed="false">
      <c r="A155" s="1" t="str">
        <f aca="false">IFERROR(IF(A154+1&lt;=$B$10,A154+1,""),"")</f>
        <v/>
      </c>
      <c r="B155" s="27" t="str">
        <f aca="false">IF(A155&gt;$B$10,"",IF($B$5="PIPS",ROUNDUP(P142,2),ROUND(Q142,2)))</f>
        <v/>
      </c>
      <c r="C155" s="1" t="str">
        <f aca="false">IFERROR(IF(ISEVEN(A155)=0,$B$3,"Sell"),"")</f>
        <v/>
      </c>
      <c r="D155" s="1" t="str">
        <f aca="false">IF(A155&gt;$B$10,"",SUMIFS($B$17:B155,$C$17:C155,$I$6))</f>
        <v/>
      </c>
      <c r="E155" s="1" t="str">
        <f aca="false">IF(A155&gt;$B$10,"",SUMIFS($B$17:B155,$C$17:C155,$I$7))</f>
        <v/>
      </c>
      <c r="F155" s="1" t="str">
        <f aca="false">IFERROR(ABS(D155-E155),"")</f>
        <v/>
      </c>
      <c r="G155" s="1" t="str">
        <f aca="false">IF(A155&gt;$B$10,"",D155+E155)</f>
        <v/>
      </c>
      <c r="O155" s="1" t="n">
        <v>152</v>
      </c>
      <c r="P155" s="1" t="str">
        <f aca="false">IFERROR(IF(ISEVEN(O155)=1,($B$6*$B$4+D167*($B$8+$B$9)-$B$8*E167+G167*$B$11)/($B$8-$B$11),($B$6*$B$4+E167*($B$8+$B$9)-$B$8*D167+G167*$B$11)/($B$8-$B$11)),"")</f>
        <v/>
      </c>
      <c r="Q155" s="1" t="str">
        <f aca="false">IFERROR(IF(ISEVEN(O155)=1, ($B$7+$B$12*(D167*( $B$8+$B$9+$B$11)-E167*($B$8-$B$11)))/($B$12*($B$8-$B$11)),($B$7+$B$12*(E167*( $B$8+$B$9+$B$11)-D167*($B$8-$B$11)))/($B$12*($B$8-$B$11))),"")</f>
        <v/>
      </c>
    </row>
    <row r="156" customFormat="false" ht="14.4" hidden="false" customHeight="false" outlineLevel="0" collapsed="false">
      <c r="A156" s="1" t="str">
        <f aca="false">IFERROR(IF(A155+1&lt;=$B$10,A155+1,""),"")</f>
        <v/>
      </c>
      <c r="B156" s="27" t="str">
        <f aca="false">IF(A156&gt;$B$10,"",IF($B$5="PIPS",ROUNDUP(P143,2),ROUND(Q143,2)))</f>
        <v/>
      </c>
      <c r="C156" s="1" t="str">
        <f aca="false">IFERROR(IF(ISEVEN(A156)=0,$B$3,"Sell"),"")</f>
        <v/>
      </c>
      <c r="D156" s="1" t="str">
        <f aca="false">IF(A156&gt;$B$10,"",SUMIFS($B$17:B156,$C$17:C156,$I$6))</f>
        <v/>
      </c>
      <c r="E156" s="1" t="str">
        <f aca="false">IF(A156&gt;$B$10,"",SUMIFS($B$17:B156,$C$17:C156,$I$7))</f>
        <v/>
      </c>
      <c r="F156" s="1" t="str">
        <f aca="false">IFERROR(ABS(D156-E156),"")</f>
        <v/>
      </c>
      <c r="G156" s="1" t="str">
        <f aca="false">IF(A156&gt;$B$10,"",D156+E156)</f>
        <v/>
      </c>
      <c r="O156" s="1" t="n">
        <v>153</v>
      </c>
      <c r="P156" s="1" t="str">
        <f aca="false">IFERROR(IF(ISEVEN(O156)=1,($B$6*$B$4+D168*($B$8+$B$9)-$B$8*E168+G168*$B$11)/($B$8-$B$11),($B$6*$B$4+E168*($B$8+$B$9)-$B$8*D168+G168*$B$11)/($B$8-$B$11)),"")</f>
        <v/>
      </c>
      <c r="Q156" s="1" t="str">
        <f aca="false">IFERROR(IF(ISEVEN(O156)=1, ($B$7+$B$12*(D168*( $B$8+$B$9+$B$11)-E168*($B$8-$B$11)))/($B$12*($B$8-$B$11)),($B$7+$B$12*(E168*( $B$8+$B$9+$B$11)-D168*($B$8-$B$11)))/($B$12*($B$8-$B$11))),"")</f>
        <v/>
      </c>
    </row>
    <row r="157" customFormat="false" ht="14.4" hidden="false" customHeight="false" outlineLevel="0" collapsed="false">
      <c r="A157" s="1" t="str">
        <f aca="false">IFERROR(IF(A156+1&lt;=$B$10,A156+1,""),"")</f>
        <v/>
      </c>
      <c r="B157" s="27" t="str">
        <f aca="false">IF(A157&gt;$B$10,"",IF($B$5="PIPS",ROUNDUP(P144,2),ROUND(Q144,2)))</f>
        <v/>
      </c>
      <c r="C157" s="1" t="str">
        <f aca="false">IFERROR(IF(ISEVEN(A157)=0,$B$3,"Sell"),"")</f>
        <v/>
      </c>
      <c r="D157" s="1" t="str">
        <f aca="false">IF(A157&gt;$B$10,"",SUMIFS($B$17:B157,$C$17:C157,$I$6))</f>
        <v/>
      </c>
      <c r="E157" s="1" t="str">
        <f aca="false">IF(A157&gt;$B$10,"",SUMIFS($B$17:B157,$C$17:C157,$I$7))</f>
        <v/>
      </c>
      <c r="F157" s="1" t="str">
        <f aca="false">IFERROR(ABS(D157-E157),"")</f>
        <v/>
      </c>
      <c r="G157" s="1" t="str">
        <f aca="false">IF(A157&gt;$B$10,"",D157+E157)</f>
        <v/>
      </c>
      <c r="O157" s="1" t="n">
        <v>154</v>
      </c>
      <c r="P157" s="1" t="str">
        <f aca="false">IFERROR(IF(ISEVEN(O157)=1,($B$6*$B$4+D169*($B$8+$B$9)-$B$8*E169+G169*$B$11)/($B$8-$B$11),($B$6*$B$4+E169*($B$8+$B$9)-$B$8*D169+G169*$B$11)/($B$8-$B$11)),"")</f>
        <v/>
      </c>
      <c r="Q157" s="1" t="str">
        <f aca="false">IFERROR(IF(ISEVEN(O157)=1, ($B$7+$B$12*(D169*( $B$8+$B$9+$B$11)-E169*($B$8-$B$11)))/($B$12*($B$8-$B$11)),($B$7+$B$12*(E169*( $B$8+$B$9+$B$11)-D169*($B$8-$B$11)))/($B$12*($B$8-$B$11))),"")</f>
        <v/>
      </c>
    </row>
    <row r="158" customFormat="false" ht="14.4" hidden="false" customHeight="false" outlineLevel="0" collapsed="false">
      <c r="A158" s="1" t="str">
        <f aca="false">IFERROR(IF(A157+1&lt;=$B$10,A157+1,""),"")</f>
        <v/>
      </c>
      <c r="B158" s="27" t="str">
        <f aca="false">IF(A158&gt;$B$10,"",IF($B$5="PIPS",ROUNDUP(P145,2),ROUND(Q145,2)))</f>
        <v/>
      </c>
      <c r="C158" s="1" t="str">
        <f aca="false">IFERROR(IF(ISEVEN(A158)=0,$B$3,"Sell"),"")</f>
        <v/>
      </c>
      <c r="D158" s="1" t="str">
        <f aca="false">IF(A158&gt;$B$10,"",SUMIFS($B$17:B158,$C$17:C158,$I$6))</f>
        <v/>
      </c>
      <c r="E158" s="1" t="str">
        <f aca="false">IF(A158&gt;$B$10,"",SUMIFS($B$17:B158,$C$17:C158,$I$7))</f>
        <v/>
      </c>
      <c r="F158" s="1" t="str">
        <f aca="false">IFERROR(ABS(D158-E158),"")</f>
        <v/>
      </c>
      <c r="G158" s="1" t="str">
        <f aca="false">IF(A158&gt;$B$10,"",D158+E158)</f>
        <v/>
      </c>
      <c r="O158" s="1" t="n">
        <v>155</v>
      </c>
      <c r="P158" s="1" t="str">
        <f aca="false">IFERROR(IF(ISEVEN(O158)=1,($B$6*$B$4+D170*($B$8+$B$9)-$B$8*E170+G170*$B$11)/($B$8-$B$11),($B$6*$B$4+E170*($B$8+$B$9)-$B$8*D170+G170*$B$11)/($B$8-$B$11)),"")</f>
        <v/>
      </c>
      <c r="Q158" s="1" t="str">
        <f aca="false">IFERROR(IF(ISEVEN(O158)=1, ($B$7+$B$12*(D170*( $B$8+$B$9+$B$11)-E170*($B$8-$B$11)))/($B$12*($B$8-$B$11)),($B$7+$B$12*(E170*( $B$8+$B$9+$B$11)-D170*($B$8-$B$11)))/($B$12*($B$8-$B$11))),"")</f>
        <v/>
      </c>
    </row>
    <row r="159" customFormat="false" ht="14.4" hidden="false" customHeight="false" outlineLevel="0" collapsed="false">
      <c r="A159" s="1" t="str">
        <f aca="false">IFERROR(IF(A158+1&lt;=$B$10,A158+1,""),"")</f>
        <v/>
      </c>
      <c r="B159" s="27" t="str">
        <f aca="false">IF(A159&gt;$B$10,"",IF($B$5="PIPS",ROUNDUP(P146,2),ROUND(Q146,2)))</f>
        <v/>
      </c>
      <c r="C159" s="1" t="str">
        <f aca="false">IFERROR(IF(ISEVEN(A159)=0,$B$3,"Sell"),"")</f>
        <v/>
      </c>
      <c r="D159" s="1" t="str">
        <f aca="false">IF(A159&gt;$B$10,"",SUMIFS($B$17:B159,$C$17:C159,$I$6))</f>
        <v/>
      </c>
      <c r="E159" s="1" t="str">
        <f aca="false">IF(A159&gt;$B$10,"",SUMIFS($B$17:B159,$C$17:C159,$I$7))</f>
        <v/>
      </c>
      <c r="F159" s="1" t="str">
        <f aca="false">IFERROR(ABS(D159-E159),"")</f>
        <v/>
      </c>
      <c r="G159" s="1" t="str">
        <f aca="false">IF(A159&gt;$B$10,"",D159+E159)</f>
        <v/>
      </c>
      <c r="O159" s="1" t="n">
        <v>156</v>
      </c>
      <c r="P159" s="1" t="str">
        <f aca="false">IFERROR(IF(ISEVEN(O159)=1,($B$6*$B$4+D171*($B$8+$B$9)-$B$8*E171+G171*$B$11)/($B$8-$B$11),($B$6*$B$4+E171*($B$8+$B$9)-$B$8*D171+G171*$B$11)/($B$8-$B$11)),"")</f>
        <v/>
      </c>
      <c r="Q159" s="1" t="str">
        <f aca="false">IFERROR(IF(ISEVEN(O159)=1, ($B$7+$B$12*(D171*( $B$8+$B$9+$B$11)-E171*($B$8-$B$11)))/($B$12*($B$8-$B$11)),($B$7+$B$12*(E171*( $B$8+$B$9+$B$11)-D171*($B$8-$B$11)))/($B$12*($B$8-$B$11))),"")</f>
        <v/>
      </c>
    </row>
    <row r="160" customFormat="false" ht="14.4" hidden="false" customHeight="false" outlineLevel="0" collapsed="false">
      <c r="A160" s="1" t="str">
        <f aca="false">IFERROR(IF(A159+1&lt;=$B$10,A159+1,""),"")</f>
        <v/>
      </c>
      <c r="B160" s="27" t="str">
        <f aca="false">IF(A160&gt;$B$10,"",IF($B$5="PIPS",ROUNDUP(P147,2),ROUND(Q147,2)))</f>
        <v/>
      </c>
      <c r="C160" s="1" t="str">
        <f aca="false">IFERROR(IF(ISEVEN(A160)=0,$B$3,"Sell"),"")</f>
        <v/>
      </c>
      <c r="D160" s="1" t="str">
        <f aca="false">IF(A160&gt;$B$10,"",SUMIFS($B$17:B160,$C$17:C160,$I$6))</f>
        <v/>
      </c>
      <c r="E160" s="1" t="str">
        <f aca="false">IF(A160&gt;$B$10,"",SUMIFS($B$17:B160,$C$17:C160,$I$7))</f>
        <v/>
      </c>
      <c r="F160" s="1" t="str">
        <f aca="false">IFERROR(ABS(D160-E160),"")</f>
        <v/>
      </c>
      <c r="G160" s="1" t="str">
        <f aca="false">IF(A160&gt;$B$10,"",D160+E160)</f>
        <v/>
      </c>
      <c r="O160" s="1" t="n">
        <v>157</v>
      </c>
      <c r="P160" s="1" t="str">
        <f aca="false">IFERROR(IF(ISEVEN(O160)=1,($B$6*$B$4+D172*($B$8+$B$9)-$B$8*E172+G172*$B$11)/($B$8-$B$11),($B$6*$B$4+E172*($B$8+$B$9)-$B$8*D172+G172*$B$11)/($B$8-$B$11)),"")</f>
        <v/>
      </c>
      <c r="Q160" s="1" t="str">
        <f aca="false">IFERROR(IF(ISEVEN(O160)=1, ($B$7+$B$12*(D172*( $B$8+$B$9+$B$11)-E172*($B$8-$B$11)))/($B$12*($B$8-$B$11)),($B$7+$B$12*(E172*( $B$8+$B$9+$B$11)-D172*($B$8-$B$11)))/($B$12*($B$8-$B$11))),"")</f>
        <v/>
      </c>
    </row>
    <row r="161" customFormat="false" ht="14.4" hidden="false" customHeight="false" outlineLevel="0" collapsed="false">
      <c r="A161" s="1" t="str">
        <f aca="false">IFERROR(IF(A160+1&lt;=$B$10,A160+1,""),"")</f>
        <v/>
      </c>
      <c r="B161" s="27" t="str">
        <f aca="false">IF(A161&gt;$B$10,"",IF($B$5="PIPS",ROUNDUP(P148,2),ROUND(Q148,2)))</f>
        <v/>
      </c>
      <c r="C161" s="1" t="str">
        <f aca="false">IFERROR(IF(ISEVEN(A161)=0,$B$3,"Sell"),"")</f>
        <v/>
      </c>
      <c r="D161" s="1" t="str">
        <f aca="false">IF(A161&gt;$B$10,"",SUMIFS($B$17:B161,$C$17:C161,$I$6))</f>
        <v/>
      </c>
      <c r="E161" s="1" t="str">
        <f aca="false">IF(A161&gt;$B$10,"",SUMIFS($B$17:B161,$C$17:C161,$I$7))</f>
        <v/>
      </c>
      <c r="F161" s="1" t="str">
        <f aca="false">IFERROR(ABS(D161-E161),"")</f>
        <v/>
      </c>
      <c r="G161" s="1" t="str">
        <f aca="false">IF(A161&gt;$B$10,"",D161+E161)</f>
        <v/>
      </c>
      <c r="O161" s="1" t="n">
        <v>158</v>
      </c>
      <c r="P161" s="1" t="str">
        <f aca="false">IFERROR(IF(ISEVEN(O161)=1,($B$6*$B$4+D173*($B$8+$B$9)-$B$8*E173+G173*$B$11)/($B$8-$B$11),($B$6*$B$4+E173*($B$8+$B$9)-$B$8*D173+G173*$B$11)/($B$8-$B$11)),"")</f>
        <v/>
      </c>
      <c r="Q161" s="1" t="str">
        <f aca="false">IFERROR(IF(ISEVEN(O161)=1, ($B$7+$B$12*(D173*( $B$8+$B$9+$B$11)-E173*($B$8-$B$11)))/($B$12*($B$8-$B$11)),($B$7+$B$12*(E173*( $B$8+$B$9+$B$11)-D173*($B$8-$B$11)))/($B$12*($B$8-$B$11))),"")</f>
        <v/>
      </c>
    </row>
    <row r="162" customFormat="false" ht="14.4" hidden="false" customHeight="false" outlineLevel="0" collapsed="false">
      <c r="A162" s="1" t="str">
        <f aca="false">IFERROR(IF(A161+1&lt;=$B$10,A161+1,""),"")</f>
        <v/>
      </c>
      <c r="B162" s="27" t="str">
        <f aca="false">IF(A162&gt;$B$10,"",IF($B$5="PIPS",ROUNDUP(P149,2),ROUND(Q149,2)))</f>
        <v/>
      </c>
      <c r="C162" s="1" t="str">
        <f aca="false">IFERROR(IF(ISEVEN(A162)=0,$B$3,"Sell"),"")</f>
        <v/>
      </c>
      <c r="D162" s="1" t="str">
        <f aca="false">IF(A162&gt;$B$10,"",SUMIFS($B$17:B162,$C$17:C162,$I$6))</f>
        <v/>
      </c>
      <c r="E162" s="1" t="str">
        <f aca="false">IF(A162&gt;$B$10,"",SUMIFS($B$17:B162,$C$17:C162,$I$7))</f>
        <v/>
      </c>
      <c r="F162" s="1" t="str">
        <f aca="false">IFERROR(ABS(D162-E162),"")</f>
        <v/>
      </c>
      <c r="G162" s="1" t="str">
        <f aca="false">IF(A162&gt;$B$10,"",D162+E162)</f>
        <v/>
      </c>
      <c r="O162" s="1" t="n">
        <v>159</v>
      </c>
      <c r="P162" s="1" t="str">
        <f aca="false">IFERROR(IF(ISEVEN(O162)=1,($B$6*$B$4+D174*($B$8+$B$9)-$B$8*E174+G174*$B$11)/($B$8-$B$11),($B$6*$B$4+E174*($B$8+$B$9)-$B$8*D174+G174*$B$11)/($B$8-$B$11)),"")</f>
        <v/>
      </c>
      <c r="Q162" s="1" t="str">
        <f aca="false">IFERROR(IF(ISEVEN(O162)=1, ($B$7+$B$12*(D174*( $B$8+$B$9+$B$11)-E174*($B$8-$B$11)))/($B$12*($B$8-$B$11)),($B$7+$B$12*(E174*( $B$8+$B$9+$B$11)-D174*($B$8-$B$11)))/($B$12*($B$8-$B$11))),"")</f>
        <v/>
      </c>
    </row>
    <row r="163" customFormat="false" ht="14.4" hidden="false" customHeight="false" outlineLevel="0" collapsed="false">
      <c r="A163" s="1" t="str">
        <f aca="false">IFERROR(IF(A162+1&lt;=$B$10,A162+1,""),"")</f>
        <v/>
      </c>
      <c r="B163" s="27" t="str">
        <f aca="false">IF(A163&gt;$B$10,"",IF($B$5="PIPS",ROUNDUP(P150,2),ROUND(Q150,2)))</f>
        <v/>
      </c>
      <c r="C163" s="1" t="str">
        <f aca="false">IFERROR(IF(ISEVEN(A163)=0,$B$3,"Sell"),"")</f>
        <v/>
      </c>
      <c r="D163" s="1" t="str">
        <f aca="false">IF(A163&gt;$B$10,"",SUMIFS($B$17:B163,$C$17:C163,$I$6))</f>
        <v/>
      </c>
      <c r="E163" s="1" t="str">
        <f aca="false">IF(A163&gt;$B$10,"",SUMIFS($B$17:B163,$C$17:C163,$I$7))</f>
        <v/>
      </c>
      <c r="F163" s="1" t="str">
        <f aca="false">IFERROR(ABS(D163-E163),"")</f>
        <v/>
      </c>
      <c r="G163" s="1" t="str">
        <f aca="false">IF(A163&gt;$B$10,"",D163+E163)</f>
        <v/>
      </c>
      <c r="O163" s="1" t="n">
        <v>160</v>
      </c>
      <c r="P163" s="1" t="str">
        <f aca="false">IFERROR(IF(ISEVEN(O163)=1,($B$6*$B$4+D175*($B$8+$B$9)-$B$8*E175+G175*$B$11)/($B$8-$B$11),($B$6*$B$4+E175*($B$8+$B$9)-$B$8*D175+G175*$B$11)/($B$8-$B$11)),"")</f>
        <v/>
      </c>
      <c r="Q163" s="1" t="str">
        <f aca="false">IFERROR(IF(ISEVEN(O163)=1, ($B$7+$B$12*(D175*( $B$8+$B$9+$B$11)-E175*($B$8-$B$11)))/($B$12*($B$8-$B$11)),($B$7+$B$12*(E175*( $B$8+$B$9+$B$11)-D175*($B$8-$B$11)))/($B$12*($B$8-$B$11))),"")</f>
        <v/>
      </c>
    </row>
    <row r="164" customFormat="false" ht="14.4" hidden="false" customHeight="false" outlineLevel="0" collapsed="false">
      <c r="A164" s="1" t="str">
        <f aca="false">IFERROR(IF(A163+1&lt;=$B$10,A163+1,""),"")</f>
        <v/>
      </c>
      <c r="B164" s="27" t="str">
        <f aca="false">IF(A164&gt;$B$10,"",IF($B$5="PIPS",ROUNDUP(P151,2),ROUND(Q151,2)))</f>
        <v/>
      </c>
      <c r="C164" s="1" t="str">
        <f aca="false">IFERROR(IF(ISEVEN(A164)=0,$B$3,"Sell"),"")</f>
        <v/>
      </c>
      <c r="D164" s="1" t="str">
        <f aca="false">IF(A164&gt;$B$10,"",SUMIFS($B$17:B164,$C$17:C164,$I$6))</f>
        <v/>
      </c>
      <c r="E164" s="1" t="str">
        <f aca="false">IF(A164&gt;$B$10,"",SUMIFS($B$17:B164,$C$17:C164,$I$7))</f>
        <v/>
      </c>
      <c r="F164" s="1" t="str">
        <f aca="false">IFERROR(ABS(D164-E164),"")</f>
        <v/>
      </c>
      <c r="G164" s="1" t="str">
        <f aca="false">IF(A164&gt;$B$10,"",D164+E164)</f>
        <v/>
      </c>
      <c r="O164" s="1" t="n">
        <v>161</v>
      </c>
      <c r="P164" s="1" t="str">
        <f aca="false">IFERROR(IF(ISEVEN(O164)=1,($B$6*$B$4+D176*($B$8+$B$9)-$B$8*E176+G176*$B$11)/($B$8-$B$11),($B$6*$B$4+E176*($B$8+$B$9)-$B$8*D176+G176*$B$11)/($B$8-$B$11)),"")</f>
        <v/>
      </c>
      <c r="Q164" s="1" t="str">
        <f aca="false">IFERROR(IF(ISEVEN(O164)=1, ($B$7+$B$12*(D176*( $B$8+$B$9+$B$11)-E176*($B$8-$B$11)))/($B$12*($B$8-$B$11)),($B$7+$B$12*(E176*( $B$8+$B$9+$B$11)-D176*($B$8-$B$11)))/($B$12*($B$8-$B$11))),"")</f>
        <v/>
      </c>
    </row>
    <row r="165" customFormat="false" ht="14.4" hidden="false" customHeight="false" outlineLevel="0" collapsed="false">
      <c r="A165" s="1" t="str">
        <f aca="false">IFERROR(IF(A164+1&lt;=$B$10,A164+1,""),"")</f>
        <v/>
      </c>
      <c r="B165" s="27" t="str">
        <f aca="false">IF(A165&gt;$B$10,"",IF($B$5="PIPS",ROUNDUP(P152,2),ROUND(Q152,2)))</f>
        <v/>
      </c>
      <c r="C165" s="1" t="str">
        <f aca="false">IFERROR(IF(ISEVEN(A165)=0,$B$3,"Sell"),"")</f>
        <v/>
      </c>
      <c r="D165" s="1" t="str">
        <f aca="false">IF(A165&gt;$B$10,"",SUMIFS($B$17:B165,$C$17:C165,$I$6))</f>
        <v/>
      </c>
      <c r="E165" s="1" t="str">
        <f aca="false">IF(A165&gt;$B$10,"",SUMIFS($B$17:B165,$C$17:C165,$I$7))</f>
        <v/>
      </c>
      <c r="F165" s="1" t="str">
        <f aca="false">IFERROR(ABS(D165-E165),"")</f>
        <v/>
      </c>
      <c r="G165" s="1" t="str">
        <f aca="false">IF(A165&gt;$B$10,"",D165+E165)</f>
        <v/>
      </c>
      <c r="O165" s="1" t="n">
        <v>162</v>
      </c>
      <c r="P165" s="1" t="str">
        <f aca="false">IFERROR(IF(ISEVEN(O165)=1,($B$6*$B$4+D177*($B$8+$B$9)-$B$8*E177+G177*$B$11)/($B$8-$B$11),($B$6*$B$4+E177*($B$8+$B$9)-$B$8*D177+G177*$B$11)/($B$8-$B$11)),"")</f>
        <v/>
      </c>
      <c r="Q165" s="1" t="str">
        <f aca="false">IFERROR(IF(ISEVEN(O165)=1, ($B$7+$B$12*(D177*( $B$8+$B$9+$B$11)-E177*($B$8-$B$11)))/($B$12*($B$8-$B$11)),($B$7+$B$12*(E177*( $B$8+$B$9+$B$11)-D177*($B$8-$B$11)))/($B$12*($B$8-$B$11))),"")</f>
        <v/>
      </c>
    </row>
    <row r="166" customFormat="false" ht="14.4" hidden="false" customHeight="false" outlineLevel="0" collapsed="false">
      <c r="A166" s="1" t="str">
        <f aca="false">IFERROR(IF(A165+1&lt;=$B$10,A165+1,""),"")</f>
        <v/>
      </c>
      <c r="B166" s="27" t="str">
        <f aca="false">IF(A166&gt;$B$10,"",IF($B$5="PIPS",ROUNDUP(P153,2),ROUND(Q153,2)))</f>
        <v/>
      </c>
      <c r="C166" s="1" t="str">
        <f aca="false">IFERROR(IF(ISEVEN(A166)=0,$B$3,"Sell"),"")</f>
        <v/>
      </c>
      <c r="D166" s="1" t="str">
        <f aca="false">IF(A166&gt;$B$10,"",SUMIFS($B$17:B166,$C$17:C166,$I$6))</f>
        <v/>
      </c>
      <c r="E166" s="1" t="str">
        <f aca="false">IF(A166&gt;$B$10,"",SUMIFS($B$17:B166,$C$17:C166,$I$7))</f>
        <v/>
      </c>
      <c r="F166" s="1" t="str">
        <f aca="false">IFERROR(ABS(D166-E166),"")</f>
        <v/>
      </c>
      <c r="G166" s="1" t="str">
        <f aca="false">IF(A166&gt;$B$10,"",D166+E166)</f>
        <v/>
      </c>
      <c r="O166" s="1" t="n">
        <v>163</v>
      </c>
      <c r="P166" s="1" t="str">
        <f aca="false">IFERROR(IF(ISEVEN(O166)=1,($B$6*$B$4+D178*($B$8+$B$9)-$B$8*E178+G178*$B$11)/($B$8-$B$11),($B$6*$B$4+E178*($B$8+$B$9)-$B$8*D178+G178*$B$11)/($B$8-$B$11)),"")</f>
        <v/>
      </c>
      <c r="Q166" s="1" t="str">
        <f aca="false">IFERROR(IF(ISEVEN(O166)=1, ($B$7+$B$12*(D178*( $B$8+$B$9+$B$11)-E178*($B$8-$B$11)))/($B$12*($B$8-$B$11)),($B$7+$B$12*(E178*( $B$8+$B$9+$B$11)-D178*($B$8-$B$11)))/($B$12*($B$8-$B$11))),"")</f>
        <v/>
      </c>
    </row>
    <row r="167" customFormat="false" ht="14.4" hidden="false" customHeight="false" outlineLevel="0" collapsed="false">
      <c r="A167" s="1" t="str">
        <f aca="false">IFERROR(IF(A166+1&lt;=$B$10,A166+1,""),"")</f>
        <v/>
      </c>
      <c r="B167" s="27" t="str">
        <f aca="false">IF(A167&gt;$B$10,"",IF($B$5="PIPS",ROUNDUP(P154,2),ROUND(Q154,2)))</f>
        <v/>
      </c>
      <c r="C167" s="1" t="str">
        <f aca="false">IFERROR(IF(ISEVEN(A167)=0,$B$3,"Sell"),"")</f>
        <v/>
      </c>
      <c r="D167" s="1" t="str">
        <f aca="false">IF(A167&gt;$B$10,"",SUMIFS($B$17:B167,$C$17:C167,$I$6))</f>
        <v/>
      </c>
      <c r="E167" s="1" t="str">
        <f aca="false">IF(A167&gt;$B$10,"",SUMIFS($B$17:B167,$C$17:C167,$I$7))</f>
        <v/>
      </c>
      <c r="F167" s="1" t="str">
        <f aca="false">IFERROR(ABS(D167-E167),"")</f>
        <v/>
      </c>
      <c r="G167" s="1" t="str">
        <f aca="false">IF(A167&gt;$B$10,"",D167+E167)</f>
        <v/>
      </c>
      <c r="O167" s="1" t="n">
        <v>164</v>
      </c>
      <c r="P167" s="1" t="str">
        <f aca="false">IFERROR(IF(ISEVEN(O167)=1,($B$6*$B$4+D179*($B$8+$B$9)-$B$8*E179+G179*$B$11)/($B$8-$B$11),($B$6*$B$4+E179*($B$8+$B$9)-$B$8*D179+G179*$B$11)/($B$8-$B$11)),"")</f>
        <v/>
      </c>
      <c r="Q167" s="1" t="str">
        <f aca="false">IFERROR(IF(ISEVEN(O167)=1, ($B$7+$B$12*(D179*( $B$8+$B$9+$B$11)-E179*($B$8-$B$11)))/($B$12*($B$8-$B$11)),($B$7+$B$12*(E179*( $B$8+$B$9+$B$11)-D179*($B$8-$B$11)))/($B$12*($B$8-$B$11))),"")</f>
        <v/>
      </c>
    </row>
    <row r="168" customFormat="false" ht="14.4" hidden="false" customHeight="false" outlineLevel="0" collapsed="false">
      <c r="A168" s="1" t="str">
        <f aca="false">IFERROR(IF(A167+1&lt;=$B$10,A167+1,""),"")</f>
        <v/>
      </c>
      <c r="B168" s="27" t="str">
        <f aca="false">IF(A168&gt;$B$10,"",IF($B$5="PIPS",ROUNDUP(P155,2),ROUND(Q155,2)))</f>
        <v/>
      </c>
      <c r="C168" s="1" t="str">
        <f aca="false">IFERROR(IF(ISEVEN(A168)=0,$B$3,"Sell"),"")</f>
        <v/>
      </c>
      <c r="D168" s="1" t="str">
        <f aca="false">IF(A168&gt;$B$10,"",SUMIFS($B$17:B168,$C$17:C168,$I$6))</f>
        <v/>
      </c>
      <c r="E168" s="1" t="str">
        <f aca="false">IF(A168&gt;$B$10,"",SUMIFS($B$17:B168,$C$17:C168,$I$7))</f>
        <v/>
      </c>
      <c r="F168" s="1" t="str">
        <f aca="false">IFERROR(ABS(D168-E168),"")</f>
        <v/>
      </c>
      <c r="G168" s="1" t="str">
        <f aca="false">IF(A168&gt;$B$10,"",D168+E168)</f>
        <v/>
      </c>
      <c r="O168" s="1" t="n">
        <v>165</v>
      </c>
      <c r="P168" s="1" t="str">
        <f aca="false">IFERROR(IF(ISEVEN(O168)=1,($B$6*$B$4+D180*($B$8+$B$9)-$B$8*E180+G180*$B$11)/($B$8-$B$11),($B$6*$B$4+E180*($B$8+$B$9)-$B$8*D180+G180*$B$11)/($B$8-$B$11)),"")</f>
        <v/>
      </c>
      <c r="Q168" s="1" t="str">
        <f aca="false">IFERROR(IF(ISEVEN(O168)=1, ($B$7+$B$12*(D180*( $B$8+$B$9+$B$11)-E180*($B$8-$B$11)))/($B$12*($B$8-$B$11)),($B$7+$B$12*(E180*( $B$8+$B$9+$B$11)-D180*($B$8-$B$11)))/($B$12*($B$8-$B$11))),"")</f>
        <v/>
      </c>
    </row>
    <row r="169" customFormat="false" ht="14.4" hidden="false" customHeight="false" outlineLevel="0" collapsed="false">
      <c r="A169" s="1" t="str">
        <f aca="false">IFERROR(IF(A168+1&lt;=$B$10,A168+1,""),"")</f>
        <v/>
      </c>
      <c r="B169" s="27" t="str">
        <f aca="false">IF(A169&gt;$B$10,"",IF($B$5="PIPS",ROUNDUP(P156,2),ROUND(Q156,2)))</f>
        <v/>
      </c>
      <c r="C169" s="1" t="str">
        <f aca="false">IFERROR(IF(ISEVEN(A169)=0,$B$3,"Sell"),"")</f>
        <v/>
      </c>
      <c r="D169" s="1" t="str">
        <f aca="false">IF(A169&gt;$B$10,"",SUMIFS($B$17:B169,$C$17:C169,$I$6))</f>
        <v/>
      </c>
      <c r="E169" s="1" t="str">
        <f aca="false">IF(A169&gt;$B$10,"",SUMIFS($B$17:B169,$C$17:C169,$I$7))</f>
        <v/>
      </c>
      <c r="F169" s="1" t="str">
        <f aca="false">IFERROR(ABS(D169-E169),"")</f>
        <v/>
      </c>
      <c r="G169" s="1" t="str">
        <f aca="false">IF(A169&gt;$B$10,"",D169+E169)</f>
        <v/>
      </c>
      <c r="O169" s="1" t="n">
        <v>166</v>
      </c>
      <c r="P169" s="1" t="str">
        <f aca="false">IFERROR(IF(ISEVEN(O169)=1,($B$6*$B$4+D181*($B$8+$B$9)-$B$8*E181+G181*$B$11)/($B$8-$B$11),($B$6*$B$4+E181*($B$8+$B$9)-$B$8*D181+G181*$B$11)/($B$8-$B$11)),"")</f>
        <v/>
      </c>
      <c r="Q169" s="1" t="str">
        <f aca="false">IFERROR(IF(ISEVEN(O169)=1, ($B$7+$B$12*(D181*( $B$8+$B$9+$B$11)-E181*($B$8-$B$11)))/($B$12*($B$8-$B$11)),($B$7+$B$12*(E181*( $B$8+$B$9+$B$11)-D181*($B$8-$B$11)))/($B$12*($B$8-$B$11))),"")</f>
        <v/>
      </c>
    </row>
    <row r="170" customFormat="false" ht="14.4" hidden="false" customHeight="false" outlineLevel="0" collapsed="false">
      <c r="A170" s="1" t="str">
        <f aca="false">IFERROR(IF(A169+1&lt;=$B$10,A169+1,""),"")</f>
        <v/>
      </c>
      <c r="B170" s="27" t="str">
        <f aca="false">IF(A170&gt;$B$10,"",IF($B$5="PIPS",ROUNDUP(P157,2),ROUND(Q157,2)))</f>
        <v/>
      </c>
      <c r="C170" s="1" t="str">
        <f aca="false">IFERROR(IF(ISEVEN(A170)=0,$B$3,"Sell"),"")</f>
        <v/>
      </c>
      <c r="D170" s="1" t="str">
        <f aca="false">IF(A170&gt;$B$10,"",SUMIFS($B$17:B170,$C$17:C170,$I$6))</f>
        <v/>
      </c>
      <c r="E170" s="1" t="str">
        <f aca="false">IF(A170&gt;$B$10,"",SUMIFS($B$17:B170,$C$17:C170,$I$7))</f>
        <v/>
      </c>
      <c r="F170" s="1" t="str">
        <f aca="false">IFERROR(ABS(D170-E170),"")</f>
        <v/>
      </c>
      <c r="G170" s="1" t="str">
        <f aca="false">IF(A170&gt;$B$10,"",D170+E170)</f>
        <v/>
      </c>
      <c r="O170" s="1" t="n">
        <v>167</v>
      </c>
      <c r="P170" s="1" t="str">
        <f aca="false">IFERROR(IF(ISEVEN(O170)=1,($B$6*$B$4+D182*($B$8+$B$9)-$B$8*E182+G182*$B$11)/($B$8-$B$11),($B$6*$B$4+E182*($B$8+$B$9)-$B$8*D182+G182*$B$11)/($B$8-$B$11)),"")</f>
        <v/>
      </c>
      <c r="Q170" s="1" t="str">
        <f aca="false">IFERROR(IF(ISEVEN(O170)=1, ($B$7+$B$12*(D182*( $B$8+$B$9+$B$11)-E182*($B$8-$B$11)))/($B$12*($B$8-$B$11)),($B$7+$B$12*(E182*( $B$8+$B$9+$B$11)-D182*($B$8-$B$11)))/($B$12*($B$8-$B$11))),"")</f>
        <v/>
      </c>
    </row>
    <row r="171" customFormat="false" ht="14.4" hidden="false" customHeight="false" outlineLevel="0" collapsed="false">
      <c r="A171" s="1" t="str">
        <f aca="false">IFERROR(IF(A170+1&lt;=$B$10,A170+1,""),"")</f>
        <v/>
      </c>
      <c r="B171" s="27" t="str">
        <f aca="false">IF(A171&gt;$B$10,"",IF($B$5="PIPS",ROUNDUP(P158,2),ROUND(Q158,2)))</f>
        <v/>
      </c>
      <c r="C171" s="1" t="str">
        <f aca="false">IFERROR(IF(ISEVEN(A171)=0,$B$3,"Sell"),"")</f>
        <v/>
      </c>
      <c r="D171" s="1" t="str">
        <f aca="false">IF(A171&gt;$B$10,"",SUMIFS($B$17:B171,$C$17:C171,$I$6))</f>
        <v/>
      </c>
      <c r="E171" s="1" t="str">
        <f aca="false">IF(A171&gt;$B$10,"",SUMIFS($B$17:B171,$C$17:C171,$I$7))</f>
        <v/>
      </c>
      <c r="F171" s="1" t="str">
        <f aca="false">IFERROR(ABS(D171-E171),"")</f>
        <v/>
      </c>
      <c r="G171" s="1" t="str">
        <f aca="false">IF(A171&gt;$B$10,"",D171+E171)</f>
        <v/>
      </c>
      <c r="O171" s="1" t="n">
        <v>168</v>
      </c>
      <c r="P171" s="1" t="str">
        <f aca="false">IFERROR(IF(ISEVEN(O171)=1,($B$6*$B$4+D183*($B$8+$B$9)-$B$8*E183+G183*$B$11)/($B$8-$B$11),($B$6*$B$4+E183*($B$8+$B$9)-$B$8*D183+G183*$B$11)/($B$8-$B$11)),"")</f>
        <v/>
      </c>
      <c r="Q171" s="1" t="str">
        <f aca="false">IFERROR(IF(ISEVEN(O171)=1, ($B$7+$B$12*(D183*( $B$8+$B$9+$B$11)-E183*($B$8-$B$11)))/($B$12*($B$8-$B$11)),($B$7+$B$12*(E183*( $B$8+$B$9+$B$11)-D183*($B$8-$B$11)))/($B$12*($B$8-$B$11))),"")</f>
        <v/>
      </c>
    </row>
    <row r="172" customFormat="false" ht="14.4" hidden="false" customHeight="false" outlineLevel="0" collapsed="false">
      <c r="A172" s="1" t="str">
        <f aca="false">IFERROR(IF(A171+1&lt;=$B$10,A171+1,""),"")</f>
        <v/>
      </c>
      <c r="B172" s="27" t="str">
        <f aca="false">IF(A172&gt;$B$10,"",IF($B$5="PIPS",ROUNDUP(P159,2),ROUND(Q159,2)))</f>
        <v/>
      </c>
      <c r="C172" s="1" t="str">
        <f aca="false">IFERROR(IF(ISEVEN(A172)=0,$B$3,"Sell"),"")</f>
        <v/>
      </c>
      <c r="D172" s="1" t="str">
        <f aca="false">IF(A172&gt;$B$10,"",SUMIFS($B$17:B172,$C$17:C172,$I$6))</f>
        <v/>
      </c>
      <c r="E172" s="1" t="str">
        <f aca="false">IF(A172&gt;$B$10,"",SUMIFS($B$17:B172,$C$17:C172,$I$7))</f>
        <v/>
      </c>
      <c r="F172" s="1" t="str">
        <f aca="false">IFERROR(ABS(D172-E172),"")</f>
        <v/>
      </c>
      <c r="G172" s="1" t="str">
        <f aca="false">IF(A172&gt;$B$10,"",D172+E172)</f>
        <v/>
      </c>
      <c r="O172" s="1" t="n">
        <v>169</v>
      </c>
      <c r="P172" s="1" t="str">
        <f aca="false">IFERROR(IF(ISEVEN(O172)=1,($B$6*$B$4+D184*($B$8+$B$9)-$B$8*E184+G184*$B$11)/($B$8-$B$11),($B$6*$B$4+E184*($B$8+$B$9)-$B$8*D184+G184*$B$11)/($B$8-$B$11)),"")</f>
        <v/>
      </c>
      <c r="Q172" s="1" t="str">
        <f aca="false">IFERROR(IF(ISEVEN(O172)=1, ($B$7+$B$12*(D184*( $B$8+$B$9+$B$11)-E184*($B$8-$B$11)))/($B$12*($B$8-$B$11)),($B$7+$B$12*(E184*( $B$8+$B$9+$B$11)-D184*($B$8-$B$11)))/($B$12*($B$8-$B$11))),"")</f>
        <v/>
      </c>
    </row>
    <row r="173" customFormat="false" ht="14.4" hidden="false" customHeight="false" outlineLevel="0" collapsed="false">
      <c r="A173" s="1" t="str">
        <f aca="false">IFERROR(IF(A172+1&lt;=$B$10,A172+1,""),"")</f>
        <v/>
      </c>
      <c r="B173" s="27" t="str">
        <f aca="false">IF(A173&gt;$B$10,"",IF($B$5="PIPS",ROUNDUP(P160,2),ROUND(Q160,2)))</f>
        <v/>
      </c>
      <c r="C173" s="1" t="str">
        <f aca="false">IFERROR(IF(ISEVEN(A173)=0,$B$3,"Sell"),"")</f>
        <v/>
      </c>
      <c r="D173" s="1" t="str">
        <f aca="false">IF(A173&gt;$B$10,"",SUMIFS($B$17:B173,$C$17:C173,$I$6))</f>
        <v/>
      </c>
      <c r="E173" s="1" t="str">
        <f aca="false">IF(A173&gt;$B$10,"",SUMIFS($B$17:B173,$C$17:C173,$I$7))</f>
        <v/>
      </c>
      <c r="F173" s="1" t="str">
        <f aca="false">IFERROR(ABS(D173-E173),"")</f>
        <v/>
      </c>
      <c r="G173" s="1" t="str">
        <f aca="false">IF(A173&gt;$B$10,"",D173+E173)</f>
        <v/>
      </c>
      <c r="O173" s="1" t="n">
        <v>170</v>
      </c>
      <c r="P173" s="1" t="str">
        <f aca="false">IFERROR(IF(ISEVEN(O173)=1,($B$6*$B$4+D185*($B$8+$B$9)-$B$8*E185+G185*$B$11)/($B$8-$B$11),($B$6*$B$4+E185*($B$8+$B$9)-$B$8*D185+G185*$B$11)/($B$8-$B$11)),"")</f>
        <v/>
      </c>
      <c r="Q173" s="1" t="str">
        <f aca="false">IFERROR(IF(ISEVEN(O173)=1, ($B$7+$B$12*(D185*( $B$8+$B$9+$B$11)-E185*($B$8-$B$11)))/($B$12*($B$8-$B$11)),($B$7+$B$12*(E185*( $B$8+$B$9+$B$11)-D185*($B$8-$B$11)))/($B$12*($B$8-$B$11))),"")</f>
        <v/>
      </c>
    </row>
    <row r="174" customFormat="false" ht="14.4" hidden="false" customHeight="false" outlineLevel="0" collapsed="false">
      <c r="A174" s="1" t="str">
        <f aca="false">IFERROR(IF(A173+1&lt;=$B$10,A173+1,""),"")</f>
        <v/>
      </c>
      <c r="B174" s="27" t="str">
        <f aca="false">IF(A174&gt;$B$10,"",IF($B$5="PIPS",ROUNDUP(P161,2),ROUND(Q161,2)))</f>
        <v/>
      </c>
      <c r="C174" s="1" t="str">
        <f aca="false">IFERROR(IF(ISEVEN(A174)=0,$B$3,"Sell"),"")</f>
        <v/>
      </c>
      <c r="D174" s="1" t="str">
        <f aca="false">IF(A174&gt;$B$10,"",SUMIFS($B$17:B174,$C$17:C174,$I$6))</f>
        <v/>
      </c>
      <c r="E174" s="1" t="str">
        <f aca="false">IF(A174&gt;$B$10,"",SUMIFS($B$17:B174,$C$17:C174,$I$7))</f>
        <v/>
      </c>
      <c r="F174" s="1" t="str">
        <f aca="false">IFERROR(ABS(D174-E174),"")</f>
        <v/>
      </c>
      <c r="G174" s="1" t="str">
        <f aca="false">IF(A174&gt;$B$10,"",D174+E174)</f>
        <v/>
      </c>
      <c r="O174" s="1" t="n">
        <v>171</v>
      </c>
      <c r="P174" s="1" t="str">
        <f aca="false">IFERROR(IF(ISEVEN(O174)=1,($B$6*$B$4+D186*($B$8+$B$9)-$B$8*E186+G186*$B$11)/($B$8-$B$11),($B$6*$B$4+E186*($B$8+$B$9)-$B$8*D186+G186*$B$11)/($B$8-$B$11)),"")</f>
        <v/>
      </c>
      <c r="Q174" s="1" t="str">
        <f aca="false">IFERROR(IF(ISEVEN(O174)=1, ($B$7+$B$12*(D186*( $B$8+$B$9+$B$11)-E186*($B$8-$B$11)))/($B$12*($B$8-$B$11)),($B$7+$B$12*(E186*( $B$8+$B$9+$B$11)-D186*($B$8-$B$11)))/($B$12*($B$8-$B$11))),"")</f>
        <v/>
      </c>
    </row>
    <row r="175" customFormat="false" ht="14.4" hidden="false" customHeight="false" outlineLevel="0" collapsed="false">
      <c r="A175" s="1" t="str">
        <f aca="false">IFERROR(IF(A174+1&lt;=$B$10,A174+1,""),"")</f>
        <v/>
      </c>
      <c r="B175" s="27" t="str">
        <f aca="false">IF(A175&gt;$B$10,"",IF($B$5="PIPS",ROUNDUP(P162,2),ROUND(Q162,2)))</f>
        <v/>
      </c>
      <c r="C175" s="1" t="str">
        <f aca="false">IFERROR(IF(ISEVEN(A175)=0,$B$3,"Sell"),"")</f>
        <v/>
      </c>
      <c r="D175" s="1" t="str">
        <f aca="false">IF(A175&gt;$B$10,"",SUMIFS($B$17:B175,$C$17:C175,$I$6))</f>
        <v/>
      </c>
      <c r="E175" s="1" t="str">
        <f aca="false">IF(A175&gt;$B$10,"",SUMIFS($B$17:B175,$C$17:C175,$I$7))</f>
        <v/>
      </c>
      <c r="F175" s="1" t="str">
        <f aca="false">IFERROR(ABS(D175-E175),"")</f>
        <v/>
      </c>
      <c r="G175" s="1" t="str">
        <f aca="false">IF(A175&gt;$B$10,"",D175+E175)</f>
        <v/>
      </c>
      <c r="O175" s="1" t="n">
        <v>172</v>
      </c>
      <c r="P175" s="1" t="str">
        <f aca="false">IFERROR(IF(ISEVEN(O175)=1,($B$6*$B$4+D187*($B$8+$B$9)-$B$8*E187+G187*$B$11)/($B$8-$B$11),($B$6*$B$4+E187*($B$8+$B$9)-$B$8*D187+G187*$B$11)/($B$8-$B$11)),"")</f>
        <v/>
      </c>
      <c r="Q175" s="1" t="str">
        <f aca="false">IFERROR(IF(ISEVEN(O175)=1, ($B$7+$B$12*(D187*( $B$8+$B$9+$B$11)-E187*($B$8-$B$11)))/($B$12*($B$8-$B$11)),($B$7+$B$12*(E187*( $B$8+$B$9+$B$11)-D187*($B$8-$B$11)))/($B$12*($B$8-$B$11))),"")</f>
        <v/>
      </c>
    </row>
    <row r="176" customFormat="false" ht="14.4" hidden="false" customHeight="false" outlineLevel="0" collapsed="false">
      <c r="A176" s="1" t="str">
        <f aca="false">IFERROR(IF(A175+1&lt;=$B$10,A175+1,""),"")</f>
        <v/>
      </c>
      <c r="B176" s="27" t="str">
        <f aca="false">IF(A176&gt;$B$10,"",IF($B$5="PIPS",ROUNDUP(P163,2),ROUND(Q163,2)))</f>
        <v/>
      </c>
      <c r="C176" s="1" t="str">
        <f aca="false">IFERROR(IF(ISEVEN(A176)=0,$B$3,"Sell"),"")</f>
        <v/>
      </c>
      <c r="D176" s="1" t="str">
        <f aca="false">IF(A176&gt;$B$10,"",SUMIFS($B$17:B176,$C$17:C176,$I$6))</f>
        <v/>
      </c>
      <c r="E176" s="1" t="str">
        <f aca="false">IF(A176&gt;$B$10,"",SUMIFS($B$17:B176,$C$17:C176,$I$7))</f>
        <v/>
      </c>
      <c r="F176" s="1" t="str">
        <f aca="false">IFERROR(ABS(D176-E176),"")</f>
        <v/>
      </c>
      <c r="G176" s="1" t="str">
        <f aca="false">IF(A176&gt;$B$10,"",D176+E176)</f>
        <v/>
      </c>
      <c r="O176" s="1" t="n">
        <v>173</v>
      </c>
      <c r="P176" s="1" t="str">
        <f aca="false">IFERROR(IF(ISEVEN(O176)=1,($B$6*$B$4+D188*($B$8+$B$9)-$B$8*E188+G188*$B$11)/($B$8-$B$11),($B$6*$B$4+E188*($B$8+$B$9)-$B$8*D188+G188*$B$11)/($B$8-$B$11)),"")</f>
        <v/>
      </c>
      <c r="Q176" s="1" t="str">
        <f aca="false">IFERROR(IF(ISEVEN(O176)=1, ($B$7+$B$12*(D188*( $B$8+$B$9+$B$11)-E188*($B$8-$B$11)))/($B$12*($B$8-$B$11)),($B$7+$B$12*(E188*( $B$8+$B$9+$B$11)-D188*($B$8-$B$11)))/($B$12*($B$8-$B$11))),"")</f>
        <v/>
      </c>
    </row>
    <row r="177" customFormat="false" ht="14.4" hidden="false" customHeight="false" outlineLevel="0" collapsed="false">
      <c r="A177" s="1" t="str">
        <f aca="false">IFERROR(IF(A176+1&lt;=$B$10,A176+1,""),"")</f>
        <v/>
      </c>
      <c r="B177" s="27" t="str">
        <f aca="false">IF(A177&gt;$B$10,"",IF($B$5="PIPS",ROUNDUP(P164,2),ROUND(Q164,2)))</f>
        <v/>
      </c>
      <c r="C177" s="1" t="str">
        <f aca="false">IFERROR(IF(ISEVEN(A177)=0,$B$3,"Sell"),"")</f>
        <v/>
      </c>
      <c r="D177" s="1" t="str">
        <f aca="false">IF(A177&gt;$B$10,"",SUMIFS($B$17:B177,$C$17:C177,$I$6))</f>
        <v/>
      </c>
      <c r="E177" s="1" t="str">
        <f aca="false">IF(A177&gt;$B$10,"",SUMIFS($B$17:B177,$C$17:C177,$I$7))</f>
        <v/>
      </c>
      <c r="F177" s="1" t="str">
        <f aca="false">IFERROR(ABS(D177-E177),"")</f>
        <v/>
      </c>
      <c r="G177" s="1" t="str">
        <f aca="false">IF(A177&gt;$B$10,"",D177+E177)</f>
        <v/>
      </c>
      <c r="O177" s="1" t="n">
        <v>174</v>
      </c>
      <c r="P177" s="1" t="str">
        <f aca="false">IFERROR(IF(ISEVEN(O177)=1,($B$6*$B$4+D189*($B$8+$B$9)-$B$8*E189+G189*$B$11)/($B$8-$B$11),($B$6*$B$4+E189*($B$8+$B$9)-$B$8*D189+G189*$B$11)/($B$8-$B$11)),"")</f>
        <v/>
      </c>
      <c r="Q177" s="1" t="str">
        <f aca="false">IFERROR(IF(ISEVEN(O177)=1, ($B$7+$B$12*(D189*( $B$8+$B$9+$B$11)-E189*($B$8-$B$11)))/($B$12*($B$8-$B$11)),($B$7+$B$12*(E189*( $B$8+$B$9+$B$11)-D189*($B$8-$B$11)))/($B$12*($B$8-$B$11))),"")</f>
        <v/>
      </c>
    </row>
    <row r="178" customFormat="false" ht="14.4" hidden="false" customHeight="false" outlineLevel="0" collapsed="false">
      <c r="A178" s="1" t="str">
        <f aca="false">IFERROR(IF(A177+1&lt;=$B$10,A177+1,""),"")</f>
        <v/>
      </c>
      <c r="B178" s="27" t="str">
        <f aca="false">IF(A178&gt;$B$10,"",IF($B$5="PIPS",ROUNDUP(P165,2),ROUND(Q165,2)))</f>
        <v/>
      </c>
      <c r="C178" s="1" t="str">
        <f aca="false">IFERROR(IF(ISEVEN(A178)=0,$B$3,"Sell"),"")</f>
        <v/>
      </c>
      <c r="D178" s="1" t="str">
        <f aca="false">IF(A178&gt;$B$10,"",SUMIFS($B$17:B178,$C$17:C178,$I$6))</f>
        <v/>
      </c>
      <c r="E178" s="1" t="str">
        <f aca="false">IF(A178&gt;$B$10,"",SUMIFS($B$17:B178,$C$17:C178,$I$7))</f>
        <v/>
      </c>
      <c r="F178" s="1" t="str">
        <f aca="false">IFERROR(ABS(D178-E178),"")</f>
        <v/>
      </c>
      <c r="G178" s="1" t="str">
        <f aca="false">IF(A178&gt;$B$10,"",D178+E178)</f>
        <v/>
      </c>
      <c r="O178" s="1" t="n">
        <v>175</v>
      </c>
      <c r="P178" s="1" t="str">
        <f aca="false">IFERROR(IF(ISEVEN(O178)=1,($B$6*$B$4+D190*($B$8+$B$9)-$B$8*E190+G190*$B$11)/($B$8-$B$11),($B$6*$B$4+E190*($B$8+$B$9)-$B$8*D190+G190*$B$11)/($B$8-$B$11)),"")</f>
        <v/>
      </c>
      <c r="Q178" s="1" t="str">
        <f aca="false">IFERROR(IF(ISEVEN(O178)=1, ($B$7+$B$12*(D190*( $B$8+$B$9+$B$11)-E190*($B$8-$B$11)))/($B$12*($B$8-$B$11)),($B$7+$B$12*(E190*( $B$8+$B$9+$B$11)-D190*($B$8-$B$11)))/($B$12*($B$8-$B$11))),"")</f>
        <v/>
      </c>
    </row>
    <row r="179" customFormat="false" ht="14.4" hidden="false" customHeight="false" outlineLevel="0" collapsed="false">
      <c r="A179" s="1" t="str">
        <f aca="false">IFERROR(IF(A178+1&lt;=$B$10,A178+1,""),"")</f>
        <v/>
      </c>
      <c r="B179" s="27" t="str">
        <f aca="false">IF(A179&gt;$B$10,"",IF($B$5="PIPS",ROUNDUP(P166,2),ROUND(Q166,2)))</f>
        <v/>
      </c>
      <c r="C179" s="1" t="str">
        <f aca="false">IFERROR(IF(ISEVEN(A179)=0,$B$3,"Sell"),"")</f>
        <v/>
      </c>
      <c r="D179" s="1" t="str">
        <f aca="false">IF(A179&gt;$B$10,"",SUMIFS($B$17:B179,$C$17:C179,$I$6))</f>
        <v/>
      </c>
      <c r="E179" s="1" t="str">
        <f aca="false">IF(A179&gt;$B$10,"",SUMIFS($B$17:B179,$C$17:C179,$I$7))</f>
        <v/>
      </c>
      <c r="F179" s="1" t="str">
        <f aca="false">IFERROR(ABS(D179-E179),"")</f>
        <v/>
      </c>
      <c r="G179" s="1" t="str">
        <f aca="false">IF(A179&gt;$B$10,"",D179+E179)</f>
        <v/>
      </c>
      <c r="O179" s="1" t="n">
        <v>176</v>
      </c>
      <c r="P179" s="1" t="str">
        <f aca="false">IFERROR(IF(ISEVEN(O179)=1,($B$6*$B$4+D191*($B$8+$B$9)-$B$8*E191+G191*$B$11)/($B$8-$B$11),($B$6*$B$4+E191*($B$8+$B$9)-$B$8*D191+G191*$B$11)/($B$8-$B$11)),"")</f>
        <v/>
      </c>
      <c r="Q179" s="1" t="str">
        <f aca="false">IFERROR(IF(ISEVEN(O179)=1, ($B$7+$B$12*(D191*( $B$8+$B$9+$B$11)-E191*($B$8-$B$11)))/($B$12*($B$8-$B$11)),($B$7+$B$12*(E191*( $B$8+$B$9+$B$11)-D191*($B$8-$B$11)))/($B$12*($B$8-$B$11))),"")</f>
        <v/>
      </c>
    </row>
    <row r="180" customFormat="false" ht="14.4" hidden="false" customHeight="false" outlineLevel="0" collapsed="false">
      <c r="A180" s="1" t="str">
        <f aca="false">IFERROR(IF(A179+1&lt;=$B$10,A179+1,""),"")</f>
        <v/>
      </c>
      <c r="B180" s="27" t="str">
        <f aca="false">IF(A180&gt;$B$10,"",IF($B$5="PIPS",ROUNDUP(P167,2),ROUND(Q167,2)))</f>
        <v/>
      </c>
      <c r="C180" s="1" t="str">
        <f aca="false">IFERROR(IF(ISEVEN(A180)=0,$B$3,"Sell"),"")</f>
        <v/>
      </c>
      <c r="D180" s="1" t="str">
        <f aca="false">IF(A180&gt;$B$10,"",SUMIFS($B$17:B180,$C$17:C180,$I$6))</f>
        <v/>
      </c>
      <c r="E180" s="1" t="str">
        <f aca="false">IF(A180&gt;$B$10,"",SUMIFS($B$17:B180,$C$17:C180,$I$7))</f>
        <v/>
      </c>
      <c r="F180" s="1" t="str">
        <f aca="false">IFERROR(ABS(D180-E180),"")</f>
        <v/>
      </c>
      <c r="G180" s="1" t="str">
        <f aca="false">IF(A180&gt;$B$10,"",D180+E180)</f>
        <v/>
      </c>
      <c r="O180" s="1" t="n">
        <v>177</v>
      </c>
      <c r="P180" s="1" t="str">
        <f aca="false">IFERROR(IF(ISEVEN(O180)=1,($B$6*$B$4+D192*($B$8+$B$9)-$B$8*E192+G192*$B$11)/($B$8-$B$11),($B$6*$B$4+E192*($B$8+$B$9)-$B$8*D192+G192*$B$11)/($B$8-$B$11)),"")</f>
        <v/>
      </c>
      <c r="Q180" s="1" t="str">
        <f aca="false">IFERROR(IF(ISEVEN(O180)=1, ($B$7+$B$12*(D192*( $B$8+$B$9+$B$11)-E192*($B$8-$B$11)))/($B$12*($B$8-$B$11)),($B$7+$B$12*(E192*( $B$8+$B$9+$B$11)-D192*($B$8-$B$11)))/($B$12*($B$8-$B$11))),"")</f>
        <v/>
      </c>
    </row>
    <row r="181" customFormat="false" ht="14.4" hidden="false" customHeight="false" outlineLevel="0" collapsed="false">
      <c r="A181" s="1" t="str">
        <f aca="false">IFERROR(IF(A180+1&lt;=$B$10,A180+1,""),"")</f>
        <v/>
      </c>
      <c r="B181" s="27" t="str">
        <f aca="false">IF(A181&gt;$B$10,"",IF($B$5="PIPS",ROUNDUP(P168,2),ROUND(Q168,2)))</f>
        <v/>
      </c>
      <c r="C181" s="1" t="str">
        <f aca="false">IFERROR(IF(ISEVEN(A181)=0,$B$3,"Sell"),"")</f>
        <v/>
      </c>
      <c r="D181" s="1" t="str">
        <f aca="false">IF(A181&gt;$B$10,"",SUMIFS($B$17:B181,$C$17:C181,$I$6))</f>
        <v/>
      </c>
      <c r="E181" s="1" t="str">
        <f aca="false">IF(A181&gt;$B$10,"",SUMIFS($B$17:B181,$C$17:C181,$I$7))</f>
        <v/>
      </c>
      <c r="F181" s="1" t="str">
        <f aca="false">IFERROR(ABS(D181-E181),"")</f>
        <v/>
      </c>
      <c r="G181" s="1" t="str">
        <f aca="false">IF(A181&gt;$B$10,"",D181+E181)</f>
        <v/>
      </c>
      <c r="O181" s="1" t="n">
        <v>178</v>
      </c>
      <c r="P181" s="1" t="str">
        <f aca="false">IFERROR(IF(ISEVEN(O181)=1,($B$6*$B$4+D193*($B$8+$B$9)-$B$8*E193+G193*$B$11)/($B$8-$B$11),($B$6*$B$4+E193*($B$8+$B$9)-$B$8*D193+G193*$B$11)/($B$8-$B$11)),"")</f>
        <v/>
      </c>
      <c r="Q181" s="1" t="str">
        <f aca="false">IFERROR(IF(ISEVEN(O181)=1, ($B$7+$B$12*(D193*( $B$8+$B$9+$B$11)-E193*($B$8-$B$11)))/($B$12*($B$8-$B$11)),($B$7+$B$12*(E193*( $B$8+$B$9+$B$11)-D193*($B$8-$B$11)))/($B$12*($B$8-$B$11))),"")</f>
        <v/>
      </c>
    </row>
    <row r="182" customFormat="false" ht="14.4" hidden="false" customHeight="false" outlineLevel="0" collapsed="false">
      <c r="A182" s="1" t="str">
        <f aca="false">IFERROR(IF(A181+1&lt;=$B$10,A181+1,""),"")</f>
        <v/>
      </c>
      <c r="B182" s="27" t="str">
        <f aca="false">IF(A182&gt;$B$10,"",IF($B$5="PIPS",ROUNDUP(P169,2),ROUND(Q169,2)))</f>
        <v/>
      </c>
      <c r="C182" s="1" t="str">
        <f aca="false">IFERROR(IF(ISEVEN(A182)=0,$B$3,"Sell"),"")</f>
        <v/>
      </c>
      <c r="D182" s="1" t="str">
        <f aca="false">IF(A182&gt;$B$10,"",SUMIFS($B$17:B182,$C$17:C182,$I$6))</f>
        <v/>
      </c>
      <c r="E182" s="1" t="str">
        <f aca="false">IF(A182&gt;$B$10,"",SUMIFS($B$17:B182,$C$17:C182,$I$7))</f>
        <v/>
      </c>
      <c r="F182" s="1" t="str">
        <f aca="false">IFERROR(ABS(D182-E182),"")</f>
        <v/>
      </c>
      <c r="G182" s="1" t="str">
        <f aca="false">IF(A182&gt;$B$10,"",D182+E182)</f>
        <v/>
      </c>
      <c r="O182" s="1" t="n">
        <v>179</v>
      </c>
      <c r="P182" s="1" t="str">
        <f aca="false">IFERROR(IF(ISEVEN(O182)=1,($B$6*$B$4+D194*($B$8+$B$9)-$B$8*E194+G194*$B$11)/($B$8-$B$11),($B$6*$B$4+E194*($B$8+$B$9)-$B$8*D194+G194*$B$11)/($B$8-$B$11)),"")</f>
        <v/>
      </c>
      <c r="Q182" s="1" t="str">
        <f aca="false">IFERROR(IF(ISEVEN(O182)=1, ($B$7+$B$12*(D194*( $B$8+$B$9+$B$11)-E194*($B$8-$B$11)))/($B$12*($B$8-$B$11)),($B$7+$B$12*(E194*( $B$8+$B$9+$B$11)-D194*($B$8-$B$11)))/($B$12*($B$8-$B$11))),"")</f>
        <v/>
      </c>
    </row>
    <row r="183" customFormat="false" ht="14.4" hidden="false" customHeight="false" outlineLevel="0" collapsed="false">
      <c r="A183" s="1" t="str">
        <f aca="false">IFERROR(IF(A182+1&lt;=$B$10,A182+1,""),"")</f>
        <v/>
      </c>
      <c r="B183" s="27" t="str">
        <f aca="false">IF(A183&gt;$B$10,"",IF($B$5="PIPS",ROUNDUP(P170,2),ROUND(Q170,2)))</f>
        <v/>
      </c>
      <c r="C183" s="1" t="str">
        <f aca="false">IFERROR(IF(ISEVEN(A183)=0,$B$3,"Sell"),"")</f>
        <v/>
      </c>
      <c r="D183" s="1" t="str">
        <f aca="false">IF(A183&gt;$B$10,"",SUMIFS($B$17:B183,$C$17:C183,$I$6))</f>
        <v/>
      </c>
      <c r="E183" s="1" t="str">
        <f aca="false">IF(A183&gt;$B$10,"",SUMIFS($B$17:B183,$C$17:C183,$I$7))</f>
        <v/>
      </c>
      <c r="F183" s="1" t="str">
        <f aca="false">IFERROR(ABS(D183-E183),"")</f>
        <v/>
      </c>
      <c r="G183" s="1" t="str">
        <f aca="false">IF(A183&gt;$B$10,"",D183+E183)</f>
        <v/>
      </c>
      <c r="O183" s="1" t="n">
        <v>180</v>
      </c>
      <c r="P183" s="1" t="str">
        <f aca="false">IFERROR(IF(ISEVEN(O183)=1,($B$6*$B$4+D195*($B$8+$B$9)-$B$8*E195+G195*$B$11)/($B$8-$B$11),($B$6*$B$4+E195*($B$8+$B$9)-$B$8*D195+G195*$B$11)/($B$8-$B$11)),"")</f>
        <v/>
      </c>
      <c r="Q183" s="1" t="str">
        <f aca="false">IFERROR(IF(ISEVEN(O183)=1, ($B$7+$B$12*(D195*( $B$8+$B$9+$B$11)-E195*($B$8-$B$11)))/($B$12*($B$8-$B$11)),($B$7+$B$12*(E195*( $B$8+$B$9+$B$11)-D195*($B$8-$B$11)))/($B$12*($B$8-$B$11))),"")</f>
        <v/>
      </c>
    </row>
    <row r="184" customFormat="false" ht="14.4" hidden="false" customHeight="false" outlineLevel="0" collapsed="false">
      <c r="A184" s="1" t="str">
        <f aca="false">IFERROR(IF(A183+1&lt;=$B$10,A183+1,""),"")</f>
        <v/>
      </c>
      <c r="B184" s="27" t="str">
        <f aca="false">IF(A184&gt;$B$10,"",IF($B$5="PIPS",ROUNDUP(P171,2),ROUND(Q171,2)))</f>
        <v/>
      </c>
      <c r="C184" s="1" t="str">
        <f aca="false">IFERROR(IF(ISEVEN(A184)=0,$B$3,"Sell"),"")</f>
        <v/>
      </c>
      <c r="D184" s="1" t="str">
        <f aca="false">IF(A184&gt;$B$10,"",SUMIFS($B$17:B184,$C$17:C184,$I$6))</f>
        <v/>
      </c>
      <c r="E184" s="1" t="str">
        <f aca="false">IF(A184&gt;$B$10,"",SUMIFS($B$17:B184,$C$17:C184,$I$7))</f>
        <v/>
      </c>
      <c r="F184" s="1" t="str">
        <f aca="false">IFERROR(ABS(D184-E184),"")</f>
        <v/>
      </c>
      <c r="G184" s="1" t="str">
        <f aca="false">IF(A184&gt;$B$10,"",D184+E184)</f>
        <v/>
      </c>
      <c r="O184" s="1" t="n">
        <v>181</v>
      </c>
      <c r="P184" s="1" t="str">
        <f aca="false">IFERROR(IF(ISEVEN(O184)=1,($B$6*$B$4+D196*($B$8+$B$9)-$B$8*E196+G196*$B$11)/($B$8-$B$11),($B$6*$B$4+E196*($B$8+$B$9)-$B$8*D196+G196*$B$11)/($B$8-$B$11)),"")</f>
        <v/>
      </c>
      <c r="Q184" s="1" t="str">
        <f aca="false">IFERROR(IF(ISEVEN(O184)=1, ($B$7+$B$12*(D196*( $B$8+$B$9+$B$11)-E196*($B$8-$B$11)))/($B$12*($B$8-$B$11)),($B$7+$B$12*(E196*( $B$8+$B$9+$B$11)-D196*($B$8-$B$11)))/($B$12*($B$8-$B$11))),"")</f>
        <v/>
      </c>
    </row>
    <row r="185" customFormat="false" ht="14.4" hidden="false" customHeight="false" outlineLevel="0" collapsed="false">
      <c r="A185" s="1" t="str">
        <f aca="false">IFERROR(IF(A184+1&lt;=$B$10,A184+1,""),"")</f>
        <v/>
      </c>
      <c r="B185" s="27" t="str">
        <f aca="false">IF(A185&gt;$B$10,"",IF($B$5="PIPS",ROUNDUP(P172,2),ROUND(Q172,2)))</f>
        <v/>
      </c>
      <c r="C185" s="1" t="str">
        <f aca="false">IFERROR(IF(ISEVEN(A185)=0,$B$3,"Sell"),"")</f>
        <v/>
      </c>
      <c r="D185" s="1" t="str">
        <f aca="false">IF(A185&gt;$B$10,"",SUMIFS($B$17:B185,$C$17:C185,$I$6))</f>
        <v/>
      </c>
      <c r="E185" s="1" t="str">
        <f aca="false">IF(A185&gt;$B$10,"",SUMIFS($B$17:B185,$C$17:C185,$I$7))</f>
        <v/>
      </c>
      <c r="F185" s="1" t="str">
        <f aca="false">IFERROR(ABS(D185-E185),"")</f>
        <v/>
      </c>
      <c r="G185" s="1" t="str">
        <f aca="false">IF(A185&gt;$B$10,"",D185+E185)</f>
        <v/>
      </c>
      <c r="O185" s="1" t="n">
        <v>182</v>
      </c>
      <c r="P185" s="1" t="str">
        <f aca="false">IFERROR(IF(ISEVEN(O185)=1,($B$6*$B$4+D197*($B$8+$B$9)-$B$8*E197+G197*$B$11)/($B$8-$B$11),($B$6*$B$4+E197*($B$8+$B$9)-$B$8*D197+G197*$B$11)/($B$8-$B$11)),"")</f>
        <v/>
      </c>
      <c r="Q185" s="1" t="str">
        <f aca="false">IFERROR(IF(ISEVEN(O185)=1, ($B$7+$B$12*(D197*( $B$8+$B$9+$B$11)-E197*($B$8-$B$11)))/($B$12*($B$8-$B$11)),($B$7+$B$12*(E197*( $B$8+$B$9+$B$11)-D197*($B$8-$B$11)))/($B$12*($B$8-$B$11))),"")</f>
        <v/>
      </c>
    </row>
    <row r="186" customFormat="false" ht="14.4" hidden="false" customHeight="false" outlineLevel="0" collapsed="false">
      <c r="A186" s="1" t="str">
        <f aca="false">IFERROR(IF(A185+1&lt;=$B$10,A185+1,""),"")</f>
        <v/>
      </c>
      <c r="B186" s="27" t="str">
        <f aca="false">IF(A186&gt;$B$10,"",IF($B$5="PIPS",ROUNDUP(P173,2),ROUND(Q173,2)))</f>
        <v/>
      </c>
      <c r="C186" s="1" t="str">
        <f aca="false">IFERROR(IF(ISEVEN(A186)=0,$B$3,"Sell"),"")</f>
        <v/>
      </c>
      <c r="D186" s="1" t="str">
        <f aca="false">IF(A186&gt;$B$10,"",SUMIFS($B$17:B186,$C$17:C186,$I$6))</f>
        <v/>
      </c>
      <c r="E186" s="1" t="str">
        <f aca="false">IF(A186&gt;$B$10,"",SUMIFS($B$17:B186,$C$17:C186,$I$7))</f>
        <v/>
      </c>
      <c r="F186" s="1" t="str">
        <f aca="false">IFERROR(ABS(D186-E186),"")</f>
        <v/>
      </c>
      <c r="G186" s="1" t="str">
        <f aca="false">IF(A186&gt;$B$10,"",D186+E186)</f>
        <v/>
      </c>
      <c r="O186" s="1" t="n">
        <v>183</v>
      </c>
      <c r="P186" s="1" t="str">
        <f aca="false">IFERROR(IF(ISEVEN(O186)=1,($B$6*$B$4+D198*($B$8+$B$9)-$B$8*E198+G198*$B$11)/($B$8-$B$11),($B$6*$B$4+E198*($B$8+$B$9)-$B$8*D198+G198*$B$11)/($B$8-$B$11)),"")</f>
        <v/>
      </c>
      <c r="Q186" s="1" t="str">
        <f aca="false">IFERROR(IF(ISEVEN(O186)=1, ($B$7+$B$12*(D198*( $B$8+$B$9+$B$11)-E198*($B$8-$B$11)))/($B$12*($B$8-$B$11)),($B$7+$B$12*(E198*( $B$8+$B$9+$B$11)-D198*($B$8-$B$11)))/($B$12*($B$8-$B$11))),"")</f>
        <v/>
      </c>
    </row>
    <row r="187" customFormat="false" ht="14.4" hidden="false" customHeight="false" outlineLevel="0" collapsed="false">
      <c r="A187" s="1" t="str">
        <f aca="false">IFERROR(IF(A186+1&lt;=$B$10,A186+1,""),"")</f>
        <v/>
      </c>
      <c r="B187" s="27" t="str">
        <f aca="false">IF(A187&gt;$B$10,"",IF($B$5="PIPS",ROUNDUP(P174,2),ROUND(Q174,2)))</f>
        <v/>
      </c>
      <c r="C187" s="1" t="str">
        <f aca="false">IFERROR(IF(ISEVEN(A187)=0,$B$3,"Sell"),"")</f>
        <v/>
      </c>
      <c r="D187" s="1" t="str">
        <f aca="false">IF(A187&gt;$B$10,"",SUMIFS($B$17:B187,$C$17:C187,$I$6))</f>
        <v/>
      </c>
      <c r="E187" s="1" t="str">
        <f aca="false">IF(A187&gt;$B$10,"",SUMIFS($B$17:B187,$C$17:C187,$I$7))</f>
        <v/>
      </c>
      <c r="F187" s="1" t="str">
        <f aca="false">IFERROR(ABS(D187-E187),"")</f>
        <v/>
      </c>
      <c r="G187" s="1" t="str">
        <f aca="false">IF(A187&gt;$B$10,"",D187+E187)</f>
        <v/>
      </c>
      <c r="O187" s="1" t="n">
        <v>184</v>
      </c>
      <c r="P187" s="1" t="str">
        <f aca="false">IFERROR(IF(ISEVEN(O187)=1,($B$6*$B$4+D199*($B$8+$B$9)-$B$8*E199+G199*$B$11)/($B$8-$B$11),($B$6*$B$4+E199*($B$8+$B$9)-$B$8*D199+G199*$B$11)/($B$8-$B$11)),"")</f>
        <v/>
      </c>
      <c r="Q187" s="1" t="str">
        <f aca="false">IFERROR(IF(ISEVEN(O187)=1, ($B$7+$B$12*(D199*( $B$8+$B$9+$B$11)-E199*($B$8-$B$11)))/($B$12*($B$8-$B$11)),($B$7+$B$12*(E199*( $B$8+$B$9+$B$11)-D199*($B$8-$B$11)))/($B$12*($B$8-$B$11))),"")</f>
        <v/>
      </c>
    </row>
    <row r="188" customFormat="false" ht="14.4" hidden="false" customHeight="false" outlineLevel="0" collapsed="false">
      <c r="A188" s="1" t="str">
        <f aca="false">IFERROR(IF(A187+1&lt;=$B$10,A187+1,""),"")</f>
        <v/>
      </c>
      <c r="B188" s="27" t="str">
        <f aca="false">IF(A188&gt;$B$10,"",IF($B$5="PIPS",ROUNDUP(P175,2),ROUND(Q175,2)))</f>
        <v/>
      </c>
      <c r="C188" s="1" t="str">
        <f aca="false">IFERROR(IF(ISEVEN(A188)=0,$B$3,"Sell"),"")</f>
        <v/>
      </c>
      <c r="D188" s="1" t="str">
        <f aca="false">IF(A188&gt;$B$10,"",SUMIFS($B$17:B188,$C$17:C188,$I$6))</f>
        <v/>
      </c>
      <c r="E188" s="1" t="str">
        <f aca="false">IF(A188&gt;$B$10,"",SUMIFS($B$17:B188,$C$17:C188,$I$7))</f>
        <v/>
      </c>
      <c r="F188" s="1" t="str">
        <f aca="false">IFERROR(ABS(D188-E188),"")</f>
        <v/>
      </c>
      <c r="G188" s="1" t="str">
        <f aca="false">IF(A188&gt;$B$10,"",D188+E188)</f>
        <v/>
      </c>
      <c r="O188" s="1" t="n">
        <v>185</v>
      </c>
      <c r="P188" s="1" t="str">
        <f aca="false">IFERROR(IF(ISEVEN(O188)=1,($B$6*$B$4+D200*($B$8+$B$9)-$B$8*E200+G200*$B$11)/($B$8-$B$11),($B$6*$B$4+E200*($B$8+$B$9)-$B$8*D200+G200*$B$11)/($B$8-$B$11)),"")</f>
        <v/>
      </c>
      <c r="Q188" s="1" t="str">
        <f aca="false">IFERROR(IF(ISEVEN(O188)=1, ($B$7+$B$12*(D200*( $B$8+$B$9+$B$11)-E200*($B$8-$B$11)))/($B$12*($B$8-$B$11)),($B$7+$B$12*(E200*( $B$8+$B$9+$B$11)-D200*($B$8-$B$11)))/($B$12*($B$8-$B$11))),"")</f>
        <v/>
      </c>
    </row>
    <row r="189" customFormat="false" ht="14.4" hidden="false" customHeight="false" outlineLevel="0" collapsed="false">
      <c r="A189" s="1" t="str">
        <f aca="false">IFERROR(IF(A188+1&lt;=$B$10,A188+1,""),"")</f>
        <v/>
      </c>
      <c r="B189" s="27" t="str">
        <f aca="false">IF(A189&gt;$B$10,"",IF($B$5="PIPS",ROUNDUP(P176,2),ROUND(Q176,2)))</f>
        <v/>
      </c>
      <c r="C189" s="1" t="str">
        <f aca="false">IFERROR(IF(ISEVEN(A189)=0,$B$3,"Sell"),"")</f>
        <v/>
      </c>
      <c r="D189" s="1" t="str">
        <f aca="false">IF(A189&gt;$B$10,"",SUMIFS($B$17:B189,$C$17:C189,$I$6))</f>
        <v/>
      </c>
      <c r="E189" s="1" t="str">
        <f aca="false">IF(A189&gt;$B$10,"",SUMIFS($B$17:B189,$C$17:C189,$I$7))</f>
        <v/>
      </c>
      <c r="F189" s="1" t="str">
        <f aca="false">IFERROR(ABS(D189-E189),"")</f>
        <v/>
      </c>
      <c r="G189" s="1" t="str">
        <f aca="false">IF(A189&gt;$B$10,"",D189+E189)</f>
        <v/>
      </c>
      <c r="O189" s="1" t="n">
        <v>186</v>
      </c>
      <c r="P189" s="1" t="str">
        <f aca="false">IFERROR(IF(ISEVEN(O189)=1,($B$6*$B$4+D201*($B$8+$B$9)-$B$8*E201+G201*$B$11)/($B$8-$B$11),($B$6*$B$4+E201*($B$8+$B$9)-$B$8*D201+G201*$B$11)/($B$8-$B$11)),"")</f>
        <v/>
      </c>
      <c r="Q189" s="1" t="str">
        <f aca="false">IFERROR(IF(ISEVEN(O189)=1, ($B$7+$B$12*(D201*( $B$8+$B$9+$B$11)-E201*($B$8-$B$11)))/($B$12*($B$8-$B$11)),($B$7+$B$12*(E201*( $B$8+$B$9+$B$11)-D201*($B$8-$B$11)))/($B$12*($B$8-$B$11))),"")</f>
        <v/>
      </c>
    </row>
    <row r="190" customFormat="false" ht="14.4" hidden="false" customHeight="false" outlineLevel="0" collapsed="false">
      <c r="A190" s="1" t="str">
        <f aca="false">IFERROR(IF(A189+1&lt;=$B$10,A189+1,""),"")</f>
        <v/>
      </c>
      <c r="B190" s="27" t="str">
        <f aca="false">IF(A190&gt;$B$10,"",IF($B$5="PIPS",ROUNDUP(P177,2),ROUND(Q177,2)))</f>
        <v/>
      </c>
      <c r="C190" s="1" t="str">
        <f aca="false">IFERROR(IF(ISEVEN(A190)=0,$B$3,"Sell"),"")</f>
        <v/>
      </c>
      <c r="D190" s="1" t="str">
        <f aca="false">IF(A190&gt;$B$10,"",SUMIFS($B$17:B190,$C$17:C190,$I$6))</f>
        <v/>
      </c>
      <c r="E190" s="1" t="str">
        <f aca="false">IF(A190&gt;$B$10,"",SUMIFS($B$17:B190,$C$17:C190,$I$7))</f>
        <v/>
      </c>
      <c r="F190" s="1" t="str">
        <f aca="false">IFERROR(ABS(D190-E190),"")</f>
        <v/>
      </c>
      <c r="G190" s="1" t="str">
        <f aca="false">IF(A190&gt;$B$10,"",D190+E190)</f>
        <v/>
      </c>
      <c r="O190" s="1" t="n">
        <v>187</v>
      </c>
      <c r="P190" s="1" t="str">
        <f aca="false">IFERROR(IF(ISEVEN(O190)=1,($B$6*$B$4+D202*($B$8+$B$9)-$B$8*E202+G202*$B$11)/($B$8-$B$11),($B$6*$B$4+E202*($B$8+$B$9)-$B$8*D202+G202*$B$11)/($B$8-$B$11)),"")</f>
        <v/>
      </c>
      <c r="Q190" s="1" t="str">
        <f aca="false">IFERROR(IF(ISEVEN(O190)=1, ($B$7+$B$12*(D202*( $B$8+$B$9+$B$11)-E202*($B$8-$B$11)))/($B$12*($B$8-$B$11)),($B$7+$B$12*(E202*( $B$8+$B$9+$B$11)-D202*($B$8-$B$11)))/($B$12*($B$8-$B$11))),"")</f>
        <v/>
      </c>
    </row>
    <row r="191" customFormat="false" ht="14.4" hidden="false" customHeight="false" outlineLevel="0" collapsed="false">
      <c r="A191" s="1" t="str">
        <f aca="false">IFERROR(IF(A190+1&lt;=$B$10,A190+1,""),"")</f>
        <v/>
      </c>
      <c r="B191" s="27" t="str">
        <f aca="false">IF(A191&gt;$B$10,"",IF($B$5="PIPS",ROUNDUP(P178,2),ROUND(Q178,2)))</f>
        <v/>
      </c>
      <c r="C191" s="1" t="str">
        <f aca="false">IFERROR(IF(ISEVEN(A191)=0,$B$3,"Sell"),"")</f>
        <v/>
      </c>
      <c r="D191" s="1" t="str">
        <f aca="false">IF(A191&gt;$B$10,"",SUMIFS($B$17:B191,$C$17:C191,$I$6))</f>
        <v/>
      </c>
      <c r="E191" s="1" t="str">
        <f aca="false">IF(A191&gt;$B$10,"",SUMIFS($B$17:B191,$C$17:C191,$I$7))</f>
        <v/>
      </c>
      <c r="F191" s="1" t="str">
        <f aca="false">IFERROR(ABS(D191-E191),"")</f>
        <v/>
      </c>
      <c r="G191" s="1" t="str">
        <f aca="false">IF(A191&gt;$B$10,"",D191+E191)</f>
        <v/>
      </c>
      <c r="O191" s="1" t="n">
        <v>188</v>
      </c>
      <c r="P191" s="1" t="str">
        <f aca="false">IFERROR(IF(ISEVEN(O191)=1,($B$6*$B$4+D203*($B$8+$B$9)-$B$8*E203+G203*$B$11)/($B$8-$B$11),($B$6*$B$4+E203*($B$8+$B$9)-$B$8*D203+G203*$B$11)/($B$8-$B$11)),"")</f>
        <v/>
      </c>
      <c r="Q191" s="1" t="str">
        <f aca="false">IFERROR(IF(ISEVEN(O191)=1, ($B$7+$B$12*(D203*( $B$8+$B$9+$B$11)-E203*($B$8-$B$11)))/($B$12*($B$8-$B$11)),($B$7+$B$12*(E203*( $B$8+$B$9+$B$11)-D203*($B$8-$B$11)))/($B$12*($B$8-$B$11))),"")</f>
        <v/>
      </c>
    </row>
    <row r="192" customFormat="false" ht="14.4" hidden="false" customHeight="false" outlineLevel="0" collapsed="false">
      <c r="A192" s="1" t="str">
        <f aca="false">IFERROR(IF(A191+1&lt;=$B$10,A191+1,""),"")</f>
        <v/>
      </c>
      <c r="B192" s="27" t="str">
        <f aca="false">IF(A192&gt;$B$10,"",IF($B$5="PIPS",ROUNDUP(P179,2),ROUND(Q179,2)))</f>
        <v/>
      </c>
      <c r="C192" s="1" t="str">
        <f aca="false">IFERROR(IF(ISEVEN(A192)=0,$B$3,"Sell"),"")</f>
        <v/>
      </c>
      <c r="D192" s="1" t="str">
        <f aca="false">IF(A192&gt;$B$10,"",SUMIFS($B$17:B192,$C$17:C192,$I$6))</f>
        <v/>
      </c>
      <c r="E192" s="1" t="str">
        <f aca="false">IF(A192&gt;$B$10,"",SUMIFS($B$17:B192,$C$17:C192,$I$7))</f>
        <v/>
      </c>
      <c r="F192" s="1" t="str">
        <f aca="false">IFERROR(ABS(D192-E192),"")</f>
        <v/>
      </c>
      <c r="G192" s="1" t="str">
        <f aca="false">IF(A192&gt;$B$10,"",D192+E192)</f>
        <v/>
      </c>
      <c r="O192" s="1" t="n">
        <v>189</v>
      </c>
      <c r="P192" s="1" t="str">
        <f aca="false">IFERROR(IF(ISEVEN(O192)=1,($B$6*$B$4+D204*($B$8+$B$9)-$B$8*E204+G204*$B$11)/($B$8-$B$11),($B$6*$B$4+E204*($B$8+$B$9)-$B$8*D204+G204*$B$11)/($B$8-$B$11)),"")</f>
        <v/>
      </c>
      <c r="Q192" s="1" t="str">
        <f aca="false">IFERROR(IF(ISEVEN(O192)=1, ($B$7+$B$12*(D204*( $B$8+$B$9+$B$11)-E204*($B$8-$B$11)))/($B$12*($B$8-$B$11)),($B$7+$B$12*(E204*( $B$8+$B$9+$B$11)-D204*($B$8-$B$11)))/($B$12*($B$8-$B$11))),"")</f>
        <v/>
      </c>
    </row>
    <row r="193" customFormat="false" ht="14.4" hidden="false" customHeight="false" outlineLevel="0" collapsed="false">
      <c r="A193" s="1" t="str">
        <f aca="false">IFERROR(IF(A192+1&lt;=$B$10,A192+1,""),"")</f>
        <v/>
      </c>
      <c r="B193" s="27" t="str">
        <f aca="false">IF(A193&gt;$B$10,"",IF($B$5="PIPS",ROUNDUP(P180,2),ROUND(Q180,2)))</f>
        <v/>
      </c>
      <c r="C193" s="1" t="str">
        <f aca="false">IFERROR(IF(ISEVEN(A193)=0,$B$3,"Sell"),"")</f>
        <v/>
      </c>
      <c r="D193" s="1" t="str">
        <f aca="false">IF(A193&gt;$B$10,"",SUMIFS($B$17:B193,$C$17:C193,$I$6))</f>
        <v/>
      </c>
      <c r="E193" s="1" t="str">
        <f aca="false">IF(A193&gt;$B$10,"",SUMIFS($B$17:B193,$C$17:C193,$I$7))</f>
        <v/>
      </c>
      <c r="F193" s="1" t="str">
        <f aca="false">IFERROR(ABS(D193-E193),"")</f>
        <v/>
      </c>
      <c r="G193" s="1" t="str">
        <f aca="false">IF(A193&gt;$B$10,"",D193+E193)</f>
        <v/>
      </c>
      <c r="O193" s="1" t="n">
        <v>190</v>
      </c>
      <c r="P193" s="1" t="str">
        <f aca="false">IFERROR(IF(ISEVEN(O193)=1,($B$6*$B$4+D205*($B$8+$B$9)-$B$8*E205+G205*$B$11)/($B$8-$B$11),($B$6*$B$4+E205*($B$8+$B$9)-$B$8*D205+G205*$B$11)/($B$8-$B$11)),"")</f>
        <v/>
      </c>
      <c r="Q193" s="1" t="str">
        <f aca="false">IFERROR(IF(ISEVEN(O193)=1, ($B$7+$B$12*(D205*( $B$8+$B$9+$B$11)-E205*($B$8-$B$11)))/($B$12*($B$8-$B$11)),($B$7+$B$12*(E205*( $B$8+$B$9+$B$11)-D205*($B$8-$B$11)))/($B$12*($B$8-$B$11))),"")</f>
        <v/>
      </c>
    </row>
    <row r="194" customFormat="false" ht="14.4" hidden="false" customHeight="false" outlineLevel="0" collapsed="false">
      <c r="A194" s="1" t="str">
        <f aca="false">IFERROR(IF(A193+1&lt;=$B$10,A193+1,""),"")</f>
        <v/>
      </c>
      <c r="B194" s="27" t="str">
        <f aca="false">IF(A194&gt;$B$10,"",IF($B$5="PIPS",ROUNDUP(P181,2),ROUND(Q181,2)))</f>
        <v/>
      </c>
      <c r="C194" s="1" t="str">
        <f aca="false">IFERROR(IF(ISEVEN(A194)=0,$B$3,"Sell"),"")</f>
        <v/>
      </c>
      <c r="D194" s="1" t="str">
        <f aca="false">IF(A194&gt;$B$10,"",SUMIFS($B$17:B194,$C$17:C194,$I$6))</f>
        <v/>
      </c>
      <c r="E194" s="1" t="str">
        <f aca="false">IF(A194&gt;$B$10,"",SUMIFS($B$17:B194,$C$17:C194,$I$7))</f>
        <v/>
      </c>
      <c r="F194" s="1" t="str">
        <f aca="false">IFERROR(ABS(D194-E194),"")</f>
        <v/>
      </c>
      <c r="G194" s="1" t="str">
        <f aca="false">IF(A194&gt;$B$10,"",D194+E194)</f>
        <v/>
      </c>
      <c r="O194" s="1" t="n">
        <v>191</v>
      </c>
      <c r="P194" s="1" t="str">
        <f aca="false">IFERROR(IF(ISEVEN(O194)=1,($B$6*$B$4+D206*($B$8+$B$9)-$B$8*E206+G206*$B$11)/($B$8-$B$11),($B$6*$B$4+E206*($B$8+$B$9)-$B$8*D206+G206*$B$11)/($B$8-$B$11)),"")</f>
        <v/>
      </c>
      <c r="Q194" s="1" t="str">
        <f aca="false">IFERROR(IF(ISEVEN(O194)=1, ($B$7+$B$12*(D206*( $B$8+$B$9+$B$11)-E206*($B$8-$B$11)))/($B$12*($B$8-$B$11)),($B$7+$B$12*(E206*( $B$8+$B$9+$B$11)-D206*($B$8-$B$11)))/($B$12*($B$8-$B$11))),"")</f>
        <v/>
      </c>
    </row>
    <row r="195" customFormat="false" ht="14.4" hidden="false" customHeight="false" outlineLevel="0" collapsed="false">
      <c r="A195" s="1" t="str">
        <f aca="false">IFERROR(IF(A194+1&lt;=$B$10,A194+1,""),"")</f>
        <v/>
      </c>
      <c r="B195" s="27" t="str">
        <f aca="false">IF(A195&gt;$B$10,"",IF($B$5="PIPS",ROUNDUP(P182,2),ROUND(Q182,2)))</f>
        <v/>
      </c>
      <c r="C195" s="1" t="str">
        <f aca="false">IFERROR(IF(ISEVEN(A195)=0,$B$3,"Sell"),"")</f>
        <v/>
      </c>
      <c r="D195" s="1" t="str">
        <f aca="false">IF(A195&gt;$B$10,"",SUMIFS($B$17:B195,$C$17:C195,$I$6))</f>
        <v/>
      </c>
      <c r="E195" s="1" t="str">
        <f aca="false">IF(A195&gt;$B$10,"",SUMIFS($B$17:B195,$C$17:C195,$I$7))</f>
        <v/>
      </c>
      <c r="F195" s="1" t="str">
        <f aca="false">IFERROR(ABS(D195-E195),"")</f>
        <v/>
      </c>
      <c r="G195" s="1" t="str">
        <f aca="false">IF(A195&gt;$B$10,"",D195+E195)</f>
        <v/>
      </c>
      <c r="O195" s="1" t="n">
        <v>192</v>
      </c>
      <c r="P195" s="1" t="str">
        <f aca="false">IFERROR(IF(ISEVEN(O195)=1,($B$6*$B$4+D207*($B$8+$B$9)-$B$8*E207+G207*$B$11)/($B$8-$B$11),($B$6*$B$4+E207*($B$8+$B$9)-$B$8*D207+G207*$B$11)/($B$8-$B$11)),"")</f>
        <v/>
      </c>
      <c r="Q195" s="1" t="str">
        <f aca="false">IFERROR(IF(ISEVEN(O195)=1, ($B$7+$B$12*(D207*( $B$8+$B$9+$B$11)-E207*($B$8-$B$11)))/($B$12*($B$8-$B$11)),($B$7+$B$12*(E207*( $B$8+$B$9+$B$11)-D207*($B$8-$B$11)))/($B$12*($B$8-$B$11))),"")</f>
        <v/>
      </c>
    </row>
    <row r="196" customFormat="false" ht="14.4" hidden="false" customHeight="false" outlineLevel="0" collapsed="false">
      <c r="A196" s="1" t="str">
        <f aca="false">IFERROR(IF(A195+1&lt;=$B$10,A195+1,""),"")</f>
        <v/>
      </c>
      <c r="B196" s="27" t="str">
        <f aca="false">IF(A196&gt;$B$10,"",IF($B$5="PIPS",ROUNDUP(P183,2),ROUND(Q183,2)))</f>
        <v/>
      </c>
      <c r="C196" s="1" t="str">
        <f aca="false">IFERROR(IF(ISEVEN(A196)=0,$B$3,"Sell"),"")</f>
        <v/>
      </c>
      <c r="D196" s="1" t="str">
        <f aca="false">IF(A196&gt;$B$10,"",SUMIFS($B$17:B196,$C$17:C196,$I$6))</f>
        <v/>
      </c>
      <c r="E196" s="1" t="str">
        <f aca="false">IF(A196&gt;$B$10,"",SUMIFS($B$17:B196,$C$17:C196,$I$7))</f>
        <v/>
      </c>
      <c r="F196" s="1" t="str">
        <f aca="false">IFERROR(ABS(D196-E196),"")</f>
        <v/>
      </c>
      <c r="G196" s="1" t="str">
        <f aca="false">IF(A196&gt;$B$10,"",D196+E196)</f>
        <v/>
      </c>
      <c r="O196" s="1" t="n">
        <v>193</v>
      </c>
      <c r="P196" s="1" t="str">
        <f aca="false">IFERROR(IF(ISEVEN(O196)=1,($B$6*$B$4+D208*($B$8+$B$9)-$B$8*E208+G208*$B$11)/($B$8-$B$11),($B$6*$B$4+E208*($B$8+$B$9)-$B$8*D208+G208*$B$11)/($B$8-$B$11)),"")</f>
        <v/>
      </c>
      <c r="Q196" s="1" t="str">
        <f aca="false">IFERROR(IF(ISEVEN(O196)=1, ($B$7+$B$12*(D208*( $B$8+$B$9+$B$11)-E208*($B$8-$B$11)))/($B$12*($B$8-$B$11)),($B$7+$B$12*(E208*( $B$8+$B$9+$B$11)-D208*($B$8-$B$11)))/($B$12*($B$8-$B$11))),"")</f>
        <v/>
      </c>
    </row>
    <row r="197" customFormat="false" ht="14.4" hidden="false" customHeight="false" outlineLevel="0" collapsed="false">
      <c r="A197" s="1" t="str">
        <f aca="false">IFERROR(IF(A196+1&lt;=$B$10,A196+1,""),"")</f>
        <v/>
      </c>
      <c r="B197" s="27" t="str">
        <f aca="false">IF(A197&gt;$B$10,"",IF($B$5="PIPS",ROUNDUP(P184,2),ROUND(Q184,2)))</f>
        <v/>
      </c>
      <c r="C197" s="1" t="str">
        <f aca="false">IFERROR(IF(ISEVEN(A197)=0,$B$3,"Sell"),"")</f>
        <v/>
      </c>
      <c r="D197" s="1" t="str">
        <f aca="false">IF(A197&gt;$B$10,"",SUMIFS($B$17:B197,$C$17:C197,$I$6))</f>
        <v/>
      </c>
      <c r="E197" s="1" t="str">
        <f aca="false">IF(A197&gt;$B$10,"",SUMIFS($B$17:B197,$C$17:C197,$I$7))</f>
        <v/>
      </c>
      <c r="F197" s="1" t="str">
        <f aca="false">IFERROR(ABS(D197-E197),"")</f>
        <v/>
      </c>
      <c r="G197" s="1" t="str">
        <f aca="false">IF(A197&gt;$B$10,"",D197+E197)</f>
        <v/>
      </c>
      <c r="O197" s="1" t="n">
        <v>194</v>
      </c>
      <c r="P197" s="1" t="str">
        <f aca="false">IFERROR(IF(ISEVEN(O197)=1,($B$6*$B$4+D209*($B$8+$B$9)-$B$8*E209+G209*$B$11)/($B$8-$B$11),($B$6*$B$4+E209*($B$8+$B$9)-$B$8*D209+G209*$B$11)/($B$8-$B$11)),"")</f>
        <v/>
      </c>
      <c r="Q197" s="1" t="str">
        <f aca="false">IFERROR(IF(ISEVEN(O197)=1, ($B$7+$B$12*(D209*( $B$8+$B$9+$B$11)-E209*($B$8-$B$11)))/($B$12*($B$8-$B$11)),($B$7+$B$12*(E209*( $B$8+$B$9+$B$11)-D209*($B$8-$B$11)))/($B$12*($B$8-$B$11))),"")</f>
        <v/>
      </c>
    </row>
    <row r="198" customFormat="false" ht="14.4" hidden="false" customHeight="false" outlineLevel="0" collapsed="false">
      <c r="A198" s="1" t="str">
        <f aca="false">IFERROR(IF(A197+1&lt;=$B$10,A197+1,""),"")</f>
        <v/>
      </c>
      <c r="B198" s="27" t="str">
        <f aca="false">IF(A198&gt;$B$10,"",IF($B$5="PIPS",ROUNDUP(P185,2),ROUND(Q185,2)))</f>
        <v/>
      </c>
      <c r="C198" s="1" t="str">
        <f aca="false">IFERROR(IF(ISEVEN(A198)=0,$B$3,"Sell"),"")</f>
        <v/>
      </c>
      <c r="D198" s="1" t="str">
        <f aca="false">IF(A198&gt;$B$10,"",SUMIFS($B$17:B198,$C$17:C198,$I$6))</f>
        <v/>
      </c>
      <c r="E198" s="1" t="str">
        <f aca="false">IF(A198&gt;$B$10,"",SUMIFS($B$17:B198,$C$17:C198,$I$7))</f>
        <v/>
      </c>
      <c r="F198" s="1" t="str">
        <f aca="false">IFERROR(ABS(D198-E198),"")</f>
        <v/>
      </c>
      <c r="G198" s="1" t="str">
        <f aca="false">IF(A198&gt;$B$10,"",D198+E198)</f>
        <v/>
      </c>
      <c r="O198" s="1" t="n">
        <v>195</v>
      </c>
      <c r="P198" s="1" t="str">
        <f aca="false">IFERROR(IF(ISEVEN(O198)=1,($B$6*$B$4+D210*($B$8+$B$9)-$B$8*E210+G210*$B$11)/($B$8-$B$11),($B$6*$B$4+E210*($B$8+$B$9)-$B$8*D210+G210*$B$11)/($B$8-$B$11)),"")</f>
        <v/>
      </c>
      <c r="Q198" s="1" t="str">
        <f aca="false">IFERROR(IF(ISEVEN(O198)=1, ($B$7+$B$12*(D210*( $B$8+$B$9+$B$11)-E210*($B$8-$B$11)))/($B$12*($B$8-$B$11)),($B$7+$B$12*(E210*( $B$8+$B$9+$B$11)-D210*($B$8-$B$11)))/($B$12*($B$8-$B$11))),"")</f>
        <v/>
      </c>
    </row>
    <row r="199" customFormat="false" ht="14.4" hidden="false" customHeight="false" outlineLevel="0" collapsed="false">
      <c r="A199" s="1" t="str">
        <f aca="false">IFERROR(IF(A198+1&lt;=$B$10,A198+1,""),"")</f>
        <v/>
      </c>
      <c r="B199" s="27" t="str">
        <f aca="false">IF(A199&gt;$B$10,"",IF($B$5="PIPS",ROUNDUP(P186,2),ROUND(Q186,2)))</f>
        <v/>
      </c>
      <c r="C199" s="1" t="str">
        <f aca="false">IFERROR(IF(ISEVEN(A199)=0,$B$3,"Sell"),"")</f>
        <v/>
      </c>
      <c r="D199" s="1" t="str">
        <f aca="false">IF(A199&gt;$B$10,"",SUMIFS($B$17:B199,$C$17:C199,$I$6))</f>
        <v/>
      </c>
      <c r="E199" s="1" t="str">
        <f aca="false">IF(A199&gt;$B$10,"",SUMIFS($B$17:B199,$C$17:C199,$I$7))</f>
        <v/>
      </c>
      <c r="F199" s="1" t="str">
        <f aca="false">IFERROR(ABS(D199-E199),"")</f>
        <v/>
      </c>
      <c r="G199" s="1" t="str">
        <f aca="false">IF(A199&gt;$B$10,"",D199+E199)</f>
        <v/>
      </c>
      <c r="O199" s="1" t="n">
        <v>196</v>
      </c>
      <c r="P199" s="1" t="str">
        <f aca="false">IFERROR(IF(ISEVEN(O199)=1,($B$6*$B$4+D211*($B$8+$B$9)-$B$8*E211+G211*$B$11)/($B$8-$B$11),($B$6*$B$4+E211*($B$8+$B$9)-$B$8*D211+G211*$B$11)/($B$8-$B$11)),"")</f>
        <v/>
      </c>
      <c r="Q199" s="1" t="str">
        <f aca="false">IFERROR(IF(ISEVEN(O199)=1, ($B$7+$B$12*(D211*( $B$8+$B$9+$B$11)-E211*($B$8-$B$11)))/($B$12*($B$8-$B$11)),($B$7+$B$12*(E211*( $B$8+$B$9+$B$11)-D211*($B$8-$B$11)))/($B$12*($B$8-$B$11))),"")</f>
        <v/>
      </c>
    </row>
    <row r="200" customFormat="false" ht="14.4" hidden="false" customHeight="false" outlineLevel="0" collapsed="false">
      <c r="A200" s="1" t="str">
        <f aca="false">IFERROR(IF(A199+1&lt;=$B$10,A199+1,""),"")</f>
        <v/>
      </c>
      <c r="B200" s="27" t="str">
        <f aca="false">IF(A200&gt;$B$10,"",IF($B$5="PIPS",ROUNDUP(P187,2),ROUND(Q187,2)))</f>
        <v/>
      </c>
      <c r="C200" s="1" t="str">
        <f aca="false">IFERROR(IF(ISEVEN(A200)=0,$B$3,"Sell"),"")</f>
        <v/>
      </c>
      <c r="D200" s="1" t="str">
        <f aca="false">IF(A200&gt;$B$10,"",SUMIFS($B$17:B200,$C$17:C200,$I$6))</f>
        <v/>
      </c>
      <c r="E200" s="1" t="str">
        <f aca="false">IF(A200&gt;$B$10,"",SUMIFS($B$17:B200,$C$17:C200,$I$7))</f>
        <v/>
      </c>
      <c r="F200" s="1" t="str">
        <f aca="false">IFERROR(ABS(D200-E200),"")</f>
        <v/>
      </c>
      <c r="G200" s="1" t="str">
        <f aca="false">IF(A200&gt;$B$10,"",D200+E200)</f>
        <v/>
      </c>
      <c r="O200" s="1" t="n">
        <v>197</v>
      </c>
      <c r="P200" s="1" t="str">
        <f aca="false">IFERROR(IF(ISEVEN(O200)=1,($B$6*$B$4+D212*($B$8+$B$9)-$B$8*E212+G212*$B$11)/($B$8-$B$11),($B$6*$B$4+E212*($B$8+$B$9)-$B$8*D212+G212*$B$11)/($B$8-$B$11)),"")</f>
        <v/>
      </c>
      <c r="Q200" s="1" t="str">
        <f aca="false">IFERROR(IF(ISEVEN(O200)=1, ($B$7+$B$12*(D212*( $B$8+$B$9+$B$11)-E212*($B$8-$B$11)))/($B$12*($B$8-$B$11)),($B$7+$B$12*(E212*( $B$8+$B$9+$B$11)-D212*($B$8-$B$11)))/($B$12*($B$8-$B$11))),"")</f>
        <v/>
      </c>
    </row>
    <row r="201" customFormat="false" ht="14.4" hidden="false" customHeight="false" outlineLevel="0" collapsed="false">
      <c r="A201" s="1" t="str">
        <f aca="false">IFERROR(IF(A200+1&lt;=$B$10,A200+1,""),"")</f>
        <v/>
      </c>
      <c r="B201" s="27" t="str">
        <f aca="false">IF(A201&gt;$B$10,"",IF($B$5="PIPS",ROUNDUP(P188,2),ROUND(Q188,2)))</f>
        <v/>
      </c>
      <c r="C201" s="1" t="str">
        <f aca="false">IFERROR(IF(ISEVEN(A201)=0,$B$3,"Sell"),"")</f>
        <v/>
      </c>
      <c r="D201" s="1" t="str">
        <f aca="false">IF(A201&gt;$B$10,"",SUMIFS($B$17:B201,$C$17:C201,$I$6))</f>
        <v/>
      </c>
      <c r="E201" s="1" t="str">
        <f aca="false">IF(A201&gt;$B$10,"",SUMIFS($B$17:B201,$C$17:C201,$I$7))</f>
        <v/>
      </c>
      <c r="F201" s="1" t="str">
        <f aca="false">IFERROR(ABS(D201-E201),"")</f>
        <v/>
      </c>
      <c r="G201" s="1" t="str">
        <f aca="false">IF(A201&gt;$B$10,"",D201+E201)</f>
        <v/>
      </c>
      <c r="O201" s="1" t="n">
        <v>198</v>
      </c>
      <c r="P201" s="1" t="str">
        <f aca="false">IFERROR(IF(ISEVEN(O201)=1,($B$6*$B$4+D213*($B$8+$B$9)-$B$8*E213+G213*$B$11)/($B$8-$B$11),($B$6*$B$4+E213*($B$8+$B$9)-$B$8*D213+G213*$B$11)/($B$8-$B$11)),"")</f>
        <v/>
      </c>
      <c r="Q201" s="1" t="str">
        <f aca="false">IFERROR(IF(ISEVEN(O201)=1, ($B$7+$B$12*(D213*( $B$8+$B$9+$B$11)-E213*($B$8-$B$11)))/($B$12*($B$8-$B$11)),($B$7+$B$12*(E213*( $B$8+$B$9+$B$11)-D213*($B$8-$B$11)))/($B$12*($B$8-$B$11))),"")</f>
        <v/>
      </c>
    </row>
    <row r="202" customFormat="false" ht="14.4" hidden="false" customHeight="false" outlineLevel="0" collapsed="false">
      <c r="A202" s="1" t="str">
        <f aca="false">IFERROR(IF(A201+1&lt;=$B$10,A201+1,""),"")</f>
        <v/>
      </c>
      <c r="B202" s="27" t="str">
        <f aca="false">IF(A202&gt;$B$10,"",IF($B$5="PIPS",ROUNDUP(P189,2),ROUND(Q189,2)))</f>
        <v/>
      </c>
      <c r="C202" s="1" t="str">
        <f aca="false">IFERROR(IF(ISEVEN(A202)=0,$B$3,"Sell"),"")</f>
        <v/>
      </c>
      <c r="D202" s="1" t="str">
        <f aca="false">IF(A202&gt;$B$10,"",SUMIFS($B$17:B202,$C$17:C202,$I$6))</f>
        <v/>
      </c>
      <c r="E202" s="1" t="str">
        <f aca="false">IF(A202&gt;$B$10,"",SUMIFS($B$17:B202,$C$17:C202,$I$7))</f>
        <v/>
      </c>
      <c r="F202" s="1" t="str">
        <f aca="false">IFERROR(ABS(D202-E202),"")</f>
        <v/>
      </c>
      <c r="G202" s="1" t="str">
        <f aca="false">IF(A202&gt;$B$10,"",D202+E202)</f>
        <v/>
      </c>
      <c r="O202" s="1" t="n">
        <v>199</v>
      </c>
      <c r="P202" s="1" t="str">
        <f aca="false">IFERROR(IF(ISEVEN(O202)=1,($B$6*$B$4+D214*($B$8+$B$9)-$B$8*E214+G214*$B$11)/($B$8-$B$11),($B$6*$B$4+E214*($B$8+$B$9)-$B$8*D214+G214*$B$11)/($B$8-$B$11)),"")</f>
        <v/>
      </c>
      <c r="Q202" s="1" t="str">
        <f aca="false">IFERROR(IF(ISEVEN(O202)=1, ($B$7+$B$12*(D214*( $B$8+$B$9+$B$11)-E214*($B$8-$B$11)))/($B$12*($B$8-$B$11)),($B$7+$B$12*(E214*( $B$8+$B$9+$B$11)-D214*($B$8-$B$11)))/($B$12*($B$8-$B$11))),"")</f>
        <v/>
      </c>
    </row>
    <row r="203" customFormat="false" ht="14.4" hidden="false" customHeight="false" outlineLevel="0" collapsed="false">
      <c r="A203" s="1" t="str">
        <f aca="false">IFERROR(IF(A202+1&lt;=$B$10,A202+1,""),"")</f>
        <v/>
      </c>
      <c r="B203" s="27" t="str">
        <f aca="false">IF(A203&gt;$B$10,"",IF($B$5="PIPS",ROUNDUP(P190,2),ROUND(Q190,2)))</f>
        <v/>
      </c>
      <c r="C203" s="1" t="str">
        <f aca="false">IFERROR(IF(ISEVEN(A203)=0,$B$3,"Sell"),"")</f>
        <v/>
      </c>
      <c r="D203" s="1" t="str">
        <f aca="false">IF(A203&gt;$B$10,"",SUMIFS($B$17:B203,$C$17:C203,$I$6))</f>
        <v/>
      </c>
      <c r="E203" s="1" t="str">
        <f aca="false">IF(A203&gt;$B$10,"",SUMIFS($B$17:B203,$C$17:C203,$I$7))</f>
        <v/>
      </c>
      <c r="F203" s="1" t="str">
        <f aca="false">IFERROR(ABS(D203-E203),"")</f>
        <v/>
      </c>
      <c r="G203" s="1" t="str">
        <f aca="false">IF(A203&gt;$B$10,"",D203+E203)</f>
        <v/>
      </c>
      <c r="O203" s="1" t="n">
        <v>200</v>
      </c>
      <c r="P203" s="1" t="str">
        <f aca="false">IFERROR(IF(ISEVEN(O203)=1,($B$6*$B$4+D215*($B$8+$B$9)-$B$8*E215+G215*$B$11)/($B$8-$B$11),($B$6*$B$4+E215*($B$8+$B$9)-$B$8*D215+G215*$B$11)/($B$8-$B$11)),"")</f>
        <v/>
      </c>
      <c r="Q203" s="1" t="str">
        <f aca="false">IFERROR(IF(ISEVEN(O203)=1, ($B$7+$B$12*(D215*( $B$8+$B$9+$B$11)-E215*($B$8-$B$11)))/($B$12*($B$8-$B$11)),($B$7+$B$12*(E215*( $B$8+$B$9+$B$11)-D215*($B$8-$B$11)))/($B$12*($B$8-$B$11))),"")</f>
        <v/>
      </c>
    </row>
    <row r="204" customFormat="false" ht="14.4" hidden="false" customHeight="false" outlineLevel="0" collapsed="false">
      <c r="A204" s="1" t="str">
        <f aca="false">IFERROR(IF(A203+1&lt;=$B$10,A203+1,""),"")</f>
        <v/>
      </c>
      <c r="B204" s="27" t="str">
        <f aca="false">IF(A204&gt;$B$10,"",IF($B$5="PIPS",ROUNDUP(P191,2),ROUND(Q191,2)))</f>
        <v/>
      </c>
      <c r="C204" s="1" t="str">
        <f aca="false">IFERROR(IF(ISEVEN(A204)=0,$B$3,"Sell"),"")</f>
        <v/>
      </c>
      <c r="D204" s="1" t="str">
        <f aca="false">IF(A204&gt;$B$10,"",SUMIFS($B$17:B204,$C$17:C204,$I$6))</f>
        <v/>
      </c>
      <c r="E204" s="1" t="str">
        <f aca="false">IF(A204&gt;$B$10,"",SUMIFS($B$17:B204,$C$17:C204,$I$7))</f>
        <v/>
      </c>
      <c r="F204" s="1" t="str">
        <f aca="false">IFERROR(ABS(D204-E204),"")</f>
        <v/>
      </c>
      <c r="G204" s="1" t="str">
        <f aca="false">IF(A204&gt;$B$10,"",D204+E204)</f>
        <v/>
      </c>
      <c r="O204" s="1" t="n">
        <v>201</v>
      </c>
      <c r="P204" s="1" t="str">
        <f aca="false">IFERROR(IF(ISEVEN(O204)=1,($B$6*$B$4+D216*($B$8+$B$9)-$B$8*E216+G216*$B$11)/($B$8-$B$11),($B$6*$B$4+E216*($B$8+$B$9)-$B$8*D216+G216*$B$11)/($B$8-$B$11)),"")</f>
        <v/>
      </c>
      <c r="Q204" s="1" t="str">
        <f aca="false">IFERROR(IF(ISEVEN(O204)=1, ($B$7+$B$12*(D216*( $B$8+$B$9+$B$11)-E216*($B$8-$B$11)))/($B$12*($B$8-$B$11)),($B$7+$B$12*(E216*( $B$8+$B$9+$B$11)-D216*($B$8-$B$11)))/($B$12*($B$8-$B$11))),"")</f>
        <v/>
      </c>
    </row>
    <row r="205" customFormat="false" ht="14.4" hidden="false" customHeight="false" outlineLevel="0" collapsed="false">
      <c r="A205" s="1" t="str">
        <f aca="false">IFERROR(IF(A204+1&lt;=$B$10,A204+1,""),"")</f>
        <v/>
      </c>
      <c r="B205" s="27" t="str">
        <f aca="false">IF(A205&gt;$B$10,"",IF($B$5="PIPS",ROUNDUP(P192,2),ROUND(Q192,2)))</f>
        <v/>
      </c>
      <c r="C205" s="1" t="str">
        <f aca="false">IFERROR(IF(ISEVEN(A205)=0,$B$3,"Sell"),"")</f>
        <v/>
      </c>
      <c r="D205" s="1" t="str">
        <f aca="false">IF(A205&gt;$B$10,"",SUMIFS($B$17:B205,$C$17:C205,$I$6))</f>
        <v/>
      </c>
      <c r="E205" s="1" t="str">
        <f aca="false">IF(A205&gt;$B$10,"",SUMIFS($B$17:B205,$C$17:C205,$I$7))</f>
        <v/>
      </c>
      <c r="F205" s="1" t="str">
        <f aca="false">IFERROR(ABS(D205-E205),"")</f>
        <v/>
      </c>
      <c r="G205" s="1" t="str">
        <f aca="false">IF(A205&gt;$B$10,"",D205+E205)</f>
        <v/>
      </c>
      <c r="O205" s="1" t="n">
        <v>202</v>
      </c>
      <c r="P205" s="1" t="str">
        <f aca="false">IFERROR(IF(ISEVEN(O205)=1,($B$6*$B$4+D217*($B$8+$B$9)-$B$8*E217+G217*$B$11)/($B$8-$B$11),($B$6*$B$4+E217*($B$8+$B$9)-$B$8*D217+G217*$B$11)/($B$8-$B$11)),"")</f>
        <v/>
      </c>
      <c r="Q205" s="1" t="str">
        <f aca="false">IFERROR(IF(ISEVEN(O205)=1, ($B$7+$B$12*(D217*( $B$8+$B$9+$B$11)-E217*($B$8-$B$11)))/($B$12*($B$8-$B$11)),($B$7+$B$12*(E217*( $B$8+$B$9+$B$11)-D217*($B$8-$B$11)))/($B$12*($B$8-$B$11))),"")</f>
        <v/>
      </c>
    </row>
    <row r="206" customFormat="false" ht="14.4" hidden="false" customHeight="false" outlineLevel="0" collapsed="false">
      <c r="A206" s="1" t="str">
        <f aca="false">IFERROR(IF(A205+1&lt;=$B$10,A205+1,""),"")</f>
        <v/>
      </c>
      <c r="B206" s="27" t="str">
        <f aca="false">IF(A206&gt;$B$10,"",IF($B$5="PIPS",ROUNDUP(P193,2),ROUND(Q193,2)))</f>
        <v/>
      </c>
      <c r="C206" s="1" t="str">
        <f aca="false">IFERROR(IF(ISEVEN(A206)=0,$B$3,"Sell"),"")</f>
        <v/>
      </c>
      <c r="D206" s="1" t="str">
        <f aca="false">IF(A206&gt;$B$10,"",SUMIFS($B$17:B206,$C$17:C206,$I$6))</f>
        <v/>
      </c>
      <c r="E206" s="1" t="str">
        <f aca="false">IF(A206&gt;$B$10,"",SUMIFS($B$17:B206,$C$17:C206,$I$7))</f>
        <v/>
      </c>
      <c r="F206" s="1" t="str">
        <f aca="false">IFERROR(ABS(D206-E206),"")</f>
        <v/>
      </c>
      <c r="G206" s="1" t="str">
        <f aca="false">IF(A206&gt;$B$10,"",D206+E206)</f>
        <v/>
      </c>
      <c r="O206" s="1" t="n">
        <v>203</v>
      </c>
      <c r="P206" s="1" t="str">
        <f aca="false">IFERROR(IF(ISEVEN(O206)=1,($B$6*$B$4+D218*($B$8+$B$9)-$B$8*E218+G218*$B$11)/($B$8-$B$11),($B$6*$B$4+E218*($B$8+$B$9)-$B$8*D218+G218*$B$11)/($B$8-$B$11)),"")</f>
        <v/>
      </c>
      <c r="Q206" s="1" t="str">
        <f aca="false">IFERROR(IF(ISEVEN(O206)=1, ($B$7+$B$12*(D218*( $B$8+$B$9+$B$11)-E218*($B$8-$B$11)))/($B$12*($B$8-$B$11)),($B$7+$B$12*(E218*( $B$8+$B$9+$B$11)-D218*($B$8-$B$11)))/($B$12*($B$8-$B$11))),"")</f>
        <v/>
      </c>
    </row>
    <row r="207" customFormat="false" ht="14.4" hidden="false" customHeight="false" outlineLevel="0" collapsed="false">
      <c r="A207" s="1" t="str">
        <f aca="false">IFERROR(IF(A206+1&lt;=$B$10,A206+1,""),"")</f>
        <v/>
      </c>
      <c r="B207" s="27" t="str">
        <f aca="false">IF(A207&gt;$B$10,"",IF($B$5="PIPS",ROUNDUP(P194,2),ROUND(Q194,2)))</f>
        <v/>
      </c>
      <c r="C207" s="1" t="str">
        <f aca="false">IFERROR(IF(ISEVEN(A207)=0,$B$3,"Sell"),"")</f>
        <v/>
      </c>
      <c r="D207" s="1" t="str">
        <f aca="false">IF(A207&gt;$B$10,"",SUMIFS($B$17:B207,$C$17:C207,$I$6))</f>
        <v/>
      </c>
      <c r="E207" s="1" t="str">
        <f aca="false">IF(A207&gt;$B$10,"",SUMIFS($B$17:B207,$C$17:C207,$I$7))</f>
        <v/>
      </c>
      <c r="F207" s="1" t="str">
        <f aca="false">IFERROR(ABS(D207-E207),"")</f>
        <v/>
      </c>
      <c r="G207" s="1" t="str">
        <f aca="false">IF(A207&gt;$B$10,"",D207+E207)</f>
        <v/>
      </c>
      <c r="O207" s="1" t="n">
        <v>204</v>
      </c>
      <c r="P207" s="1" t="str">
        <f aca="false">IFERROR(IF(ISEVEN(O207)=1,($B$6*$B$4+D219*($B$8+$B$9)-$B$8*E219+G219*$B$11)/($B$8-$B$11),($B$6*$B$4+E219*($B$8+$B$9)-$B$8*D219+G219*$B$11)/($B$8-$B$11)),"")</f>
        <v/>
      </c>
      <c r="Q207" s="1" t="str">
        <f aca="false">IFERROR(IF(ISEVEN(O207)=1, ($B$7+$B$12*(D219*( $B$8+$B$9+$B$11)-E219*($B$8-$B$11)))/($B$12*($B$8-$B$11)),($B$7+$B$12*(E219*( $B$8+$B$9+$B$11)-D219*($B$8-$B$11)))/($B$12*($B$8-$B$11))),"")</f>
        <v/>
      </c>
    </row>
    <row r="208" customFormat="false" ht="14.4" hidden="false" customHeight="false" outlineLevel="0" collapsed="false">
      <c r="A208" s="1" t="str">
        <f aca="false">IFERROR(IF(A207+1&lt;=$B$10,A207+1,""),"")</f>
        <v/>
      </c>
      <c r="B208" s="27" t="str">
        <f aca="false">IF(A208&gt;$B$10,"",IF($B$5="PIPS",ROUNDUP(P195,2),ROUND(Q195,2)))</f>
        <v/>
      </c>
      <c r="C208" s="1" t="str">
        <f aca="false">IFERROR(IF(ISEVEN(A208)=0,$B$3,"Sell"),"")</f>
        <v/>
      </c>
      <c r="D208" s="1" t="str">
        <f aca="false">IF(A208&gt;$B$10,"",SUMIFS($B$17:B208,$C$17:C208,$I$6))</f>
        <v/>
      </c>
      <c r="E208" s="1" t="str">
        <f aca="false">IF(A208&gt;$B$10,"",SUMIFS($B$17:B208,$C$17:C208,$I$7))</f>
        <v/>
      </c>
      <c r="F208" s="1" t="str">
        <f aca="false">IFERROR(ABS(D208-E208),"")</f>
        <v/>
      </c>
      <c r="G208" s="1" t="str">
        <f aca="false">IF(A208&gt;$B$10,"",D208+E208)</f>
        <v/>
      </c>
      <c r="O208" s="1" t="n">
        <v>205</v>
      </c>
      <c r="P208" s="1" t="str">
        <f aca="false">IFERROR(IF(ISEVEN(O208)=1,($B$6*$B$4+D220*($B$8+$B$9)-$B$8*E220+G220*$B$11)/($B$8-$B$11),($B$6*$B$4+E220*($B$8+$B$9)-$B$8*D220+G220*$B$11)/($B$8-$B$11)),"")</f>
        <v/>
      </c>
      <c r="Q208" s="1" t="str">
        <f aca="false">IFERROR(IF(ISEVEN(O208)=1, ($B$7+$B$12*(D220*( $B$8+$B$9+$B$11)-E220*($B$8-$B$11)))/($B$12*($B$8-$B$11)),($B$7+$B$12*(E220*( $B$8+$B$9+$B$11)-D220*($B$8-$B$11)))/($B$12*($B$8-$B$11))),"")</f>
        <v/>
      </c>
    </row>
    <row r="209" customFormat="false" ht="14.4" hidden="false" customHeight="false" outlineLevel="0" collapsed="false">
      <c r="A209" s="1" t="str">
        <f aca="false">IFERROR(IF(A208+1&lt;=$B$10,A208+1,""),"")</f>
        <v/>
      </c>
      <c r="B209" s="27" t="str">
        <f aca="false">IF(A209&gt;$B$10,"",IF($B$5="PIPS",ROUNDUP(P196,2),ROUND(Q196,2)))</f>
        <v/>
      </c>
      <c r="C209" s="1" t="str">
        <f aca="false">IFERROR(IF(ISEVEN(A209)=0,$B$3,"Sell"),"")</f>
        <v/>
      </c>
      <c r="D209" s="1" t="str">
        <f aca="false">IF(A209&gt;$B$10,"",SUMIFS($B$17:B209,$C$17:C209,$I$6))</f>
        <v/>
      </c>
      <c r="E209" s="1" t="str">
        <f aca="false">IF(A209&gt;$B$10,"",SUMIFS($B$17:B209,$C$17:C209,$I$7))</f>
        <v/>
      </c>
      <c r="F209" s="1" t="str">
        <f aca="false">IFERROR(ABS(D209-E209),"")</f>
        <v/>
      </c>
      <c r="G209" s="1" t="str">
        <f aca="false">IF(A209&gt;$B$10,"",D209+E209)</f>
        <v/>
      </c>
      <c r="O209" s="1" t="n">
        <v>206</v>
      </c>
      <c r="P209" s="1" t="str">
        <f aca="false">IFERROR(IF(ISEVEN(O209)=1,($B$6*$B$4+D221*($B$8+$B$9)-$B$8*E221+G221*$B$11)/($B$8-$B$11),($B$6*$B$4+E221*($B$8+$B$9)-$B$8*D221+G221*$B$11)/($B$8-$B$11)),"")</f>
        <v/>
      </c>
      <c r="Q209" s="1" t="str">
        <f aca="false">IFERROR(IF(ISEVEN(O209)=1, ($B$7+$B$12*(D221*( $B$8+$B$9+$B$11)-E221*($B$8-$B$11)))/($B$12*($B$8-$B$11)),($B$7+$B$12*(E221*( $B$8+$B$9+$B$11)-D221*($B$8-$B$11)))/($B$12*($B$8-$B$11))),"")</f>
        <v/>
      </c>
    </row>
    <row r="210" customFormat="false" ht="14.4" hidden="false" customHeight="false" outlineLevel="0" collapsed="false">
      <c r="A210" s="1" t="str">
        <f aca="false">IFERROR(IF(A209+1&lt;=$B$10,A209+1,""),"")</f>
        <v/>
      </c>
      <c r="B210" s="27" t="str">
        <f aca="false">IF(A210&gt;$B$10,"",IF($B$5="PIPS",ROUNDUP(P197,2),ROUND(Q197,2)))</f>
        <v/>
      </c>
      <c r="C210" s="1" t="str">
        <f aca="false">IFERROR(IF(ISEVEN(A210)=0,$B$3,"Sell"),"")</f>
        <v/>
      </c>
      <c r="D210" s="1" t="str">
        <f aca="false">IF(A210&gt;$B$10,"",SUMIFS($B$17:B210,$C$17:C210,$I$6))</f>
        <v/>
      </c>
      <c r="E210" s="1" t="str">
        <f aca="false">IF(A210&gt;$B$10,"",SUMIFS($B$17:B210,$C$17:C210,$I$7))</f>
        <v/>
      </c>
      <c r="F210" s="1" t="str">
        <f aca="false">IFERROR(ABS(D210-E210),"")</f>
        <v/>
      </c>
      <c r="G210" s="1" t="str">
        <f aca="false">IF(A210&gt;$B$10,"",D210+E210)</f>
        <v/>
      </c>
      <c r="O210" s="1" t="n">
        <v>207</v>
      </c>
      <c r="P210" s="1" t="str">
        <f aca="false">IFERROR(IF(ISEVEN(O210)=1,($B$6*$B$4+D222*($B$8+$B$9)-$B$8*E222+G222*$B$11)/($B$8-$B$11),($B$6*$B$4+E222*($B$8+$B$9)-$B$8*D222+G222*$B$11)/($B$8-$B$11)),"")</f>
        <v/>
      </c>
      <c r="Q210" s="1" t="str">
        <f aca="false">IFERROR(IF(ISEVEN(O210)=1, ($B$7+$B$12*(D222*( $B$8+$B$9+$B$11)-E222*($B$8-$B$11)))/($B$12*($B$8-$B$11)),($B$7+$B$12*(E222*( $B$8+$B$9+$B$11)-D222*($B$8-$B$11)))/($B$12*($B$8-$B$11))),"")</f>
        <v/>
      </c>
    </row>
    <row r="211" customFormat="false" ht="14.4" hidden="false" customHeight="false" outlineLevel="0" collapsed="false">
      <c r="A211" s="1" t="str">
        <f aca="false">IFERROR(IF(A210+1&lt;=$B$10,A210+1,""),"")</f>
        <v/>
      </c>
      <c r="B211" s="27" t="str">
        <f aca="false">IF(A211&gt;$B$10,"",IF($B$5="PIPS",ROUNDUP(P198,2),ROUND(Q198,2)))</f>
        <v/>
      </c>
      <c r="C211" s="1" t="str">
        <f aca="false">IFERROR(IF(ISEVEN(A211)=0,$B$3,"Sell"),"")</f>
        <v/>
      </c>
      <c r="D211" s="1" t="str">
        <f aca="false">IF(A211&gt;$B$10,"",SUMIFS($B$17:B211,$C$17:C211,$I$6))</f>
        <v/>
      </c>
      <c r="E211" s="1" t="str">
        <f aca="false">IF(A211&gt;$B$10,"",SUMIFS($B$17:B211,$C$17:C211,$I$7))</f>
        <v/>
      </c>
      <c r="F211" s="1" t="str">
        <f aca="false">IFERROR(ABS(D211-E211),"")</f>
        <v/>
      </c>
      <c r="G211" s="1" t="str">
        <f aca="false">IF(A211&gt;$B$10,"",D211+E211)</f>
        <v/>
      </c>
      <c r="O211" s="1" t="n">
        <v>208</v>
      </c>
      <c r="P211" s="1" t="str">
        <f aca="false">IFERROR(IF(ISEVEN(O211)=1,($B$6*$B$4+D223*($B$8+$B$9)-$B$8*E223+G223*$B$11)/($B$8-$B$11),($B$6*$B$4+E223*($B$8+$B$9)-$B$8*D223+G223*$B$11)/($B$8-$B$11)),"")</f>
        <v/>
      </c>
      <c r="Q211" s="1" t="str">
        <f aca="false">IFERROR(IF(ISEVEN(O211)=1, ($B$7+$B$12*(D223*( $B$8+$B$9+$B$11)-E223*($B$8-$B$11)))/($B$12*($B$8-$B$11)),($B$7+$B$12*(E223*( $B$8+$B$9+$B$11)-D223*($B$8-$B$11)))/($B$12*($B$8-$B$11))),"")</f>
        <v/>
      </c>
    </row>
    <row r="212" customFormat="false" ht="14.4" hidden="false" customHeight="false" outlineLevel="0" collapsed="false">
      <c r="A212" s="1" t="str">
        <f aca="false">IFERROR(IF(A211+1&lt;=$B$10,A211+1,""),"")</f>
        <v/>
      </c>
      <c r="B212" s="27" t="str">
        <f aca="false">IF(A212&gt;$B$10,"",IF($B$5="PIPS",ROUNDUP(P199,2),ROUND(Q199,2)))</f>
        <v/>
      </c>
      <c r="C212" s="1" t="str">
        <f aca="false">IFERROR(IF(ISEVEN(A212)=0,$B$3,"Sell"),"")</f>
        <v/>
      </c>
      <c r="D212" s="1" t="str">
        <f aca="false">IF(A212&gt;$B$10,"",SUMIFS($B$17:B212,$C$17:C212,$I$6))</f>
        <v/>
      </c>
      <c r="E212" s="1" t="str">
        <f aca="false">IF(A212&gt;$B$10,"",SUMIFS($B$17:B212,$C$17:C212,$I$7))</f>
        <v/>
      </c>
      <c r="F212" s="1" t="str">
        <f aca="false">IFERROR(ABS(D212-E212),"")</f>
        <v/>
      </c>
      <c r="G212" s="1" t="str">
        <f aca="false">IF(A212&gt;$B$10,"",D212+E212)</f>
        <v/>
      </c>
      <c r="O212" s="1" t="n">
        <v>209</v>
      </c>
      <c r="P212" s="1" t="str">
        <f aca="false">IFERROR(IF(ISEVEN(O212)=1,($B$6*$B$4+D224*($B$8+$B$9)-$B$8*E224+G224*$B$11)/($B$8-$B$11),($B$6*$B$4+E224*($B$8+$B$9)-$B$8*D224+G224*$B$11)/($B$8-$B$11)),"")</f>
        <v/>
      </c>
      <c r="Q212" s="1" t="str">
        <f aca="false">IFERROR(IF(ISEVEN(O212)=1, ($B$7+$B$12*(D224*( $B$8+$B$9+$B$11)-E224*($B$8-$B$11)))/($B$12*($B$8-$B$11)),($B$7+$B$12*(E224*( $B$8+$B$9+$B$11)-D224*($B$8-$B$11)))/($B$12*($B$8-$B$11))),"")</f>
        <v/>
      </c>
    </row>
    <row r="213" customFormat="false" ht="14.4" hidden="false" customHeight="false" outlineLevel="0" collapsed="false">
      <c r="A213" s="1" t="str">
        <f aca="false">IFERROR(IF(A212+1&lt;=$B$10,A212+1,""),"")</f>
        <v/>
      </c>
      <c r="B213" s="27" t="str">
        <f aca="false">IF(A213&gt;$B$10,"",IF($B$5="PIPS",ROUNDUP(P200,2),ROUND(Q200,2)))</f>
        <v/>
      </c>
      <c r="C213" s="1" t="str">
        <f aca="false">IFERROR(IF(ISEVEN(A213)=0,$B$3,"Sell"),"")</f>
        <v/>
      </c>
      <c r="D213" s="1" t="str">
        <f aca="false">IF(A213&gt;$B$10,"",SUMIFS($B$17:B213,$C$17:C213,$I$6))</f>
        <v/>
      </c>
      <c r="E213" s="1" t="str">
        <f aca="false">IF(A213&gt;$B$10,"",SUMIFS($B$17:B213,$C$17:C213,$I$7))</f>
        <v/>
      </c>
      <c r="F213" s="1" t="str">
        <f aca="false">IFERROR(ABS(D213-E213),"")</f>
        <v/>
      </c>
      <c r="G213" s="1" t="str">
        <f aca="false">IF(A213&gt;$B$10,"",D213+E213)</f>
        <v/>
      </c>
      <c r="O213" s="1" t="n">
        <v>210</v>
      </c>
      <c r="P213" s="1" t="str">
        <f aca="false">IFERROR(IF(ISEVEN(O213)=1,($B$6*$B$4+D225*($B$8+$B$9)-$B$8*E225+G225*$B$11)/($B$8-$B$11),($B$6*$B$4+E225*($B$8+$B$9)-$B$8*D225+G225*$B$11)/($B$8-$B$11)),"")</f>
        <v/>
      </c>
      <c r="Q213" s="1" t="str">
        <f aca="false">IFERROR(IF(ISEVEN(O213)=1, ($B$7+$B$12*(D225*( $B$8+$B$9+$B$11)-E225*($B$8-$B$11)))/($B$12*($B$8-$B$11)),($B$7+$B$12*(E225*( $B$8+$B$9+$B$11)-D225*($B$8-$B$11)))/($B$12*($B$8-$B$11))),"")</f>
        <v/>
      </c>
    </row>
    <row r="214" customFormat="false" ht="14.4" hidden="false" customHeight="false" outlineLevel="0" collapsed="false">
      <c r="A214" s="1" t="str">
        <f aca="false">IFERROR(IF(A213+1&lt;=$B$10,A213+1,""),"")</f>
        <v/>
      </c>
      <c r="B214" s="27" t="str">
        <f aca="false">IF(A214&gt;$B$10,"",IF($B$5="PIPS",ROUNDUP(P201,2),ROUND(Q201,2)))</f>
        <v/>
      </c>
      <c r="C214" s="1" t="str">
        <f aca="false">IFERROR(IF(ISEVEN(A214)=0,$B$3,"Sell"),"")</f>
        <v/>
      </c>
      <c r="D214" s="1" t="str">
        <f aca="false">IF(A214&gt;$B$10,"",SUMIFS($B$17:B214,$C$17:C214,$I$6))</f>
        <v/>
      </c>
      <c r="E214" s="1" t="str">
        <f aca="false">IF(A214&gt;$B$10,"",SUMIFS($B$17:B214,$C$17:C214,$I$7))</f>
        <v/>
      </c>
      <c r="F214" s="1" t="str">
        <f aca="false">IFERROR(ABS(D214-E214),"")</f>
        <v/>
      </c>
      <c r="G214" s="1" t="str">
        <f aca="false">IF(A214&gt;$B$10,"",D214+E214)</f>
        <v/>
      </c>
      <c r="O214" s="1" t="n">
        <v>211</v>
      </c>
      <c r="P214" s="1" t="str">
        <f aca="false">IFERROR(IF(ISEVEN(O214)=1,($B$6*$B$4+D226*($B$8+$B$9)-$B$8*E226+G226*$B$11)/($B$8-$B$11),($B$6*$B$4+E226*($B$8+$B$9)-$B$8*D226+G226*$B$11)/($B$8-$B$11)),"")</f>
        <v/>
      </c>
      <c r="Q214" s="1" t="str">
        <f aca="false">IFERROR(IF(ISEVEN(O214)=1, ($B$7+$B$12*(D226*( $B$8+$B$9+$B$11)-E226*($B$8-$B$11)))/($B$12*($B$8-$B$11)),($B$7+$B$12*(E226*( $B$8+$B$9+$B$11)-D226*($B$8-$B$11)))/($B$12*($B$8-$B$11))),"")</f>
        <v/>
      </c>
    </row>
    <row r="215" customFormat="false" ht="14.4" hidden="false" customHeight="false" outlineLevel="0" collapsed="false">
      <c r="A215" s="1" t="str">
        <f aca="false">IFERROR(IF(A214+1&lt;=$B$10,A214+1,""),"")</f>
        <v/>
      </c>
      <c r="B215" s="27" t="str">
        <f aca="false">IF(A215&gt;$B$10,"",IF($B$5="PIPS",ROUNDUP(P202,2),ROUND(Q202,2)))</f>
        <v/>
      </c>
      <c r="C215" s="1" t="str">
        <f aca="false">IFERROR(IF(ISEVEN(A215)=0,$B$3,"Sell"),"")</f>
        <v/>
      </c>
      <c r="D215" s="1" t="str">
        <f aca="false">IF(A215&gt;$B$10,"",SUMIFS($B$17:B215,$C$17:C215,$I$6))</f>
        <v/>
      </c>
      <c r="E215" s="1" t="str">
        <f aca="false">IF(A215&gt;$B$10,"",SUMIFS($B$17:B215,$C$17:C215,$I$7))</f>
        <v/>
      </c>
      <c r="F215" s="1" t="str">
        <f aca="false">IFERROR(ABS(D215-E215),"")</f>
        <v/>
      </c>
      <c r="G215" s="1" t="str">
        <f aca="false">IF(A215&gt;$B$10,"",D215+E215)</f>
        <v/>
      </c>
      <c r="O215" s="1" t="n">
        <v>212</v>
      </c>
      <c r="P215" s="1" t="str">
        <f aca="false">IFERROR(IF(ISEVEN(O215)=1,($B$6*$B$4+D227*($B$8+$B$9)-$B$8*E227+G227*$B$11)/($B$8-$B$11),($B$6*$B$4+E227*($B$8+$B$9)-$B$8*D227+G227*$B$11)/($B$8-$B$11)),"")</f>
        <v/>
      </c>
      <c r="Q215" s="1" t="str">
        <f aca="false">IFERROR(IF(ISEVEN(O215)=1, ($B$7+$B$12*(D227*( $B$8+$B$9+$B$11)-E227*($B$8-$B$11)))/($B$12*($B$8-$B$11)),($B$7+$B$12*(E227*( $B$8+$B$9+$B$11)-D227*($B$8-$B$11)))/($B$12*($B$8-$B$11))),"")</f>
        <v/>
      </c>
    </row>
    <row r="216" customFormat="false" ht="14.4" hidden="false" customHeight="false" outlineLevel="0" collapsed="false">
      <c r="A216" s="1" t="str">
        <f aca="false">IFERROR(IF(A215+1&lt;=$B$10,A215+1,""),"")</f>
        <v/>
      </c>
      <c r="B216" s="27" t="str">
        <f aca="false">IF(A216&gt;$B$10,"",IF($B$5="PIPS",ROUNDUP(P203,2),ROUND(Q203,2)))</f>
        <v/>
      </c>
      <c r="C216" s="1" t="str">
        <f aca="false">IFERROR(IF(ISEVEN(A216)=0,$B$3,"Sell"),"")</f>
        <v/>
      </c>
      <c r="D216" s="1" t="str">
        <f aca="false">IF(A216&gt;$B$10,"",SUMIFS($B$17:B216,$C$17:C216,$I$6))</f>
        <v/>
      </c>
      <c r="E216" s="1" t="str">
        <f aca="false">IF(A216&gt;$B$10,"",SUMIFS($B$17:B216,$C$17:C216,$I$7))</f>
        <v/>
      </c>
      <c r="F216" s="1" t="str">
        <f aca="false">IFERROR(ABS(D216-E216),"")</f>
        <v/>
      </c>
      <c r="G216" s="1" t="str">
        <f aca="false">IF(A216&gt;$B$10,"",D216+E216)</f>
        <v/>
      </c>
      <c r="O216" s="1" t="n">
        <v>213</v>
      </c>
      <c r="P216" s="1" t="str">
        <f aca="false">IFERROR(IF(ISEVEN(O216)=1,($B$6*$B$4+D228*($B$8+$B$9)-$B$8*E228+G228*$B$11)/($B$8-$B$11),($B$6*$B$4+E228*($B$8+$B$9)-$B$8*D228+G228*$B$11)/($B$8-$B$11)),"")</f>
        <v/>
      </c>
      <c r="Q216" s="1" t="str">
        <f aca="false">IFERROR(IF(ISEVEN(O216)=1, ($B$7+$B$12*(D228*( $B$8+$B$9+$B$11)-E228*($B$8-$B$11)))/($B$12*($B$8-$B$11)),($B$7+$B$12*(E228*( $B$8+$B$9+$B$11)-D228*($B$8-$B$11)))/($B$12*($B$8-$B$11))),"")</f>
        <v/>
      </c>
    </row>
    <row r="217" customFormat="false" ht="14.4" hidden="false" customHeight="false" outlineLevel="0" collapsed="false">
      <c r="A217" s="1" t="str">
        <f aca="false">IFERROR(IF(A216+1&lt;=$B$10,A216+1,""),"")</f>
        <v/>
      </c>
      <c r="B217" s="27" t="str">
        <f aca="false">IF(A217&gt;$B$10,"",IF($B$5="PIPS",ROUNDUP(P204,2),ROUND(Q204,2)))</f>
        <v/>
      </c>
      <c r="C217" s="1" t="str">
        <f aca="false">IFERROR(IF(ISEVEN(A217)=0,$B$3,"Sell"),"")</f>
        <v/>
      </c>
      <c r="D217" s="1" t="str">
        <f aca="false">IF(A217&gt;$B$10,"",SUMIFS($B$17:B217,$C$17:C217,$I$6))</f>
        <v/>
      </c>
      <c r="E217" s="1" t="str">
        <f aca="false">IF(A217&gt;$B$10,"",SUMIFS($B$17:B217,$C$17:C217,$I$7))</f>
        <v/>
      </c>
      <c r="F217" s="1" t="str">
        <f aca="false">IFERROR(ABS(D217-E217),"")</f>
        <v/>
      </c>
      <c r="G217" s="1" t="str">
        <f aca="false">IF(A217&gt;$B$10,"",D217+E217)</f>
        <v/>
      </c>
      <c r="O217" s="1" t="n">
        <v>214</v>
      </c>
      <c r="P217" s="1" t="str">
        <f aca="false">IFERROR(IF(ISEVEN(O217)=1,($B$6*$B$4+D229*($B$8+$B$9)-$B$8*E229+G229*$B$11)/($B$8-$B$11),($B$6*$B$4+E229*($B$8+$B$9)-$B$8*D229+G229*$B$11)/($B$8-$B$11)),"")</f>
        <v/>
      </c>
      <c r="Q217" s="1" t="str">
        <f aca="false">IFERROR(IF(ISEVEN(O217)=1, ($B$7+$B$12*(D229*( $B$8+$B$9+$B$11)-E229*($B$8-$B$11)))/($B$12*($B$8-$B$11)),($B$7+$B$12*(E229*( $B$8+$B$9+$B$11)-D229*($B$8-$B$11)))/($B$12*($B$8-$B$11))),"")</f>
        <v/>
      </c>
    </row>
    <row r="218" customFormat="false" ht="14.4" hidden="false" customHeight="false" outlineLevel="0" collapsed="false">
      <c r="A218" s="1" t="str">
        <f aca="false">IFERROR(IF(A217+1&lt;=$B$10,A217+1,""),"")</f>
        <v/>
      </c>
      <c r="B218" s="27" t="str">
        <f aca="false">IF(A218&gt;$B$10,"",IF($B$5="PIPS",ROUNDUP(P205,2),ROUND(Q205,2)))</f>
        <v/>
      </c>
      <c r="C218" s="1" t="str">
        <f aca="false">IFERROR(IF(ISEVEN(A218)=0,$B$3,"Sell"),"")</f>
        <v/>
      </c>
      <c r="D218" s="1" t="str">
        <f aca="false">IF(A218&gt;$B$10,"",SUMIFS($B$17:B218,$C$17:C218,$I$6))</f>
        <v/>
      </c>
      <c r="E218" s="1" t="str">
        <f aca="false">IF(A218&gt;$B$10,"",SUMIFS($B$17:B218,$C$17:C218,$I$7))</f>
        <v/>
      </c>
      <c r="F218" s="1" t="str">
        <f aca="false">IFERROR(ABS(D218-E218),"")</f>
        <v/>
      </c>
      <c r="G218" s="1" t="str">
        <f aca="false">IF(A218&gt;$B$10,"",D218+E218)</f>
        <v/>
      </c>
      <c r="O218" s="1" t="n">
        <v>215</v>
      </c>
      <c r="P218" s="1" t="str">
        <f aca="false">IFERROR(IF(ISEVEN(O218)=1,($B$6*$B$4+D230*($B$8+$B$9)-$B$8*E230+G230*$B$11)/($B$8-$B$11),($B$6*$B$4+E230*($B$8+$B$9)-$B$8*D230+G230*$B$11)/($B$8-$B$11)),"")</f>
        <v/>
      </c>
      <c r="Q218" s="1" t="str">
        <f aca="false">IFERROR(IF(ISEVEN(O218)=1, ($B$7+$B$12*(D230*( $B$8+$B$9+$B$11)-E230*($B$8-$B$11)))/($B$12*($B$8-$B$11)),($B$7+$B$12*(E230*( $B$8+$B$9+$B$11)-D230*($B$8-$B$11)))/($B$12*($B$8-$B$11))),"")</f>
        <v/>
      </c>
    </row>
    <row r="219" customFormat="false" ht="14.4" hidden="false" customHeight="false" outlineLevel="0" collapsed="false">
      <c r="A219" s="1" t="str">
        <f aca="false">IFERROR(IF(A218+1&lt;=$B$10,A218+1,""),"")</f>
        <v/>
      </c>
      <c r="B219" s="27" t="str">
        <f aca="false">IF(A219&gt;$B$10,"",IF($B$5="PIPS",ROUNDUP(P206,2),ROUND(Q206,2)))</f>
        <v/>
      </c>
      <c r="C219" s="1" t="str">
        <f aca="false">IFERROR(IF(ISEVEN(A219)=0,$B$3,"Sell"),"")</f>
        <v/>
      </c>
      <c r="D219" s="1" t="str">
        <f aca="false">IF(A219&gt;$B$10,"",SUMIFS($B$17:B219,$C$17:C219,$I$6))</f>
        <v/>
      </c>
      <c r="E219" s="1" t="str">
        <f aca="false">IF(A219&gt;$B$10,"",SUMIFS($B$17:B219,$C$17:C219,$I$7))</f>
        <v/>
      </c>
      <c r="F219" s="1" t="str">
        <f aca="false">IFERROR(ABS(D219-E219),"")</f>
        <v/>
      </c>
      <c r="G219" s="1" t="str">
        <f aca="false">IF(A219&gt;$B$10,"",D219+E219)</f>
        <v/>
      </c>
      <c r="O219" s="1" t="n">
        <v>216</v>
      </c>
      <c r="P219" s="1" t="str">
        <f aca="false">IFERROR(IF(ISEVEN(O219)=1,($B$6*$B$4+D231*($B$8+$B$9)-$B$8*E231+G231*$B$11)/($B$8-$B$11),($B$6*$B$4+E231*($B$8+$B$9)-$B$8*D231+G231*$B$11)/($B$8-$B$11)),"")</f>
        <v/>
      </c>
      <c r="Q219" s="1" t="str">
        <f aca="false">IFERROR(IF(ISEVEN(O219)=1, ($B$7+$B$12*(D231*( $B$8+$B$9+$B$11)-E231*($B$8-$B$11)))/($B$12*($B$8-$B$11)),($B$7+$B$12*(E231*( $B$8+$B$9+$B$11)-D231*($B$8-$B$11)))/($B$12*($B$8-$B$11))),"")</f>
        <v/>
      </c>
    </row>
    <row r="220" customFormat="false" ht="14.4" hidden="false" customHeight="false" outlineLevel="0" collapsed="false">
      <c r="A220" s="1" t="str">
        <f aca="false">IFERROR(IF(A219+1&lt;=$B$10,A219+1,""),"")</f>
        <v/>
      </c>
      <c r="B220" s="27" t="str">
        <f aca="false">IF(A220&gt;$B$10,"",IF($B$5="PIPS",ROUNDUP(P207,2),ROUND(Q207,2)))</f>
        <v/>
      </c>
      <c r="C220" s="1" t="str">
        <f aca="false">IFERROR(IF(ISEVEN(A220)=0,$B$3,"Sell"),"")</f>
        <v/>
      </c>
      <c r="D220" s="1" t="str">
        <f aca="false">IF(A220&gt;$B$10,"",SUMIFS($B$17:B220,$C$17:C220,$I$6))</f>
        <v/>
      </c>
      <c r="E220" s="1" t="str">
        <f aca="false">IF(A220&gt;$B$10,"",SUMIFS($B$17:B220,$C$17:C220,$I$7))</f>
        <v/>
      </c>
      <c r="F220" s="1" t="str">
        <f aca="false">IFERROR(ABS(D220-E220),"")</f>
        <v/>
      </c>
      <c r="G220" s="1" t="str">
        <f aca="false">IF(A220&gt;$B$10,"",D220+E220)</f>
        <v/>
      </c>
      <c r="O220" s="1" t="n">
        <v>217</v>
      </c>
      <c r="P220" s="1" t="str">
        <f aca="false">IFERROR(IF(ISEVEN(O220)=1,($B$6*$B$4+D232*($B$8+$B$9)-$B$8*E232+G232*$B$11)/($B$8-$B$11),($B$6*$B$4+E232*($B$8+$B$9)-$B$8*D232+G232*$B$11)/($B$8-$B$11)),"")</f>
        <v/>
      </c>
      <c r="Q220" s="1" t="str">
        <f aca="false">IFERROR(IF(ISEVEN(O220)=1, ($B$7+$B$12*(D232*( $B$8+$B$9+$B$11)-E232*($B$8-$B$11)))/($B$12*($B$8-$B$11)),($B$7+$B$12*(E232*( $B$8+$B$9+$B$11)-D232*($B$8-$B$11)))/($B$12*($B$8-$B$11))),"")</f>
        <v/>
      </c>
    </row>
    <row r="221" customFormat="false" ht="14.4" hidden="false" customHeight="false" outlineLevel="0" collapsed="false">
      <c r="A221" s="1" t="str">
        <f aca="false">IFERROR(IF(A220+1&lt;=$B$10,A220+1,""),"")</f>
        <v/>
      </c>
      <c r="B221" s="27" t="str">
        <f aca="false">IF(A221&gt;$B$10,"",IF($B$5="PIPS",ROUNDUP(P208,2),ROUND(Q208,2)))</f>
        <v/>
      </c>
      <c r="C221" s="1" t="str">
        <f aca="false">IFERROR(IF(ISEVEN(A221)=0,$B$3,"Sell"),"")</f>
        <v/>
      </c>
      <c r="D221" s="1" t="str">
        <f aca="false">IF(A221&gt;$B$10,"",SUMIFS($B$17:B221,$C$17:C221,$I$6))</f>
        <v/>
      </c>
      <c r="E221" s="1" t="str">
        <f aca="false">IF(A221&gt;$B$10,"",SUMIFS($B$17:B221,$C$17:C221,$I$7))</f>
        <v/>
      </c>
      <c r="F221" s="1" t="str">
        <f aca="false">IFERROR(ABS(D221-E221),"")</f>
        <v/>
      </c>
      <c r="G221" s="1" t="str">
        <f aca="false">IF(A221&gt;$B$10,"",D221+E221)</f>
        <v/>
      </c>
      <c r="O221" s="1" t="n">
        <v>218</v>
      </c>
      <c r="P221" s="1" t="str">
        <f aca="false">IFERROR(IF(ISEVEN(O221)=1,($B$6*$B$4+D233*($B$8+$B$9)-$B$8*E233+G233*$B$11)/($B$8-$B$11),($B$6*$B$4+E233*($B$8+$B$9)-$B$8*D233+G233*$B$11)/($B$8-$B$11)),"")</f>
        <v/>
      </c>
      <c r="Q221" s="1" t="str">
        <f aca="false">IFERROR(IF(ISEVEN(O221)=1, ($B$7+$B$12*(D233*( $B$8+$B$9+$B$11)-E233*($B$8-$B$11)))/($B$12*($B$8-$B$11)),($B$7+$B$12*(E233*( $B$8+$B$9+$B$11)-D233*($B$8-$B$11)))/($B$12*($B$8-$B$11))),"")</f>
        <v/>
      </c>
    </row>
    <row r="222" customFormat="false" ht="14.4" hidden="false" customHeight="false" outlineLevel="0" collapsed="false">
      <c r="A222" s="1" t="str">
        <f aca="false">IFERROR(IF(A221+1&lt;=$B$10,A221+1,""),"")</f>
        <v/>
      </c>
      <c r="B222" s="27" t="str">
        <f aca="false">IF(A222&gt;$B$10,"",IF($B$5="PIPS",ROUNDUP(P209,2),ROUND(Q209,2)))</f>
        <v/>
      </c>
      <c r="C222" s="1" t="str">
        <f aca="false">IFERROR(IF(ISEVEN(A222)=0,$B$3,"Sell"),"")</f>
        <v/>
      </c>
      <c r="D222" s="1" t="str">
        <f aca="false">IF(A222&gt;$B$10,"",SUMIFS($B$17:B222,$C$17:C222,$I$6))</f>
        <v/>
      </c>
      <c r="E222" s="1" t="str">
        <f aca="false">IF(A222&gt;$B$10,"",SUMIFS($B$17:B222,$C$17:C222,$I$7))</f>
        <v/>
      </c>
      <c r="F222" s="1" t="str">
        <f aca="false">IFERROR(ABS(D222-E222),"")</f>
        <v/>
      </c>
      <c r="G222" s="1" t="str">
        <f aca="false">IF(A222&gt;$B$10,"",D222+E222)</f>
        <v/>
      </c>
      <c r="O222" s="1" t="n">
        <v>219</v>
      </c>
      <c r="P222" s="1" t="str">
        <f aca="false">IFERROR(IF(ISEVEN(O222)=1,($B$6*$B$4+D234*($B$8+$B$9)-$B$8*E234+G234*$B$11)/($B$8-$B$11),($B$6*$B$4+E234*($B$8+$B$9)-$B$8*D234+G234*$B$11)/($B$8-$B$11)),"")</f>
        <v/>
      </c>
      <c r="Q222" s="1" t="str">
        <f aca="false">IFERROR(IF(ISEVEN(O222)=1, ($B$7+$B$12*(D234*( $B$8+$B$9+$B$11)-E234*($B$8-$B$11)))/($B$12*($B$8-$B$11)),($B$7+$B$12*(E234*( $B$8+$B$9+$B$11)-D234*($B$8-$B$11)))/($B$12*($B$8-$B$11))),"")</f>
        <v/>
      </c>
    </row>
    <row r="223" customFormat="false" ht="14.4" hidden="false" customHeight="false" outlineLevel="0" collapsed="false">
      <c r="A223" s="1" t="str">
        <f aca="false">IFERROR(IF(A222+1&lt;=$B$10,A222+1,""),"")</f>
        <v/>
      </c>
      <c r="B223" s="27" t="str">
        <f aca="false">IF(A223&gt;$B$10,"",IF($B$5="PIPS",ROUNDUP(P210,2),ROUND(Q210,2)))</f>
        <v/>
      </c>
      <c r="C223" s="1" t="str">
        <f aca="false">IFERROR(IF(ISEVEN(A223)=0,$B$3,"Sell"),"")</f>
        <v/>
      </c>
      <c r="D223" s="1" t="str">
        <f aca="false">IF(A223&gt;$B$10,"",SUMIFS($B$17:B223,$C$17:C223,$I$6))</f>
        <v/>
      </c>
      <c r="E223" s="1" t="str">
        <f aca="false">IF(A223&gt;$B$10,"",SUMIFS($B$17:B223,$C$17:C223,$I$7))</f>
        <v/>
      </c>
      <c r="F223" s="1" t="str">
        <f aca="false">IFERROR(ABS(D223-E223),"")</f>
        <v/>
      </c>
      <c r="G223" s="1" t="str">
        <f aca="false">IF(A223&gt;$B$10,"",D223+E223)</f>
        <v/>
      </c>
      <c r="O223" s="1" t="n">
        <v>220</v>
      </c>
      <c r="P223" s="1" t="str">
        <f aca="false">IFERROR(IF(ISEVEN(O223)=1,($B$6*$B$4+D235*($B$8+$B$9)-$B$8*E235+G235*$B$11)/($B$8-$B$11),($B$6*$B$4+E235*($B$8+$B$9)-$B$8*D235+G235*$B$11)/($B$8-$B$11)),"")</f>
        <v/>
      </c>
      <c r="Q223" s="1" t="str">
        <f aca="false">IFERROR(IF(ISEVEN(O223)=1, ($B$7+$B$12*(D235*( $B$8+$B$9+$B$11)-E235*($B$8-$B$11)))/($B$12*($B$8-$B$11)),($B$7+$B$12*(E235*( $B$8+$B$9+$B$11)-D235*($B$8-$B$11)))/($B$12*($B$8-$B$11))),"")</f>
        <v/>
      </c>
    </row>
    <row r="224" customFormat="false" ht="14.4" hidden="false" customHeight="false" outlineLevel="0" collapsed="false">
      <c r="A224" s="1" t="str">
        <f aca="false">IFERROR(IF(A223+1&lt;=$B$10,A223+1,""),"")</f>
        <v/>
      </c>
      <c r="B224" s="27" t="str">
        <f aca="false">IF(A224&gt;$B$10,"",IF($B$5="PIPS",ROUNDUP(P211,2),ROUND(Q211,2)))</f>
        <v/>
      </c>
      <c r="C224" s="1" t="str">
        <f aca="false">IFERROR(IF(ISEVEN(A224)=0,$B$3,"Sell"),"")</f>
        <v/>
      </c>
      <c r="D224" s="1" t="str">
        <f aca="false">IF(A224&gt;$B$10,"",SUMIFS($B$17:B224,$C$17:C224,$I$6))</f>
        <v/>
      </c>
      <c r="E224" s="1" t="str">
        <f aca="false">IF(A224&gt;$B$10,"",SUMIFS($B$17:B224,$C$17:C224,$I$7))</f>
        <v/>
      </c>
      <c r="F224" s="1" t="str">
        <f aca="false">IFERROR(ABS(D224-E224),"")</f>
        <v/>
      </c>
      <c r="G224" s="1" t="str">
        <f aca="false">IF(A224&gt;$B$10,"",D224+E224)</f>
        <v/>
      </c>
      <c r="O224" s="1" t="n">
        <v>221</v>
      </c>
      <c r="P224" s="1" t="str">
        <f aca="false">IFERROR(IF(ISEVEN(O224)=1,($B$6*$B$4+D236*($B$8+$B$9)-$B$8*E236+G236*$B$11)/($B$8-$B$11),($B$6*$B$4+E236*($B$8+$B$9)-$B$8*D236+G236*$B$11)/($B$8-$B$11)),"")</f>
        <v/>
      </c>
      <c r="Q224" s="1" t="str">
        <f aca="false">IFERROR(IF(ISEVEN(O224)=1, ($B$7+$B$12*(D236*( $B$8+$B$9+$B$11)-E236*($B$8-$B$11)))/($B$12*($B$8-$B$11)),($B$7+$B$12*(E236*( $B$8+$B$9+$B$11)-D236*($B$8-$B$11)))/($B$12*($B$8-$B$11))),"")</f>
        <v/>
      </c>
    </row>
    <row r="225" customFormat="false" ht="14.4" hidden="false" customHeight="false" outlineLevel="0" collapsed="false">
      <c r="A225" s="1" t="str">
        <f aca="false">IFERROR(IF(A224+1&lt;=$B$10,A224+1,""),"")</f>
        <v/>
      </c>
      <c r="B225" s="27" t="str">
        <f aca="false">IF(A225&gt;$B$10,"",IF($B$5="PIPS",ROUNDUP(P212,2),ROUND(Q212,2)))</f>
        <v/>
      </c>
      <c r="C225" s="1" t="str">
        <f aca="false">IFERROR(IF(ISEVEN(A225)=0,$B$3,"Sell"),"")</f>
        <v/>
      </c>
      <c r="D225" s="1" t="str">
        <f aca="false">IF(A225&gt;$B$10,"",SUMIFS($B$17:B225,$C$17:C225,$I$6))</f>
        <v/>
      </c>
      <c r="E225" s="1" t="str">
        <f aca="false">IF(A225&gt;$B$10,"",SUMIFS($B$17:B225,$C$17:C225,$I$7))</f>
        <v/>
      </c>
      <c r="F225" s="1" t="str">
        <f aca="false">IFERROR(ABS(D225-E225),"")</f>
        <v/>
      </c>
      <c r="G225" s="1" t="str">
        <f aca="false">IF(A225&gt;$B$10,"",D225+E225)</f>
        <v/>
      </c>
      <c r="O225" s="1" t="n">
        <v>222</v>
      </c>
      <c r="P225" s="1" t="str">
        <f aca="false">IFERROR(IF(ISEVEN(O225)=1,($B$6*$B$4+D237*($B$8+$B$9)-$B$8*E237+G237*$B$11)/($B$8-$B$11),($B$6*$B$4+E237*($B$8+$B$9)-$B$8*D237+G237*$B$11)/($B$8-$B$11)),"")</f>
        <v/>
      </c>
      <c r="Q225" s="1" t="str">
        <f aca="false">IFERROR(IF(ISEVEN(O225)=1, ($B$7+$B$12*(D237*( $B$8+$B$9+$B$11)-E237*($B$8-$B$11)))/($B$12*($B$8-$B$11)),($B$7+$B$12*(E237*( $B$8+$B$9+$B$11)-D237*($B$8-$B$11)))/($B$12*($B$8-$B$11))),"")</f>
        <v/>
      </c>
    </row>
    <row r="226" customFormat="false" ht="14.4" hidden="false" customHeight="false" outlineLevel="0" collapsed="false">
      <c r="A226" s="1" t="str">
        <f aca="false">IFERROR(IF(A225+1&lt;=$B$10,A225+1,""),"")</f>
        <v/>
      </c>
      <c r="B226" s="27" t="str">
        <f aca="false">IF(A226&gt;$B$10,"",IF($B$5="PIPS",ROUNDUP(P213,2),ROUND(Q213,2)))</f>
        <v/>
      </c>
      <c r="C226" s="1" t="str">
        <f aca="false">IFERROR(IF(ISEVEN(A226)=0,$B$3,"Sell"),"")</f>
        <v/>
      </c>
      <c r="D226" s="1" t="str">
        <f aca="false">IF(A226&gt;$B$10,"",SUMIFS($B$17:B226,$C$17:C226,$I$6))</f>
        <v/>
      </c>
      <c r="E226" s="1" t="str">
        <f aca="false">IF(A226&gt;$B$10,"",SUMIFS($B$17:B226,$C$17:C226,$I$7))</f>
        <v/>
      </c>
      <c r="F226" s="1" t="str">
        <f aca="false">IFERROR(ABS(D226-E226),"")</f>
        <v/>
      </c>
      <c r="G226" s="1" t="str">
        <f aca="false">IF(A226&gt;$B$10,"",D226+E226)</f>
        <v/>
      </c>
      <c r="O226" s="1" t="n">
        <v>223</v>
      </c>
      <c r="P226" s="1" t="str">
        <f aca="false">IFERROR(IF(ISEVEN(O226)=1,($B$6*$B$4+D238*($B$8+$B$9)-$B$8*E238+G238*$B$11)/($B$8-$B$11),($B$6*$B$4+E238*($B$8+$B$9)-$B$8*D238+G238*$B$11)/($B$8-$B$11)),"")</f>
        <v/>
      </c>
      <c r="Q226" s="1" t="str">
        <f aca="false">IFERROR(IF(ISEVEN(O226)=1, ($B$7+$B$12*(D238*( $B$8+$B$9+$B$11)-E238*($B$8-$B$11)))/($B$12*($B$8-$B$11)),($B$7+$B$12*(E238*( $B$8+$B$9+$B$11)-D238*($B$8-$B$11)))/($B$12*($B$8-$B$11))),"")</f>
        <v/>
      </c>
    </row>
    <row r="227" customFormat="false" ht="14.4" hidden="false" customHeight="false" outlineLevel="0" collapsed="false">
      <c r="A227" s="1" t="str">
        <f aca="false">IFERROR(IF(A226+1&lt;=$B$10,A226+1,""),"")</f>
        <v/>
      </c>
      <c r="B227" s="27" t="str">
        <f aca="false">IF(A227&gt;$B$10,"",IF($B$5="PIPS",ROUNDUP(P214,2),ROUND(Q214,2)))</f>
        <v/>
      </c>
      <c r="C227" s="1" t="str">
        <f aca="false">IFERROR(IF(ISEVEN(A227)=0,$B$3,"Sell"),"")</f>
        <v/>
      </c>
      <c r="D227" s="1" t="str">
        <f aca="false">IF(A227&gt;$B$10,"",SUMIFS($B$17:B227,$C$17:C227,$I$6))</f>
        <v/>
      </c>
      <c r="E227" s="1" t="str">
        <f aca="false">IF(A227&gt;$B$10,"",SUMIFS($B$17:B227,$C$17:C227,$I$7))</f>
        <v/>
      </c>
      <c r="F227" s="1" t="str">
        <f aca="false">IFERROR(ABS(D227-E227),"")</f>
        <v/>
      </c>
      <c r="G227" s="1" t="str">
        <f aca="false">IF(A227&gt;$B$10,"",D227+E227)</f>
        <v/>
      </c>
      <c r="O227" s="1" t="n">
        <v>224</v>
      </c>
      <c r="P227" s="1" t="str">
        <f aca="false">IFERROR(IF(ISEVEN(O227)=1,($B$6*$B$4+D239*($B$8+$B$9)-$B$8*E239+G239*$B$11)/($B$8-$B$11),($B$6*$B$4+E239*($B$8+$B$9)-$B$8*D239+G239*$B$11)/($B$8-$B$11)),"")</f>
        <v/>
      </c>
      <c r="Q227" s="1" t="str">
        <f aca="false">IFERROR(IF(ISEVEN(O227)=1, ($B$7+$B$12*(D239*( $B$8+$B$9+$B$11)-E239*($B$8-$B$11)))/($B$12*($B$8-$B$11)),($B$7+$B$12*(E239*( $B$8+$B$9+$B$11)-D239*($B$8-$B$11)))/($B$12*($B$8-$B$11))),"")</f>
        <v/>
      </c>
    </row>
    <row r="228" customFormat="false" ht="14.4" hidden="false" customHeight="false" outlineLevel="0" collapsed="false">
      <c r="A228" s="1" t="str">
        <f aca="false">IFERROR(IF(A227+1&lt;=$B$10,A227+1,""),"")</f>
        <v/>
      </c>
      <c r="B228" s="27" t="str">
        <f aca="false">IF(A228&gt;$B$10,"",IF($B$5="PIPS",ROUNDUP(P215,2),ROUND(Q215,2)))</f>
        <v/>
      </c>
      <c r="C228" s="1" t="str">
        <f aca="false">IFERROR(IF(ISEVEN(A228)=0,$B$3,"Sell"),"")</f>
        <v/>
      </c>
      <c r="D228" s="1" t="str">
        <f aca="false">IF(A228&gt;$B$10,"",SUMIFS($B$17:B228,$C$17:C228,$I$6))</f>
        <v/>
      </c>
      <c r="E228" s="1" t="str">
        <f aca="false">IF(A228&gt;$B$10,"",SUMIFS($B$17:B228,$C$17:C228,$I$7))</f>
        <v/>
      </c>
      <c r="F228" s="1" t="str">
        <f aca="false">IFERROR(ABS(D228-E228),"")</f>
        <v/>
      </c>
      <c r="G228" s="1" t="str">
        <f aca="false">IF(A228&gt;$B$10,"",D228+E228)</f>
        <v/>
      </c>
      <c r="O228" s="1" t="n">
        <v>225</v>
      </c>
      <c r="P228" s="1" t="str">
        <f aca="false">IFERROR(IF(ISEVEN(O228)=1,($B$6*$B$4+D240*($B$8+$B$9)-$B$8*E240+G240*$B$11)/($B$8-$B$11),($B$6*$B$4+E240*($B$8+$B$9)-$B$8*D240+G240*$B$11)/($B$8-$B$11)),"")</f>
        <v/>
      </c>
      <c r="Q228" s="1" t="str">
        <f aca="false">IFERROR(IF(ISEVEN(O228)=1, ($B$7+$B$12*(D240*( $B$8+$B$9+$B$11)-E240*($B$8-$B$11)))/($B$12*($B$8-$B$11)),($B$7+$B$12*(E240*( $B$8+$B$9+$B$11)-D240*($B$8-$B$11)))/($B$12*($B$8-$B$11))),"")</f>
        <v/>
      </c>
    </row>
    <row r="229" customFormat="false" ht="14.4" hidden="false" customHeight="false" outlineLevel="0" collapsed="false">
      <c r="A229" s="1" t="str">
        <f aca="false">IFERROR(IF(A228+1&lt;=$B$10,A228+1,""),"")</f>
        <v/>
      </c>
      <c r="B229" s="27" t="str">
        <f aca="false">IF(A229&gt;$B$10,"",IF($B$5="PIPS",ROUNDUP(P216,2),ROUND(Q216,2)))</f>
        <v/>
      </c>
      <c r="C229" s="1" t="str">
        <f aca="false">IFERROR(IF(ISEVEN(A229)=0,$B$3,"Sell"),"")</f>
        <v/>
      </c>
      <c r="D229" s="1" t="str">
        <f aca="false">IF(A229&gt;$B$10,"",SUMIFS($B$17:B229,$C$17:C229,$I$6))</f>
        <v/>
      </c>
      <c r="E229" s="1" t="str">
        <f aca="false">IF(A229&gt;$B$10,"",SUMIFS($B$17:B229,$C$17:C229,$I$7))</f>
        <v/>
      </c>
      <c r="F229" s="1" t="str">
        <f aca="false">IFERROR(ABS(D229-E229),"")</f>
        <v/>
      </c>
      <c r="G229" s="1" t="str">
        <f aca="false">IF(A229&gt;$B$10,"",D229+E229)</f>
        <v/>
      </c>
      <c r="O229" s="1" t="n">
        <v>226</v>
      </c>
      <c r="P229" s="1" t="str">
        <f aca="false">IFERROR(IF(ISEVEN(O229)=1,($B$6*$B$4+D241*($B$8+$B$9)-$B$8*E241+G241*$B$11)/($B$8-$B$11),($B$6*$B$4+E241*($B$8+$B$9)-$B$8*D241+G241*$B$11)/($B$8-$B$11)),"")</f>
        <v/>
      </c>
      <c r="Q229" s="1" t="str">
        <f aca="false">IFERROR(IF(ISEVEN(O229)=1, ($B$7+$B$12*(D241*( $B$8+$B$9+$B$11)-E241*($B$8-$B$11)))/($B$12*($B$8-$B$11)),($B$7+$B$12*(E241*( $B$8+$B$9+$B$11)-D241*($B$8-$B$11)))/($B$12*($B$8-$B$11))),"")</f>
        <v/>
      </c>
    </row>
    <row r="230" customFormat="false" ht="14.4" hidden="false" customHeight="false" outlineLevel="0" collapsed="false">
      <c r="A230" s="1" t="str">
        <f aca="false">IFERROR(IF(A229+1&lt;=$B$10,A229+1,""),"")</f>
        <v/>
      </c>
      <c r="B230" s="27" t="str">
        <f aca="false">IF(A230&gt;$B$10,"",IF($B$5="PIPS",ROUNDUP(P217,2),ROUND(Q217,2)))</f>
        <v/>
      </c>
      <c r="C230" s="1" t="str">
        <f aca="false">IFERROR(IF(ISEVEN(A230)=0,$B$3,"Sell"),"")</f>
        <v/>
      </c>
      <c r="D230" s="1" t="str">
        <f aca="false">IF(A230&gt;$B$10,"",SUMIFS($B$17:B230,$C$17:C230,$I$6))</f>
        <v/>
      </c>
      <c r="E230" s="1" t="str">
        <f aca="false">IF(A230&gt;$B$10,"",SUMIFS($B$17:B230,$C$17:C230,$I$7))</f>
        <v/>
      </c>
      <c r="F230" s="1" t="str">
        <f aca="false">IFERROR(ABS(D230-E230),"")</f>
        <v/>
      </c>
      <c r="G230" s="1" t="str">
        <f aca="false">IF(A230&gt;$B$10,"",D230+E230)</f>
        <v/>
      </c>
      <c r="O230" s="1" t="n">
        <v>227</v>
      </c>
      <c r="P230" s="1" t="str">
        <f aca="false">IFERROR(IF(ISEVEN(O230)=1,($B$6*$B$4+D242*($B$8+$B$9)-$B$8*E242+G242*$B$11)/($B$8-$B$11),($B$6*$B$4+E242*($B$8+$B$9)-$B$8*D242+G242*$B$11)/($B$8-$B$11)),"")</f>
        <v/>
      </c>
      <c r="Q230" s="1" t="str">
        <f aca="false">IFERROR(IF(ISEVEN(O230)=1, ($B$7+$B$12*(D242*( $B$8+$B$9+$B$11)-E242*($B$8-$B$11)))/($B$12*($B$8-$B$11)),($B$7+$B$12*(E242*( $B$8+$B$9+$B$11)-D242*($B$8-$B$11)))/($B$12*($B$8-$B$11))),"")</f>
        <v/>
      </c>
    </row>
    <row r="231" customFormat="false" ht="14.4" hidden="false" customHeight="false" outlineLevel="0" collapsed="false">
      <c r="A231" s="1" t="str">
        <f aca="false">IFERROR(IF(A230+1&lt;=$B$10,A230+1,""),"")</f>
        <v/>
      </c>
      <c r="B231" s="27" t="str">
        <f aca="false">IF(A231&gt;$B$10,"",IF($B$5="PIPS",ROUNDUP(P218,2),ROUND(Q218,2)))</f>
        <v/>
      </c>
      <c r="C231" s="1" t="str">
        <f aca="false">IFERROR(IF(ISEVEN(A231)=0,$B$3,"Sell"),"")</f>
        <v/>
      </c>
      <c r="D231" s="1" t="str">
        <f aca="false">IF(A231&gt;$B$10,"",SUMIFS($B$17:B231,$C$17:C231,$I$6))</f>
        <v/>
      </c>
      <c r="E231" s="1" t="str">
        <f aca="false">IF(A231&gt;$B$10,"",SUMIFS($B$17:B231,$C$17:C231,$I$7))</f>
        <v/>
      </c>
      <c r="F231" s="1" t="str">
        <f aca="false">IFERROR(ABS(D231-E231),"")</f>
        <v/>
      </c>
      <c r="G231" s="1" t="str">
        <f aca="false">IF(A231&gt;$B$10,"",D231+E231)</f>
        <v/>
      </c>
      <c r="O231" s="1" t="n">
        <v>228</v>
      </c>
      <c r="P231" s="1" t="str">
        <f aca="false">IFERROR(IF(ISEVEN(O231)=1,($B$6*$B$4+D243*($B$8+$B$9)-$B$8*E243+G243*$B$11)/($B$8-$B$11),($B$6*$B$4+E243*($B$8+$B$9)-$B$8*D243+G243*$B$11)/($B$8-$B$11)),"")</f>
        <v/>
      </c>
      <c r="Q231" s="1" t="str">
        <f aca="false">IFERROR(IF(ISEVEN(O231)=1, ($B$7+$B$12*(D243*( $B$8+$B$9+$B$11)-E243*($B$8-$B$11)))/($B$12*($B$8-$B$11)),($B$7+$B$12*(E243*( $B$8+$B$9+$B$11)-D243*($B$8-$B$11)))/($B$12*($B$8-$B$11))),"")</f>
        <v/>
      </c>
    </row>
    <row r="232" customFormat="false" ht="14.4" hidden="false" customHeight="false" outlineLevel="0" collapsed="false">
      <c r="A232" s="1" t="str">
        <f aca="false">IFERROR(IF(A231+1&lt;=$B$10,A231+1,""),"")</f>
        <v/>
      </c>
      <c r="B232" s="27" t="str">
        <f aca="false">IF(A232&gt;$B$10,"",IF($B$5="PIPS",ROUNDUP(P219,2),ROUND(Q219,2)))</f>
        <v/>
      </c>
      <c r="C232" s="1" t="str">
        <f aca="false">IFERROR(IF(ISEVEN(A232)=0,$B$3,"Sell"),"")</f>
        <v/>
      </c>
      <c r="D232" s="1" t="str">
        <f aca="false">IF(A232&gt;$B$10,"",SUMIFS($B$17:B232,$C$17:C232,$I$6))</f>
        <v/>
      </c>
      <c r="E232" s="1" t="str">
        <f aca="false">IF(A232&gt;$B$10,"",SUMIFS($B$17:B232,$C$17:C232,$I$7))</f>
        <v/>
      </c>
      <c r="F232" s="1" t="str">
        <f aca="false">IFERROR(ABS(D232-E232),"")</f>
        <v/>
      </c>
      <c r="G232" s="1" t="str">
        <f aca="false">IF(A232&gt;$B$10,"",D232+E232)</f>
        <v/>
      </c>
      <c r="O232" s="1" t="n">
        <v>229</v>
      </c>
      <c r="P232" s="1" t="str">
        <f aca="false">IFERROR(IF(ISEVEN(O232)=1,($B$6*$B$4+D244*($B$8+$B$9)-$B$8*E244+G244*$B$11)/($B$8-$B$11),($B$6*$B$4+E244*($B$8+$B$9)-$B$8*D244+G244*$B$11)/($B$8-$B$11)),"")</f>
        <v/>
      </c>
      <c r="Q232" s="1" t="str">
        <f aca="false">IFERROR(IF(ISEVEN(O232)=1, ($B$7+$B$12*(D244*( $B$8+$B$9+$B$11)-E244*($B$8-$B$11)))/($B$12*($B$8-$B$11)),($B$7+$B$12*(E244*( $B$8+$B$9+$B$11)-D244*($B$8-$B$11)))/($B$12*($B$8-$B$11))),"")</f>
        <v/>
      </c>
    </row>
    <row r="233" customFormat="false" ht="14.4" hidden="false" customHeight="false" outlineLevel="0" collapsed="false">
      <c r="A233" s="1" t="str">
        <f aca="false">IFERROR(IF(A232+1&lt;=$B$10,A232+1,""),"")</f>
        <v/>
      </c>
      <c r="B233" s="27" t="str">
        <f aca="false">IF(A233&gt;$B$10,"",IF($B$5="PIPS",ROUNDUP(P220,2),ROUND(Q220,2)))</f>
        <v/>
      </c>
      <c r="C233" s="1" t="str">
        <f aca="false">IFERROR(IF(ISEVEN(A233)=0,$B$3,"Sell"),"")</f>
        <v/>
      </c>
      <c r="D233" s="1" t="str">
        <f aca="false">IF(A233&gt;$B$10,"",SUMIFS($B$17:B233,$C$17:C233,$I$6))</f>
        <v/>
      </c>
      <c r="E233" s="1" t="str">
        <f aca="false">IF(A233&gt;$B$10,"",SUMIFS($B$17:B233,$C$17:C233,$I$7))</f>
        <v/>
      </c>
      <c r="F233" s="1" t="str">
        <f aca="false">IFERROR(ABS(D233-E233),"")</f>
        <v/>
      </c>
      <c r="G233" s="1" t="str">
        <f aca="false">IF(A233&gt;$B$10,"",D233+E233)</f>
        <v/>
      </c>
      <c r="O233" s="1" t="n">
        <v>230</v>
      </c>
      <c r="P233" s="1" t="str">
        <f aca="false">IFERROR(IF(ISEVEN(O233)=1,($B$6*$B$4+D245*($B$8+$B$9)-$B$8*E245+G245*$B$11)/($B$8-$B$11),($B$6*$B$4+E245*($B$8+$B$9)-$B$8*D245+G245*$B$11)/($B$8-$B$11)),"")</f>
        <v/>
      </c>
      <c r="Q233" s="1" t="str">
        <f aca="false">IFERROR(IF(ISEVEN(O233)=1, ($B$7+$B$12*(D245*( $B$8+$B$9+$B$11)-E245*($B$8-$B$11)))/($B$12*($B$8-$B$11)),($B$7+$B$12*(E245*( $B$8+$B$9+$B$11)-D245*($B$8-$B$11)))/($B$12*($B$8-$B$11))),"")</f>
        <v/>
      </c>
    </row>
    <row r="234" customFormat="false" ht="14.4" hidden="false" customHeight="false" outlineLevel="0" collapsed="false">
      <c r="A234" s="1" t="str">
        <f aca="false">IFERROR(IF(A233+1&lt;=$B$10,A233+1,""),"")</f>
        <v/>
      </c>
      <c r="B234" s="27" t="str">
        <f aca="false">IF(A234&gt;$B$10,"",IF($B$5="PIPS",ROUNDUP(P221,2),ROUND(Q221,2)))</f>
        <v/>
      </c>
      <c r="C234" s="1" t="str">
        <f aca="false">IFERROR(IF(ISEVEN(A234)=0,$B$3,"Sell"),"")</f>
        <v/>
      </c>
      <c r="D234" s="1" t="str">
        <f aca="false">IF(A234&gt;$B$10,"",SUMIFS($B$17:B234,$C$17:C234,$I$6))</f>
        <v/>
      </c>
      <c r="E234" s="1" t="str">
        <f aca="false">IF(A234&gt;$B$10,"",SUMIFS($B$17:B234,$C$17:C234,$I$7))</f>
        <v/>
      </c>
      <c r="F234" s="1" t="str">
        <f aca="false">IFERROR(ABS(D234-E234),"")</f>
        <v/>
      </c>
      <c r="G234" s="1" t="str">
        <f aca="false">IF(A234&gt;$B$10,"",D234+E234)</f>
        <v/>
      </c>
      <c r="O234" s="1" t="n">
        <v>231</v>
      </c>
      <c r="P234" s="1" t="str">
        <f aca="false">IFERROR(IF(ISEVEN(O234)=1,($B$6*$B$4+D246*($B$8+$B$9)-$B$8*E246+G246*$B$11)/($B$8-$B$11),($B$6*$B$4+E246*($B$8+$B$9)-$B$8*D246+G246*$B$11)/($B$8-$B$11)),"")</f>
        <v/>
      </c>
      <c r="Q234" s="1" t="str">
        <f aca="false">IFERROR(IF(ISEVEN(O234)=1, ($B$7+$B$12*(D246*( $B$8+$B$9+$B$11)-E246*($B$8-$B$11)))/($B$12*($B$8-$B$11)),($B$7+$B$12*(E246*( $B$8+$B$9+$B$11)-D246*($B$8-$B$11)))/($B$12*($B$8-$B$11))),"")</f>
        <v/>
      </c>
    </row>
    <row r="235" customFormat="false" ht="14.4" hidden="false" customHeight="false" outlineLevel="0" collapsed="false">
      <c r="A235" s="1" t="str">
        <f aca="false">IFERROR(IF(A234+1&lt;=$B$10,A234+1,""),"")</f>
        <v/>
      </c>
      <c r="B235" s="27" t="str">
        <f aca="false">IF(A235&gt;$B$10,"",IF($B$5="PIPS",ROUNDUP(P222,2),ROUND(Q222,2)))</f>
        <v/>
      </c>
      <c r="C235" s="1" t="str">
        <f aca="false">IFERROR(IF(ISEVEN(A235)=0,$B$3,"Sell"),"")</f>
        <v/>
      </c>
      <c r="D235" s="1" t="str">
        <f aca="false">IF(A235&gt;$B$10,"",SUMIFS($B$17:B235,$C$17:C235,$I$6))</f>
        <v/>
      </c>
      <c r="E235" s="1" t="str">
        <f aca="false">IF(A235&gt;$B$10,"",SUMIFS($B$17:B235,$C$17:C235,$I$7))</f>
        <v/>
      </c>
      <c r="F235" s="1" t="str">
        <f aca="false">IFERROR(ABS(D235-E235),"")</f>
        <v/>
      </c>
      <c r="G235" s="1" t="str">
        <f aca="false">IF(A235&gt;$B$10,"",D235+E235)</f>
        <v/>
      </c>
      <c r="O235" s="1" t="n">
        <v>232</v>
      </c>
      <c r="P235" s="1" t="str">
        <f aca="false">IFERROR(IF(ISEVEN(O235)=1,($B$6*$B$4+D247*($B$8+$B$9)-$B$8*E247+G247*$B$11)/($B$8-$B$11),($B$6*$B$4+E247*($B$8+$B$9)-$B$8*D247+G247*$B$11)/($B$8-$B$11)),"")</f>
        <v/>
      </c>
      <c r="Q235" s="1" t="str">
        <f aca="false">IFERROR(IF(ISEVEN(O235)=1, ($B$7+$B$12*(D247*( $B$8+$B$9+$B$11)-E247*($B$8-$B$11)))/($B$12*($B$8-$B$11)),($B$7+$B$12*(E247*( $B$8+$B$9+$B$11)-D247*($B$8-$B$11)))/($B$12*($B$8-$B$11))),"")</f>
        <v/>
      </c>
    </row>
    <row r="236" customFormat="false" ht="14.4" hidden="false" customHeight="false" outlineLevel="0" collapsed="false">
      <c r="A236" s="1" t="str">
        <f aca="false">IFERROR(IF(A235+1&lt;=$B$10,A235+1,""),"")</f>
        <v/>
      </c>
      <c r="B236" s="27" t="str">
        <f aca="false">IF(A236&gt;$B$10,"",IF($B$5="PIPS",ROUNDUP(P223,2),ROUND(Q223,2)))</f>
        <v/>
      </c>
      <c r="C236" s="1" t="str">
        <f aca="false">IFERROR(IF(ISEVEN(A236)=0,$B$3,"Sell"),"")</f>
        <v/>
      </c>
      <c r="D236" s="1" t="str">
        <f aca="false">IF(A236&gt;$B$10,"",SUMIFS($B$17:B236,$C$17:C236,$I$6))</f>
        <v/>
      </c>
      <c r="E236" s="1" t="str">
        <f aca="false">IF(A236&gt;$B$10,"",SUMIFS($B$17:B236,$C$17:C236,$I$7))</f>
        <v/>
      </c>
      <c r="F236" s="1" t="str">
        <f aca="false">IFERROR(ABS(D236-E236),"")</f>
        <v/>
      </c>
      <c r="G236" s="1" t="str">
        <f aca="false">IF(A236&gt;$B$10,"",D236+E236)</f>
        <v/>
      </c>
      <c r="O236" s="1" t="n">
        <v>233</v>
      </c>
      <c r="P236" s="1" t="str">
        <f aca="false">IFERROR(IF(ISEVEN(O236)=1,($B$6*$B$4+D248*($B$8+$B$9)-$B$8*E248+G248*$B$11)/($B$8-$B$11),($B$6*$B$4+E248*($B$8+$B$9)-$B$8*D248+G248*$B$11)/($B$8-$B$11)),"")</f>
        <v/>
      </c>
      <c r="Q236" s="1" t="str">
        <f aca="false">IFERROR(IF(ISEVEN(O236)=1, ($B$7+$B$12*(D248*( $B$8+$B$9+$B$11)-E248*($B$8-$B$11)))/($B$12*($B$8-$B$11)),($B$7+$B$12*(E248*( $B$8+$B$9+$B$11)-D248*($B$8-$B$11)))/($B$12*($B$8-$B$11))),"")</f>
        <v/>
      </c>
    </row>
    <row r="237" customFormat="false" ht="14.4" hidden="false" customHeight="false" outlineLevel="0" collapsed="false">
      <c r="A237" s="1" t="str">
        <f aca="false">IFERROR(IF(A236+1&lt;=$B$10,A236+1,""),"")</f>
        <v/>
      </c>
      <c r="B237" s="27" t="str">
        <f aca="false">IF(A237&gt;$B$10,"",IF($B$5="PIPS",ROUNDUP(P224,2),ROUND(Q224,2)))</f>
        <v/>
      </c>
      <c r="C237" s="1" t="str">
        <f aca="false">IFERROR(IF(ISEVEN(A237)=0,$B$3,"Sell"),"")</f>
        <v/>
      </c>
      <c r="D237" s="1" t="str">
        <f aca="false">IF(A237&gt;$B$10,"",SUMIFS($B$17:B237,$C$17:C237,$I$6))</f>
        <v/>
      </c>
      <c r="E237" s="1" t="str">
        <f aca="false">IF(A237&gt;$B$10,"",SUMIFS($B$17:B237,$C$17:C237,$I$7))</f>
        <v/>
      </c>
      <c r="F237" s="1" t="str">
        <f aca="false">IFERROR(ABS(D237-E237),"")</f>
        <v/>
      </c>
      <c r="G237" s="1" t="str">
        <f aca="false">IF(A237&gt;$B$10,"",D237+E237)</f>
        <v/>
      </c>
      <c r="O237" s="1" t="n">
        <v>234</v>
      </c>
      <c r="P237" s="1" t="str">
        <f aca="false">IFERROR(IF(ISEVEN(O237)=1,($B$6*$B$4+D249*($B$8+$B$9)-$B$8*E249+G249*$B$11)/($B$8-$B$11),($B$6*$B$4+E249*($B$8+$B$9)-$B$8*D249+G249*$B$11)/($B$8-$B$11)),"")</f>
        <v/>
      </c>
      <c r="Q237" s="1" t="str">
        <f aca="false">IFERROR(IF(ISEVEN(O237)=1, ($B$7+$B$12*(D249*( $B$8+$B$9+$B$11)-E249*($B$8-$B$11)))/($B$12*($B$8-$B$11)),($B$7+$B$12*(E249*( $B$8+$B$9+$B$11)-D249*($B$8-$B$11)))/($B$12*($B$8-$B$11))),"")</f>
        <v/>
      </c>
    </row>
    <row r="238" customFormat="false" ht="14.4" hidden="false" customHeight="false" outlineLevel="0" collapsed="false">
      <c r="A238" s="1" t="str">
        <f aca="false">IFERROR(IF(A237+1&lt;=$B$10,A237+1,""),"")</f>
        <v/>
      </c>
      <c r="B238" s="27" t="str">
        <f aca="false">IF(A238&gt;$B$10,"",IF($B$5="PIPS",ROUNDUP(P225,2),ROUND(Q225,2)))</f>
        <v/>
      </c>
      <c r="C238" s="1" t="str">
        <f aca="false">IFERROR(IF(ISEVEN(A238)=0,$B$3,"Sell"),"")</f>
        <v/>
      </c>
      <c r="D238" s="1" t="str">
        <f aca="false">IF(A238&gt;$B$10,"",SUMIFS($B$17:B238,$C$17:C238,$I$6))</f>
        <v/>
      </c>
      <c r="E238" s="1" t="str">
        <f aca="false">IF(A238&gt;$B$10,"",SUMIFS($B$17:B238,$C$17:C238,$I$7))</f>
        <v/>
      </c>
      <c r="F238" s="1" t="str">
        <f aca="false">IFERROR(ABS(D238-E238),"")</f>
        <v/>
      </c>
      <c r="G238" s="1" t="str">
        <f aca="false">IF(A238&gt;$B$10,"",D238+E238)</f>
        <v/>
      </c>
      <c r="O238" s="1" t="n">
        <v>235</v>
      </c>
      <c r="P238" s="1" t="str">
        <f aca="false">IFERROR(IF(ISEVEN(O238)=1,($B$6*$B$4+D250*($B$8+$B$9)-$B$8*E250+G250*$B$11)/($B$8-$B$11),($B$6*$B$4+E250*($B$8+$B$9)-$B$8*D250+G250*$B$11)/($B$8-$B$11)),"")</f>
        <v/>
      </c>
      <c r="Q238" s="1" t="str">
        <f aca="false">IFERROR(IF(ISEVEN(O238)=1, ($B$7+$B$12*(D250*( $B$8+$B$9+$B$11)-E250*($B$8-$B$11)))/($B$12*($B$8-$B$11)),($B$7+$B$12*(E250*( $B$8+$B$9+$B$11)-D250*($B$8-$B$11)))/($B$12*($B$8-$B$11))),"")</f>
        <v/>
      </c>
    </row>
    <row r="239" customFormat="false" ht="14.4" hidden="false" customHeight="false" outlineLevel="0" collapsed="false">
      <c r="A239" s="1" t="str">
        <f aca="false">IFERROR(IF(A238+1&lt;=$B$10,A238+1,""),"")</f>
        <v/>
      </c>
      <c r="B239" s="27" t="str">
        <f aca="false">IF(A239&gt;$B$10,"",IF($B$5="PIPS",ROUNDUP(P226,2),ROUND(Q226,2)))</f>
        <v/>
      </c>
      <c r="C239" s="1" t="str">
        <f aca="false">IFERROR(IF(ISEVEN(A239)=0,$B$3,"Sell"),"")</f>
        <v/>
      </c>
      <c r="D239" s="1" t="str">
        <f aca="false">IF(A239&gt;$B$10,"",SUMIFS($B$17:B239,$C$17:C239,$I$6))</f>
        <v/>
      </c>
      <c r="E239" s="1" t="str">
        <f aca="false">IF(A239&gt;$B$10,"",SUMIFS($B$17:B239,$C$17:C239,$I$7))</f>
        <v/>
      </c>
      <c r="F239" s="1" t="str">
        <f aca="false">IFERROR(ABS(D239-E239),"")</f>
        <v/>
      </c>
      <c r="G239" s="1" t="str">
        <f aca="false">IF(A239&gt;$B$10,"",D239+E239)</f>
        <v/>
      </c>
      <c r="O239" s="1" t="n">
        <v>236</v>
      </c>
      <c r="P239" s="1" t="str">
        <f aca="false">IFERROR(IF(ISEVEN(O239)=1,($B$6*$B$4+D251*($B$8+$B$9)-$B$8*E251+G251*$B$11)/($B$8-$B$11),($B$6*$B$4+E251*($B$8+$B$9)-$B$8*D251+G251*$B$11)/($B$8-$B$11)),"")</f>
        <v/>
      </c>
      <c r="Q239" s="1" t="str">
        <f aca="false">IFERROR(IF(ISEVEN(O239)=1, ($B$7+$B$12*(D251*( $B$8+$B$9+$B$11)-E251*($B$8-$B$11)))/($B$12*($B$8-$B$11)),($B$7+$B$12*(E251*( $B$8+$B$9+$B$11)-D251*($B$8-$B$11)))/($B$12*($B$8-$B$11))),"")</f>
        <v/>
      </c>
    </row>
    <row r="240" customFormat="false" ht="14.4" hidden="false" customHeight="false" outlineLevel="0" collapsed="false">
      <c r="A240" s="1" t="str">
        <f aca="false">IFERROR(IF(A239+1&lt;=$B$10,A239+1,""),"")</f>
        <v/>
      </c>
      <c r="B240" s="27" t="str">
        <f aca="false">IF(A240&gt;$B$10,"",IF($B$5="PIPS",ROUNDUP(P227,2),ROUND(Q227,2)))</f>
        <v/>
      </c>
      <c r="C240" s="1" t="str">
        <f aca="false">IFERROR(IF(ISEVEN(A240)=0,$B$3,"Sell"),"")</f>
        <v/>
      </c>
      <c r="D240" s="1" t="str">
        <f aca="false">IF(A240&gt;$B$10,"",SUMIFS($B$17:B240,$C$17:C240,$I$6))</f>
        <v/>
      </c>
      <c r="E240" s="1" t="str">
        <f aca="false">IF(A240&gt;$B$10,"",SUMIFS($B$17:B240,$C$17:C240,$I$7))</f>
        <v/>
      </c>
      <c r="F240" s="1" t="str">
        <f aca="false">IFERROR(ABS(D240-E240),"")</f>
        <v/>
      </c>
      <c r="G240" s="1" t="str">
        <f aca="false">IF(A240&gt;$B$10,"",D240+E240)</f>
        <v/>
      </c>
      <c r="O240" s="1" t="n">
        <v>237</v>
      </c>
      <c r="P240" s="1" t="str">
        <f aca="false">IFERROR(IF(ISEVEN(O240)=1,($B$6*$B$4+D252*($B$8+$B$9)-$B$8*E252+G252*$B$11)/($B$8-$B$11),($B$6*$B$4+E252*($B$8+$B$9)-$B$8*D252+G252*$B$11)/($B$8-$B$11)),"")</f>
        <v/>
      </c>
      <c r="Q240" s="1" t="str">
        <f aca="false">IFERROR(IF(ISEVEN(O240)=1, ($B$7+$B$12*(D252*( $B$8+$B$9+$B$11)-E252*($B$8-$B$11)))/($B$12*($B$8-$B$11)),($B$7+$B$12*(E252*( $B$8+$B$9+$B$11)-D252*($B$8-$B$11)))/($B$12*($B$8-$B$11))),"")</f>
        <v/>
      </c>
    </row>
    <row r="241" customFormat="false" ht="14.4" hidden="false" customHeight="false" outlineLevel="0" collapsed="false">
      <c r="A241" s="1" t="str">
        <f aca="false">IFERROR(IF(A240+1&lt;=$B$10,A240+1,""),"")</f>
        <v/>
      </c>
      <c r="B241" s="27" t="str">
        <f aca="false">IF(A241&gt;$B$10,"",IF($B$5="PIPS",ROUNDUP(P228,2),ROUND(Q228,2)))</f>
        <v/>
      </c>
      <c r="C241" s="1" t="str">
        <f aca="false">IFERROR(IF(ISEVEN(A241)=0,$B$3,"Sell"),"")</f>
        <v/>
      </c>
      <c r="D241" s="1" t="str">
        <f aca="false">IF(A241&gt;$B$10,"",SUMIFS($B$17:B241,$C$17:C241,$I$6))</f>
        <v/>
      </c>
      <c r="E241" s="1" t="str">
        <f aca="false">IF(A241&gt;$B$10,"",SUMIFS($B$17:B241,$C$17:C241,$I$7))</f>
        <v/>
      </c>
      <c r="F241" s="1" t="str">
        <f aca="false">IFERROR(ABS(D241-E241),"")</f>
        <v/>
      </c>
      <c r="G241" s="1" t="str">
        <f aca="false">IF(A241&gt;$B$10,"",D241+E241)</f>
        <v/>
      </c>
      <c r="O241" s="1" t="n">
        <v>238</v>
      </c>
      <c r="P241" s="1" t="str">
        <f aca="false">IFERROR(IF(ISEVEN(O241)=1,($B$6*$B$4+D253*($B$8+$B$9)-$B$8*E253+G253*$B$11)/($B$8-$B$11),($B$6*$B$4+E253*($B$8+$B$9)-$B$8*D253+G253*$B$11)/($B$8-$B$11)),"")</f>
        <v/>
      </c>
      <c r="Q241" s="1" t="str">
        <f aca="false">IFERROR(IF(ISEVEN(O241)=1, ($B$7+$B$12*(D253*( $B$8+$B$9+$B$11)-E253*($B$8-$B$11)))/($B$12*($B$8-$B$11)),($B$7+$B$12*(E253*( $B$8+$B$9+$B$11)-D253*($B$8-$B$11)))/($B$12*($B$8-$B$11))),"")</f>
        <v/>
      </c>
    </row>
    <row r="242" customFormat="false" ht="14.4" hidden="false" customHeight="false" outlineLevel="0" collapsed="false">
      <c r="A242" s="1" t="str">
        <f aca="false">IFERROR(IF(A241+1&lt;=$B$10,A241+1,""),"")</f>
        <v/>
      </c>
      <c r="B242" s="27" t="str">
        <f aca="false">IF(A242&gt;$B$10,"",IF($B$5="PIPS",ROUNDUP(P229,2),ROUND(Q229,2)))</f>
        <v/>
      </c>
      <c r="C242" s="1" t="str">
        <f aca="false">IFERROR(IF(ISEVEN(A242)=0,$B$3,"Sell"),"")</f>
        <v/>
      </c>
      <c r="D242" s="1" t="str">
        <f aca="false">IF(A242&gt;$B$10,"",SUMIFS($B$17:B242,$C$17:C242,$I$6))</f>
        <v/>
      </c>
      <c r="E242" s="1" t="str">
        <f aca="false">IF(A242&gt;$B$10,"",SUMIFS($B$17:B242,$C$17:C242,$I$7))</f>
        <v/>
      </c>
      <c r="F242" s="1" t="str">
        <f aca="false">IFERROR(ABS(D242-E242),"")</f>
        <v/>
      </c>
      <c r="G242" s="1" t="str">
        <f aca="false">IF(A242&gt;$B$10,"",D242+E242)</f>
        <v/>
      </c>
      <c r="O242" s="1" t="n">
        <v>239</v>
      </c>
      <c r="P242" s="1" t="str">
        <f aca="false">IFERROR(IF(ISEVEN(O242)=1,($B$6*$B$4+D254*($B$8+$B$9)-$B$8*E254+G254*$B$11)/($B$8-$B$11),($B$6*$B$4+E254*($B$8+$B$9)-$B$8*D254+G254*$B$11)/($B$8-$B$11)),"")</f>
        <v/>
      </c>
      <c r="Q242" s="1" t="str">
        <f aca="false">IFERROR(IF(ISEVEN(O242)=1, ($B$7+$B$12*(D254*( $B$8+$B$9+$B$11)-E254*($B$8-$B$11)))/($B$12*($B$8-$B$11)),($B$7+$B$12*(E254*( $B$8+$B$9+$B$11)-D254*($B$8-$B$11)))/($B$12*($B$8-$B$11))),"")</f>
        <v/>
      </c>
    </row>
    <row r="243" customFormat="false" ht="14.4" hidden="false" customHeight="false" outlineLevel="0" collapsed="false">
      <c r="A243" s="1" t="str">
        <f aca="false">IFERROR(IF(A242+1&lt;=$B$10,A242+1,""),"")</f>
        <v/>
      </c>
      <c r="B243" s="27" t="str">
        <f aca="false">IF(A243&gt;$B$10,"",IF($B$5="PIPS",ROUNDUP(P230,2),ROUND(Q230,2)))</f>
        <v/>
      </c>
      <c r="C243" s="1" t="str">
        <f aca="false">IFERROR(IF(ISEVEN(A243)=0,$B$3,"Sell"),"")</f>
        <v/>
      </c>
      <c r="D243" s="1" t="str">
        <f aca="false">IF(A243&gt;$B$10,"",SUMIFS($B$17:B243,$C$17:C243,$I$6))</f>
        <v/>
      </c>
      <c r="E243" s="1" t="str">
        <f aca="false">IF(A243&gt;$B$10,"",SUMIFS($B$17:B243,$C$17:C243,$I$7))</f>
        <v/>
      </c>
      <c r="F243" s="1" t="str">
        <f aca="false">IFERROR(ABS(D243-E243),"")</f>
        <v/>
      </c>
      <c r="G243" s="1" t="str">
        <f aca="false">IF(A243&gt;$B$10,"",D243+E243)</f>
        <v/>
      </c>
      <c r="O243" s="1" t="n">
        <v>240</v>
      </c>
      <c r="P243" s="1" t="str">
        <f aca="false">IFERROR(IF(ISEVEN(O243)=1,($B$6*$B$4+D255*($B$8+$B$9)-$B$8*E255+G255*$B$11)/($B$8-$B$11),($B$6*$B$4+E255*($B$8+$B$9)-$B$8*D255+G255*$B$11)/($B$8-$B$11)),"")</f>
        <v/>
      </c>
      <c r="Q243" s="1" t="str">
        <f aca="false">IFERROR(IF(ISEVEN(O243)=1, ($B$7+$B$12*(D255*( $B$8+$B$9+$B$11)-E255*($B$8-$B$11)))/($B$12*($B$8-$B$11)),($B$7+$B$12*(E255*( $B$8+$B$9+$B$11)-D255*($B$8-$B$11)))/($B$12*($B$8-$B$11))),"")</f>
        <v/>
      </c>
    </row>
    <row r="244" customFormat="false" ht="14.4" hidden="false" customHeight="false" outlineLevel="0" collapsed="false">
      <c r="A244" s="1" t="str">
        <f aca="false">IFERROR(IF(A243+1&lt;=$B$10,A243+1,""),"")</f>
        <v/>
      </c>
      <c r="B244" s="27" t="str">
        <f aca="false">IF(A244&gt;$B$10,"",IF($B$5="PIPS",ROUNDUP(P231,2),ROUND(Q231,2)))</f>
        <v/>
      </c>
      <c r="C244" s="1" t="str">
        <f aca="false">IFERROR(IF(ISEVEN(A244)=0,$B$3,"Sell"),"")</f>
        <v/>
      </c>
      <c r="D244" s="1" t="str">
        <f aca="false">IF(A244&gt;$B$10,"",SUMIFS($B$17:B244,$C$17:C244,$I$6))</f>
        <v/>
      </c>
      <c r="E244" s="1" t="str">
        <f aca="false">IF(A244&gt;$B$10,"",SUMIFS($B$17:B244,$C$17:C244,$I$7))</f>
        <v/>
      </c>
      <c r="F244" s="1" t="str">
        <f aca="false">IFERROR(ABS(D244-E244),"")</f>
        <v/>
      </c>
      <c r="G244" s="1" t="str">
        <f aca="false">IF(A244&gt;$B$10,"",D244+E244)</f>
        <v/>
      </c>
      <c r="O244" s="1" t="n">
        <v>241</v>
      </c>
      <c r="P244" s="1" t="str">
        <f aca="false">IFERROR(IF(ISEVEN(O244)=1,($B$6*$B$4+D256*($B$8+$B$9)-$B$8*E256+G256*$B$11)/($B$8-$B$11),($B$6*$B$4+E256*($B$8+$B$9)-$B$8*D256+G256*$B$11)/($B$8-$B$11)),"")</f>
        <v/>
      </c>
      <c r="Q244" s="1" t="str">
        <f aca="false">IFERROR(IF(ISEVEN(O244)=1, ($B$7+$B$12*(D256*( $B$8+$B$9+$B$11)-E256*($B$8-$B$11)))/($B$12*($B$8-$B$11)),($B$7+$B$12*(E256*( $B$8+$B$9+$B$11)-D256*($B$8-$B$11)))/($B$12*($B$8-$B$11))),"")</f>
        <v/>
      </c>
    </row>
    <row r="245" customFormat="false" ht="14.4" hidden="false" customHeight="false" outlineLevel="0" collapsed="false">
      <c r="A245" s="1" t="str">
        <f aca="false">IFERROR(IF(A244+1&lt;=$B$10,A244+1,""),"")</f>
        <v/>
      </c>
      <c r="B245" s="27" t="str">
        <f aca="false">IF(A245&gt;$B$10,"",IF($B$5="PIPS",ROUNDUP(P232,2),ROUND(Q232,2)))</f>
        <v/>
      </c>
      <c r="C245" s="1" t="str">
        <f aca="false">IFERROR(IF(ISEVEN(A245)=0,$B$3,"Sell"),"")</f>
        <v/>
      </c>
      <c r="D245" s="1" t="str">
        <f aca="false">IF(A245&gt;$B$10,"",SUMIFS($B$17:B245,$C$17:C245,$I$6))</f>
        <v/>
      </c>
      <c r="E245" s="1" t="str">
        <f aca="false">IF(A245&gt;$B$10,"",SUMIFS($B$17:B245,$C$17:C245,$I$7))</f>
        <v/>
      </c>
      <c r="F245" s="1" t="str">
        <f aca="false">IFERROR(ABS(D245-E245),"")</f>
        <v/>
      </c>
      <c r="G245" s="1" t="str">
        <f aca="false">IF(A245&gt;$B$10,"",D245+E245)</f>
        <v/>
      </c>
      <c r="O245" s="1" t="n">
        <v>242</v>
      </c>
      <c r="P245" s="1" t="str">
        <f aca="false">IFERROR(IF(ISEVEN(O245)=1,($B$6*$B$4+D257*($B$8+$B$9)-$B$8*E257+G257*$B$11)/($B$8-$B$11),($B$6*$B$4+E257*($B$8+$B$9)-$B$8*D257+G257*$B$11)/($B$8-$B$11)),"")</f>
        <v/>
      </c>
      <c r="Q245" s="1" t="str">
        <f aca="false">IFERROR(IF(ISEVEN(O245)=1, ($B$7+$B$12*(D257*( $B$8+$B$9+$B$11)-E257*($B$8-$B$11)))/($B$12*($B$8-$B$11)),($B$7+$B$12*(E257*( $B$8+$B$9+$B$11)-D257*($B$8-$B$11)))/($B$12*($B$8-$B$11))),"")</f>
        <v/>
      </c>
    </row>
    <row r="246" customFormat="false" ht="14.4" hidden="false" customHeight="false" outlineLevel="0" collapsed="false">
      <c r="A246" s="1" t="str">
        <f aca="false">IFERROR(IF(A245+1&lt;=$B$10,A245+1,""),"")</f>
        <v/>
      </c>
      <c r="B246" s="27" t="str">
        <f aca="false">IF(A246&gt;$B$10,"",IF($B$5="PIPS",ROUNDUP(P233,2),ROUND(Q233,2)))</f>
        <v/>
      </c>
      <c r="C246" s="1" t="str">
        <f aca="false">IFERROR(IF(ISEVEN(A246)=0,$B$3,"Sell"),"")</f>
        <v/>
      </c>
      <c r="D246" s="1" t="str">
        <f aca="false">IF(A246&gt;$B$10,"",SUMIFS($B$17:B246,$C$17:C246,$I$6))</f>
        <v/>
      </c>
      <c r="E246" s="1" t="str">
        <f aca="false">IF(A246&gt;$B$10,"",SUMIFS($B$17:B246,$C$17:C246,$I$7))</f>
        <v/>
      </c>
      <c r="F246" s="1" t="str">
        <f aca="false">IFERROR(ABS(D246-E246),"")</f>
        <v/>
      </c>
      <c r="G246" s="1" t="str">
        <f aca="false">IF(A246&gt;$B$10,"",D246+E246)</f>
        <v/>
      </c>
      <c r="O246" s="1" t="n">
        <v>243</v>
      </c>
      <c r="P246" s="1" t="str">
        <f aca="false">IFERROR(IF(ISEVEN(O246)=1,($B$6*$B$4+D258*($B$8+$B$9)-$B$8*E258+G258*$B$11)/($B$8-$B$11),($B$6*$B$4+E258*($B$8+$B$9)-$B$8*D258+G258*$B$11)/($B$8-$B$11)),"")</f>
        <v/>
      </c>
      <c r="Q246" s="1" t="str">
        <f aca="false">IFERROR(IF(ISEVEN(O246)=1, ($B$7+$B$12*(D258*( $B$8+$B$9+$B$11)-E258*($B$8-$B$11)))/($B$12*($B$8-$B$11)),($B$7+$B$12*(E258*( $B$8+$B$9+$B$11)-D258*($B$8-$B$11)))/($B$12*($B$8-$B$11))),"")</f>
        <v/>
      </c>
    </row>
    <row r="247" customFormat="false" ht="14.4" hidden="false" customHeight="false" outlineLevel="0" collapsed="false">
      <c r="A247" s="1" t="str">
        <f aca="false">IFERROR(IF(A246+1&lt;=$B$10,A246+1,""),"")</f>
        <v/>
      </c>
      <c r="B247" s="27" t="str">
        <f aca="false">IF(A247&gt;$B$10,"",IF($B$5="PIPS",ROUNDUP(P234,2),ROUND(Q234,2)))</f>
        <v/>
      </c>
      <c r="C247" s="1" t="str">
        <f aca="false">IFERROR(IF(ISEVEN(A247)=0,$B$3,"Sell"),"")</f>
        <v/>
      </c>
      <c r="D247" s="1" t="str">
        <f aca="false">IF(A247&gt;$B$10,"",SUMIFS($B$17:B247,$C$17:C247,$I$6))</f>
        <v/>
      </c>
      <c r="E247" s="1" t="str">
        <f aca="false">IF(A247&gt;$B$10,"",SUMIFS($B$17:B247,$C$17:C247,$I$7))</f>
        <v/>
      </c>
      <c r="F247" s="1" t="str">
        <f aca="false">IFERROR(ABS(D247-E247),"")</f>
        <v/>
      </c>
      <c r="G247" s="1" t="str">
        <f aca="false">IF(A247&gt;$B$10,"",D247+E247)</f>
        <v/>
      </c>
      <c r="O247" s="1" t="n">
        <v>244</v>
      </c>
      <c r="P247" s="1" t="str">
        <f aca="false">IFERROR(IF(ISEVEN(O247)=1,($B$6*$B$4+D259*($B$8+$B$9)-$B$8*E259+G259*$B$11)/($B$8-$B$11),($B$6*$B$4+E259*($B$8+$B$9)-$B$8*D259+G259*$B$11)/($B$8-$B$11)),"")</f>
        <v/>
      </c>
      <c r="Q247" s="1" t="str">
        <f aca="false">IFERROR(IF(ISEVEN(O247)=1, ($B$7+$B$12*(D259*( $B$8+$B$9+$B$11)-E259*($B$8-$B$11)))/($B$12*($B$8-$B$11)),($B$7+$B$12*(E259*( $B$8+$B$9+$B$11)-D259*($B$8-$B$11)))/($B$12*($B$8-$B$11))),"")</f>
        <v/>
      </c>
    </row>
    <row r="248" customFormat="false" ht="14.4" hidden="false" customHeight="false" outlineLevel="0" collapsed="false">
      <c r="A248" s="1" t="str">
        <f aca="false">IFERROR(IF(A247+1&lt;=$B$10,A247+1,""),"")</f>
        <v/>
      </c>
      <c r="B248" s="27" t="str">
        <f aca="false">IF(A248&gt;$B$10,"",IF($B$5="PIPS",ROUNDUP(P235,2),ROUND(Q235,2)))</f>
        <v/>
      </c>
      <c r="C248" s="1" t="str">
        <f aca="false">IFERROR(IF(ISEVEN(A248)=0,$B$3,"Sell"),"")</f>
        <v/>
      </c>
      <c r="D248" s="1" t="str">
        <f aca="false">IF(A248&gt;$B$10,"",SUMIFS($B$17:B248,$C$17:C248,$I$6))</f>
        <v/>
      </c>
      <c r="E248" s="1" t="str">
        <f aca="false">IF(A248&gt;$B$10,"",SUMIFS($B$17:B248,$C$17:C248,$I$7))</f>
        <v/>
      </c>
      <c r="F248" s="1" t="str">
        <f aca="false">IFERROR(ABS(D248-E248),"")</f>
        <v/>
      </c>
      <c r="G248" s="1" t="str">
        <f aca="false">IF(A248&gt;$B$10,"",D248+E248)</f>
        <v/>
      </c>
      <c r="O248" s="1" t="n">
        <v>245</v>
      </c>
      <c r="P248" s="1" t="str">
        <f aca="false">IFERROR(IF(ISEVEN(O248)=1,($B$6*$B$4+D260*($B$8+$B$9)-$B$8*E260+G260*$B$11)/($B$8-$B$11),($B$6*$B$4+E260*($B$8+$B$9)-$B$8*D260+G260*$B$11)/($B$8-$B$11)),"")</f>
        <v/>
      </c>
      <c r="Q248" s="1" t="str">
        <f aca="false">IFERROR(IF(ISEVEN(O248)=1, ($B$7+$B$12*(D260*( $B$8+$B$9+$B$11)-E260*($B$8-$B$11)))/($B$12*($B$8-$B$11)),($B$7+$B$12*(E260*( $B$8+$B$9+$B$11)-D260*($B$8-$B$11)))/($B$12*($B$8-$B$11))),"")</f>
        <v/>
      </c>
    </row>
    <row r="249" customFormat="false" ht="14.4" hidden="false" customHeight="false" outlineLevel="0" collapsed="false">
      <c r="A249" s="1" t="str">
        <f aca="false">IFERROR(IF(A248+1&lt;=$B$10,A248+1,""),"")</f>
        <v/>
      </c>
      <c r="B249" s="27" t="str">
        <f aca="false">IF(A249&gt;$B$10,"",IF($B$5="PIPS",ROUNDUP(P236,2),ROUND(Q236,2)))</f>
        <v/>
      </c>
      <c r="C249" s="1" t="str">
        <f aca="false">IFERROR(IF(ISEVEN(A249)=0,$B$3,"Sell"),"")</f>
        <v/>
      </c>
      <c r="D249" s="1" t="str">
        <f aca="false">IF(A249&gt;$B$10,"",SUMIFS($B$17:B249,$C$17:C249,$I$6))</f>
        <v/>
      </c>
      <c r="E249" s="1" t="str">
        <f aca="false">IF(A249&gt;$B$10,"",SUMIFS($B$17:B249,$C$17:C249,$I$7))</f>
        <v/>
      </c>
      <c r="F249" s="1" t="str">
        <f aca="false">IFERROR(ABS(D249-E249),"")</f>
        <v/>
      </c>
      <c r="G249" s="1" t="str">
        <f aca="false">IF(A249&gt;$B$10,"",D249+E249)</f>
        <v/>
      </c>
      <c r="O249" s="1" t="n">
        <v>246</v>
      </c>
      <c r="P249" s="1" t="str">
        <f aca="false">IFERROR(IF(ISEVEN(O249)=1,($B$6*$B$4+D261*($B$8+$B$9)-$B$8*E261+G261*$B$11)/($B$8-$B$11),($B$6*$B$4+E261*($B$8+$B$9)-$B$8*D261+G261*$B$11)/($B$8-$B$11)),"")</f>
        <v/>
      </c>
      <c r="Q249" s="1" t="str">
        <f aca="false">IFERROR(IF(ISEVEN(O249)=1, ($B$7+$B$12*(D261*( $B$8+$B$9+$B$11)-E261*($B$8-$B$11)))/($B$12*($B$8-$B$11)),($B$7+$B$12*(E261*( $B$8+$B$9+$B$11)-D261*($B$8-$B$11)))/($B$12*($B$8-$B$11))),"")</f>
        <v/>
      </c>
    </row>
    <row r="250" customFormat="false" ht="14.4" hidden="false" customHeight="false" outlineLevel="0" collapsed="false">
      <c r="A250" s="1" t="str">
        <f aca="false">IFERROR(IF(A249+1&lt;=$B$10,A249+1,""),"")</f>
        <v/>
      </c>
      <c r="B250" s="27" t="str">
        <f aca="false">IF(A250&gt;$B$10,"",IF($B$5="PIPS",ROUNDUP(P237,2),ROUND(Q237,2)))</f>
        <v/>
      </c>
      <c r="C250" s="1" t="str">
        <f aca="false">IFERROR(IF(ISEVEN(A250)=0,$B$3,"Sell"),"")</f>
        <v/>
      </c>
      <c r="D250" s="1" t="str">
        <f aca="false">IF(A250&gt;$B$10,"",SUMIFS($B$17:B250,$C$17:C250,$I$6))</f>
        <v/>
      </c>
      <c r="E250" s="1" t="str">
        <f aca="false">IF(A250&gt;$B$10,"",SUMIFS($B$17:B250,$C$17:C250,$I$7))</f>
        <v/>
      </c>
      <c r="F250" s="1" t="str">
        <f aca="false">IFERROR(ABS(D250-E250),"")</f>
        <v/>
      </c>
      <c r="G250" s="1" t="str">
        <f aca="false">IF(A250&gt;$B$10,"",D250+E250)</f>
        <v/>
      </c>
      <c r="O250" s="1" t="n">
        <v>247</v>
      </c>
      <c r="P250" s="1" t="str">
        <f aca="false">IFERROR(IF(ISEVEN(O250)=1,($B$6*$B$4+D262*($B$8+$B$9)-$B$8*E262+G262*$B$11)/($B$8-$B$11),($B$6*$B$4+E262*($B$8+$B$9)-$B$8*D262+G262*$B$11)/($B$8-$B$11)),"")</f>
        <v/>
      </c>
      <c r="Q250" s="1" t="str">
        <f aca="false">IFERROR(IF(ISEVEN(O250)=1, ($B$7+$B$12*(D262*( $B$8+$B$9+$B$11)-E262*($B$8-$B$11)))/($B$12*($B$8-$B$11)),($B$7+$B$12*(E262*( $B$8+$B$9+$B$11)-D262*($B$8-$B$11)))/($B$12*($B$8-$B$11))),"")</f>
        <v/>
      </c>
    </row>
    <row r="251" customFormat="false" ht="14.4" hidden="false" customHeight="false" outlineLevel="0" collapsed="false">
      <c r="A251" s="1" t="str">
        <f aca="false">IFERROR(IF(A250+1&lt;=$B$10,A250+1,""),"")</f>
        <v/>
      </c>
      <c r="B251" s="27" t="str">
        <f aca="false">IF(A251&gt;$B$10,"",IF($B$5="PIPS",ROUNDUP(P238,2),ROUND(Q238,2)))</f>
        <v/>
      </c>
      <c r="C251" s="1" t="str">
        <f aca="false">IFERROR(IF(ISEVEN(A251)=0,$B$3,"Sell"),"")</f>
        <v/>
      </c>
      <c r="D251" s="1" t="str">
        <f aca="false">IF(A251&gt;$B$10,"",SUMIFS($B$17:B251,$C$17:C251,$I$6))</f>
        <v/>
      </c>
      <c r="E251" s="1" t="str">
        <f aca="false">IF(A251&gt;$B$10,"",SUMIFS($B$17:B251,$C$17:C251,$I$7))</f>
        <v/>
      </c>
      <c r="F251" s="1" t="str">
        <f aca="false">IFERROR(ABS(D251-E251),"")</f>
        <v/>
      </c>
      <c r="G251" s="1" t="str">
        <f aca="false">IF(A251&gt;$B$10,"",D251+E251)</f>
        <v/>
      </c>
      <c r="O251" s="1" t="n">
        <v>248</v>
      </c>
      <c r="P251" s="1" t="str">
        <f aca="false">IFERROR(IF(ISEVEN(O251)=1,($B$6*$B$4+D263*($B$8+$B$9)-$B$8*E263+G263*$B$11)/($B$8-$B$11),($B$6*$B$4+E263*($B$8+$B$9)-$B$8*D263+G263*$B$11)/($B$8-$B$11)),"")</f>
        <v/>
      </c>
      <c r="Q251" s="1" t="str">
        <f aca="false">IFERROR(IF(ISEVEN(O251)=1, ($B$7+$B$12*(D263*( $B$8+$B$9+$B$11)-E263*($B$8-$B$11)))/($B$12*($B$8-$B$11)),($B$7+$B$12*(E263*( $B$8+$B$9+$B$11)-D263*($B$8-$B$11)))/($B$12*($B$8-$B$11))),"")</f>
        <v/>
      </c>
    </row>
    <row r="252" customFormat="false" ht="14.4" hidden="false" customHeight="false" outlineLevel="0" collapsed="false">
      <c r="A252" s="1" t="str">
        <f aca="false">IFERROR(IF(A251+1&lt;=$B$10,A251+1,""),"")</f>
        <v/>
      </c>
      <c r="B252" s="27" t="str">
        <f aca="false">IF(A252&gt;$B$10,"",IF($B$5="PIPS",ROUNDUP(P239,2),ROUND(Q239,2)))</f>
        <v/>
      </c>
      <c r="C252" s="1" t="str">
        <f aca="false">IFERROR(IF(ISEVEN(A252)=0,$B$3,"Sell"),"")</f>
        <v/>
      </c>
      <c r="D252" s="1" t="str">
        <f aca="false">IF(A252&gt;$B$10,"",SUMIFS($B$17:B252,$C$17:C252,$I$6))</f>
        <v/>
      </c>
      <c r="E252" s="1" t="str">
        <f aca="false">IF(A252&gt;$B$10,"",SUMIFS($B$17:B252,$C$17:C252,$I$7))</f>
        <v/>
      </c>
      <c r="F252" s="1" t="str">
        <f aca="false">IFERROR(ABS(D252-E252),"")</f>
        <v/>
      </c>
      <c r="G252" s="1" t="str">
        <f aca="false">IF(A252&gt;$B$10,"",D252+E252)</f>
        <v/>
      </c>
    </row>
    <row r="253" customFormat="false" ht="14.4" hidden="false" customHeight="false" outlineLevel="0" collapsed="false">
      <c r="A253" s="1" t="str">
        <f aca="false">IFERROR(IF(A252+1&lt;=$B$10,A252+1,""),"")</f>
        <v/>
      </c>
      <c r="B253" s="27" t="str">
        <f aca="false">IF(A253&gt;$B$10,"",IF($B$5="PIPS",ROUNDUP(P240,2),ROUND(Q240,2)))</f>
        <v/>
      </c>
      <c r="C253" s="1" t="str">
        <f aca="false">IFERROR(IF(ISEVEN(A253)=0,$B$3,"Sell"),"")</f>
        <v/>
      </c>
      <c r="D253" s="1" t="str">
        <f aca="false">IF(A253&gt;$B$10,"",SUMIFS($B$17:B253,$C$17:C253,$I$6))</f>
        <v/>
      </c>
      <c r="E253" s="1" t="str">
        <f aca="false">IF(A253&gt;$B$10,"",SUMIFS($B$17:B253,$C$17:C253,$I$7))</f>
        <v/>
      </c>
      <c r="F253" s="1" t="str">
        <f aca="false">IFERROR(ABS(D253-E253),"")</f>
        <v/>
      </c>
      <c r="G253" s="1" t="str">
        <f aca="false">IF(A253&gt;$B$10,"",D253+E253)</f>
        <v/>
      </c>
    </row>
    <row r="254" customFormat="false" ht="14.4" hidden="false" customHeight="false" outlineLevel="0" collapsed="false">
      <c r="A254" s="1" t="str">
        <f aca="false">IFERROR(IF(A253+1&lt;=$B$10,A253+1,""),"")</f>
        <v/>
      </c>
      <c r="B254" s="27" t="str">
        <f aca="false">IF(A254&gt;$B$10,"",IF($B$5="PIPS",ROUNDUP(P241,2),ROUND(Q241,2)))</f>
        <v/>
      </c>
      <c r="C254" s="1" t="str">
        <f aca="false">IFERROR(IF(ISEVEN(A254)=0,$B$3,"Sell"),"")</f>
        <v/>
      </c>
      <c r="D254" s="1" t="str">
        <f aca="false">IF(A254&gt;$B$10,"",SUMIFS($B$17:B254,$C$17:C254,$I$6))</f>
        <v/>
      </c>
      <c r="E254" s="1" t="str">
        <f aca="false">IF(A254&gt;$B$10,"",SUMIFS($B$17:B254,$C$17:C254,$I$7))</f>
        <v/>
      </c>
      <c r="F254" s="1" t="str">
        <f aca="false">IFERROR(ABS(D254-E254),"")</f>
        <v/>
      </c>
      <c r="G254" s="1" t="str">
        <f aca="false">IF(A254&gt;$B$10,"",D254+E254)</f>
        <v/>
      </c>
    </row>
    <row r="255" customFormat="false" ht="14.4" hidden="false" customHeight="false" outlineLevel="0" collapsed="false">
      <c r="A255" s="1" t="str">
        <f aca="false">IFERROR(IF(A254+1&lt;=$B$10,A254+1,""),"")</f>
        <v/>
      </c>
      <c r="B255" s="27" t="str">
        <f aca="false">IF(A255&gt;$B$10,"",IF($B$5="PIPS",ROUNDUP(P242,2),ROUND(Q242,2)))</f>
        <v/>
      </c>
      <c r="C255" s="1" t="str">
        <f aca="false">IFERROR(IF(ISEVEN(A255)=0,$B$3,"Sell"),"")</f>
        <v/>
      </c>
      <c r="D255" s="1" t="str">
        <f aca="false">IF(A255&gt;$B$10,"",SUMIFS($B$17:B255,$C$17:C255,$I$6))</f>
        <v/>
      </c>
      <c r="E255" s="1" t="str">
        <f aca="false">IF(A255&gt;$B$10,"",SUMIFS($B$17:B255,$C$17:C255,$I$7))</f>
        <v/>
      </c>
      <c r="F255" s="1" t="str">
        <f aca="false">IFERROR(ABS(D255-E255),"")</f>
        <v/>
      </c>
      <c r="G255" s="1" t="str">
        <f aca="false">IF(A255&gt;$B$10,"",D255+E255)</f>
        <v/>
      </c>
    </row>
    <row r="256" customFormat="false" ht="14.4" hidden="false" customHeight="false" outlineLevel="0" collapsed="false">
      <c r="A256" s="1" t="str">
        <f aca="false">IFERROR(IF(A255+1&lt;=$B$10,A255+1,""),"")</f>
        <v/>
      </c>
      <c r="B256" s="27" t="str">
        <f aca="false">IF(A256&gt;$B$10,"",IF($B$5="PIPS",ROUNDUP(P243,2),ROUND(Q243,2)))</f>
        <v/>
      </c>
      <c r="C256" s="1" t="str">
        <f aca="false">IFERROR(IF(ISEVEN(A256)=0,$B$3,"Sell"),"")</f>
        <v/>
      </c>
      <c r="D256" s="1" t="str">
        <f aca="false">IF(A256&gt;$B$10,"",SUMIFS($B$17:B256,$C$17:C256,$I$6))</f>
        <v/>
      </c>
      <c r="E256" s="1" t="str">
        <f aca="false">IF(A256&gt;$B$10,"",SUMIFS($B$17:B256,$C$17:C256,$I$7))</f>
        <v/>
      </c>
      <c r="F256" s="1" t="str">
        <f aca="false">IFERROR(ABS(D256-E256),"")</f>
        <v/>
      </c>
      <c r="G256" s="1" t="str">
        <f aca="false">IF(A256&gt;$B$10,"",D256+E256)</f>
        <v/>
      </c>
    </row>
    <row r="257" customFormat="false" ht="14.4" hidden="false" customHeight="false" outlineLevel="0" collapsed="false">
      <c r="A257" s="1" t="str">
        <f aca="false">IFERROR(IF(A256+1&lt;=$B$10,A256+1,""),"")</f>
        <v/>
      </c>
      <c r="B257" s="27" t="str">
        <f aca="false">IF(A257&gt;$B$10,"",IF($B$5="PIPS",ROUNDUP(P244,2),ROUND(Q244,2)))</f>
        <v/>
      </c>
      <c r="C257" s="1" t="str">
        <f aca="false">IFERROR(IF(ISEVEN(A257)=0,$B$3,"Sell"),"")</f>
        <v/>
      </c>
      <c r="D257" s="1" t="str">
        <f aca="false">IF(A257&gt;$B$10,"",SUMIFS($B$17:B257,$C$17:C257,$I$6))</f>
        <v/>
      </c>
      <c r="E257" s="1" t="str">
        <f aca="false">IF(A257&gt;$B$10,"",SUMIFS($B$17:B257,$C$17:C257,$I$7))</f>
        <v/>
      </c>
      <c r="F257" s="1" t="str">
        <f aca="false">IFERROR(ABS(D257-E257),"")</f>
        <v/>
      </c>
      <c r="G257" s="1" t="str">
        <f aca="false">IF(A257&gt;$B$10,"",D257+E257)</f>
        <v/>
      </c>
    </row>
    <row r="258" customFormat="false" ht="14.4" hidden="false" customHeight="false" outlineLevel="0" collapsed="false">
      <c r="A258" s="1" t="str">
        <f aca="false">IFERROR(IF(A257+1&lt;=$B$10,A257+1,""),"")</f>
        <v/>
      </c>
      <c r="B258" s="27" t="str">
        <f aca="false">IF(A258&gt;$B$10,"",IF($B$5="PIPS",ROUNDUP(P245,2),ROUND(Q245,2)))</f>
        <v/>
      </c>
      <c r="C258" s="1" t="str">
        <f aca="false">IFERROR(IF(ISEVEN(A258)=0,$B$3,"Sell"),"")</f>
        <v/>
      </c>
      <c r="D258" s="1" t="str">
        <f aca="false">IF(A258&gt;$B$10,"",SUMIFS($B$17:B258,$C$17:C258,$I$6))</f>
        <v/>
      </c>
      <c r="E258" s="1" t="str">
        <f aca="false">IF(A258&gt;$B$10,"",SUMIFS($B$17:B258,$C$17:C258,$I$7))</f>
        <v/>
      </c>
      <c r="F258" s="1" t="str">
        <f aca="false">IFERROR(ABS(D258-E258),"")</f>
        <v/>
      </c>
      <c r="G258" s="1" t="str">
        <f aca="false">IF(A258&gt;$B$10,"",D258+E258)</f>
        <v/>
      </c>
    </row>
    <row r="259" customFormat="false" ht="14.4" hidden="false" customHeight="false" outlineLevel="0" collapsed="false">
      <c r="A259" s="1" t="str">
        <f aca="false">IFERROR(IF(A258+1&lt;=$B$10,A258+1,""),"")</f>
        <v/>
      </c>
      <c r="B259" s="27" t="str">
        <f aca="false">IF(A259&gt;$B$10,"",IF($B$5="PIPS",ROUNDUP(P246,2),ROUND(Q246,2)))</f>
        <v/>
      </c>
      <c r="C259" s="1" t="str">
        <f aca="false">IFERROR(IF(ISEVEN(A259)=0,$B$3,"Sell"),"")</f>
        <v/>
      </c>
      <c r="D259" s="1" t="str">
        <f aca="false">IF(A259&gt;$B$10,"",SUMIFS($B$17:B259,$C$17:C259,$I$6))</f>
        <v/>
      </c>
      <c r="E259" s="1" t="str">
        <f aca="false">IF(A259&gt;$B$10,"",SUMIFS($B$17:B259,$C$17:C259,$I$7))</f>
        <v/>
      </c>
      <c r="F259" s="1" t="str">
        <f aca="false">IFERROR(ABS(D259-E259),"")</f>
        <v/>
      </c>
      <c r="G259" s="1" t="str">
        <f aca="false">IF(A259&gt;$B$10,"",D259+E259)</f>
        <v/>
      </c>
    </row>
    <row r="260" customFormat="false" ht="14.4" hidden="false" customHeight="false" outlineLevel="0" collapsed="false">
      <c r="A260" s="1" t="str">
        <f aca="false">IFERROR(IF(A259+1&lt;=$B$10,A259+1,""),"")</f>
        <v/>
      </c>
      <c r="B260" s="27" t="str">
        <f aca="false">IF(A260&gt;$B$10,"",IF($B$5="PIPS",ROUNDUP(P247,2),ROUND(Q247,2)))</f>
        <v/>
      </c>
      <c r="C260" s="1" t="str">
        <f aca="false">IFERROR(IF(ISEVEN(A260)=0,$B$3,"Sell"),"")</f>
        <v/>
      </c>
      <c r="D260" s="1" t="str">
        <f aca="false">IF(A260&gt;$B$10,"",SUMIFS($B$17:B260,$C$17:C260,$I$6))</f>
        <v/>
      </c>
      <c r="E260" s="1" t="str">
        <f aca="false">IF(A260&gt;$B$10,"",SUMIFS($B$17:B260,$C$17:C260,$I$7))</f>
        <v/>
      </c>
      <c r="F260" s="1" t="str">
        <f aca="false">IFERROR(ABS(D260-E260),"")</f>
        <v/>
      </c>
      <c r="G260" s="1" t="str">
        <f aca="false">IF(A260&gt;$B$10,"",D260+E260)</f>
        <v/>
      </c>
    </row>
    <row r="261" customFormat="false" ht="14.4" hidden="false" customHeight="false" outlineLevel="0" collapsed="false">
      <c r="A261" s="1" t="str">
        <f aca="false">IFERROR(IF(A260+1&lt;=$B$10,A260+1,""),"")</f>
        <v/>
      </c>
      <c r="B261" s="27" t="str">
        <f aca="false">IF(A261&gt;$B$10,"",IF($B$5="PIPS",ROUNDUP(P248,2),ROUND(Q248,2)))</f>
        <v/>
      </c>
      <c r="C261" s="1" t="str">
        <f aca="false">IFERROR(IF(ISEVEN(A261)=0,$B$3,"Sell"),"")</f>
        <v/>
      </c>
      <c r="D261" s="1" t="str">
        <f aca="false">IF(A261&gt;$B$10,"",SUMIFS($B$17:B261,$C$17:C261,$I$6))</f>
        <v/>
      </c>
      <c r="E261" s="1" t="str">
        <f aca="false">IF(A261&gt;$B$10,"",SUMIFS($B$17:B261,$C$17:C261,$I$7))</f>
        <v/>
      </c>
      <c r="F261" s="1" t="str">
        <f aca="false">IFERROR(ABS(D261-E261),"")</f>
        <v/>
      </c>
      <c r="G261" s="1" t="str">
        <f aca="false">IF(A261&gt;$B$10,"",D261+E261)</f>
        <v/>
      </c>
    </row>
    <row r="262" customFormat="false" ht="14.4" hidden="false" customHeight="false" outlineLevel="0" collapsed="false">
      <c r="A262" s="1" t="str">
        <f aca="false">IFERROR(IF(A261+1&lt;=$B$10,A261+1,""),"")</f>
        <v/>
      </c>
      <c r="B262" s="27" t="str">
        <f aca="false">IF(A262&gt;$B$10,"",IF($B$5="PIPS",ROUNDUP(P249,2),ROUND(Q249,2)))</f>
        <v/>
      </c>
      <c r="C262" s="1" t="str">
        <f aca="false">IFERROR(IF(ISEVEN(A262)=0,$B$3,"Sell"),"")</f>
        <v/>
      </c>
      <c r="D262" s="1" t="str">
        <f aca="false">IF(A262&gt;$B$10,"",SUMIFS($B$17:B262,$C$17:C262,$I$6))</f>
        <v/>
      </c>
      <c r="E262" s="1" t="str">
        <f aca="false">IF(A262&gt;$B$10,"",SUMIFS($B$17:B262,$C$17:C262,$I$7))</f>
        <v/>
      </c>
      <c r="F262" s="1" t="str">
        <f aca="false">IFERROR(ABS(D262-E262),"")</f>
        <v/>
      </c>
      <c r="G262" s="1" t="str">
        <f aca="false">IF(A262&gt;$B$10,"",D262+E262)</f>
        <v/>
      </c>
    </row>
    <row r="263" customFormat="false" ht="14.4" hidden="false" customHeight="false" outlineLevel="0" collapsed="false">
      <c r="A263" s="1" t="str">
        <f aca="false">IFERROR(IF(A262+1&lt;=$B$10,A262+1,""),"")</f>
        <v/>
      </c>
      <c r="B263" s="27" t="str">
        <f aca="false">IF(A263&gt;$B$10,"",IF($B$5="PIPS",ROUNDUP(P250,2),ROUND(Q250,2)))</f>
        <v/>
      </c>
      <c r="C263" s="1" t="str">
        <f aca="false">IFERROR(IF(ISEVEN(A263)=0,$B$3,"Sell"),"")</f>
        <v/>
      </c>
      <c r="D263" s="1" t="str">
        <f aca="false">IF(A263&gt;$B$10,"",SUMIFS($B$17:B263,$C$17:C263,$I$6))</f>
        <v/>
      </c>
      <c r="E263" s="1" t="str">
        <f aca="false">IF(A263&gt;$B$10,"",SUMIFS($B$17:B263,$C$17:C263,$I$7))</f>
        <v/>
      </c>
      <c r="F263" s="1" t="str">
        <f aca="false">IFERROR(ABS(D263-E263),"")</f>
        <v/>
      </c>
      <c r="G263" s="1" t="str">
        <f aca="false">IF(A263&gt;$B$10,"",D263+E263)</f>
        <v/>
      </c>
    </row>
    <row r="264" customFormat="false" ht="14.4" hidden="false" customHeight="false" outlineLevel="0" collapsed="false">
      <c r="A264" s="1" t="str">
        <f aca="false">IFERROR(IF(A263+1&lt;=$B$10,A263+1,""),"")</f>
        <v/>
      </c>
      <c r="B264" s="27" t="str">
        <f aca="false">IF(A264&gt;$B$10,"",IF($B$5="PIPS",ROUNDUP(P251,2),ROUND(Q251,2)))</f>
        <v/>
      </c>
      <c r="C264" s="1" t="str">
        <f aca="false">IFERROR(IF(ISEVEN(A264)=0,$B$3,"Sell"),"")</f>
        <v/>
      </c>
      <c r="D264" s="1" t="str">
        <f aca="false">IF(A264&gt;$B$10,"",SUMIFS($B$17:B264,$C$17:C264,$I$6))</f>
        <v/>
      </c>
      <c r="E264" s="1" t="str">
        <f aca="false">IF(A264&gt;$B$10,"",SUMIFS($B$17:B264,$C$17:C264,$I$7))</f>
        <v/>
      </c>
      <c r="F264" s="1" t="str">
        <f aca="false">IFERROR(ABS(D264-E264),"")</f>
        <v/>
      </c>
      <c r="G264" s="1" t="str">
        <f aca="false">IF(A264&gt;$B$10,"",D264+E264)</f>
        <v/>
      </c>
    </row>
  </sheetData>
  <mergeCells count="7">
    <mergeCell ref="A1:M2"/>
    <mergeCell ref="I4:M4"/>
    <mergeCell ref="E8:F10"/>
    <mergeCell ref="E11:F12"/>
    <mergeCell ref="T14:X14"/>
    <mergeCell ref="A15:G15"/>
    <mergeCell ref="I15:M15"/>
  </mergeCells>
  <dataValidations count="3">
    <dataValidation allowBlank="true" operator="between" showDropDown="false" showErrorMessage="true" showInputMessage="true" sqref="B5" type="list">
      <formula1>"PIPS,AMOUNT"</formula1>
      <formula2>0</formula2>
    </dataValidation>
    <dataValidation allowBlank="true" error="The value entered is invalid" errorTitle="Invalid Value Entered" operator="between" showDropDown="false" showErrorMessage="true" showInputMessage="true" sqref="E8:F10" type="whole">
      <formula1>-B8-B9</formula1>
      <formula2>B8</formula2>
    </dataValidation>
    <dataValidation allowBlank="true" operator="between" showDropDown="false" showErrorMessage="true" showInputMessage="true" sqref="E3" type="list">
      <formula1>"NET,LARGEST SIDE"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6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2" activeCellId="0" sqref="D12"/>
    </sheetView>
  </sheetViews>
  <sheetFormatPr defaultRowHeight="14.4" outlineLevelRow="0" outlineLevelCol="0"/>
  <cols>
    <col collapsed="false" customWidth="true" hidden="false" outlineLevel="0" max="1" min="1" style="1" width="27.45"/>
    <col collapsed="false" customWidth="true" hidden="false" outlineLevel="0" max="2" min="2" style="1" width="13.89"/>
    <col collapsed="false" customWidth="true" hidden="false" outlineLevel="0" max="3" min="3" style="1" width="10.66"/>
    <col collapsed="false" customWidth="true" hidden="false" outlineLevel="0" max="4" min="4" style="1" width="19"/>
    <col collapsed="false" customWidth="true" hidden="false" outlineLevel="0" max="6" min="5" style="1" width="14.01"/>
    <col collapsed="false" customWidth="true" hidden="false" outlineLevel="0" max="7" min="7" style="1" width="9.66"/>
    <col collapsed="false" customWidth="true" hidden="true" outlineLevel="0" max="8" min="8" style="1" width="17.89"/>
    <col collapsed="false" customWidth="true" hidden="false" outlineLevel="0" max="9" min="9" style="1" width="12.89"/>
    <col collapsed="false" customWidth="true" hidden="true" outlineLevel="0" max="10" min="10" style="1" width="10.66"/>
    <col collapsed="false" customWidth="true" hidden="true" outlineLevel="0" max="11" min="11" style="1" width="16.33"/>
    <col collapsed="false" customWidth="true" hidden="true" outlineLevel="0" max="12" min="12" style="1" width="19.56"/>
    <col collapsed="false" customWidth="false" hidden="true" outlineLevel="0" max="13" min="13" style="1" width="11.52"/>
    <col collapsed="false" customWidth="true" hidden="false" outlineLevel="0" max="14" min="14" style="1" width="9.11"/>
    <col collapsed="false" customWidth="true" hidden="true" outlineLevel="0" max="15" min="15" style="1" width="14.34"/>
    <col collapsed="false" customWidth="false" hidden="true" outlineLevel="0" max="18" min="16" style="1" width="11.52"/>
    <col collapsed="false" customWidth="true" hidden="true" outlineLevel="0" max="19" min="19" style="1" width="11.56"/>
    <col collapsed="false" customWidth="true" hidden="false" outlineLevel="0" max="1025" min="20" style="1" width="9.11"/>
  </cols>
  <sheetData>
    <row r="1" customFormat="false" ht="14.4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</row>
    <row r="2" customFormat="false" ht="14.4" hidden="false" customHeight="false" outlineLevel="0" collapsed="false">
      <c r="A2" s="2"/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" t="s">
        <v>1</v>
      </c>
      <c r="B3" s="1" t="s">
        <v>2</v>
      </c>
      <c r="E3" s="32"/>
      <c r="J3" s="1" t="s">
        <v>5</v>
      </c>
      <c r="K3" s="1" t="s">
        <v>6</v>
      </c>
      <c r="L3" s="1" t="s">
        <v>40</v>
      </c>
    </row>
    <row r="4" customFormat="false" ht="15" hidden="false" customHeight="false" outlineLevel="0" collapsed="false">
      <c r="A4" s="1" t="s">
        <v>8</v>
      </c>
      <c r="B4" s="4" t="n">
        <v>0.02</v>
      </c>
      <c r="D4" s="1" t="s">
        <v>9</v>
      </c>
      <c r="E4" s="33" t="n">
        <f aca="false">(MAX(B17:B264)*100000)/B13</f>
        <v>1060</v>
      </c>
      <c r="F4" s="32"/>
      <c r="J4" s="1" t="n">
        <v>1</v>
      </c>
      <c r="K4" s="1" t="n">
        <f aca="false">J4</f>
        <v>1</v>
      </c>
      <c r="L4" s="1" t="n">
        <f aca="false">B4</f>
        <v>0.02</v>
      </c>
      <c r="M4" s="1" t="n">
        <f aca="false">IF($B$5="AMOUNT",L4,K4)</f>
        <v>0.02</v>
      </c>
    </row>
    <row r="5" customFormat="false" ht="15.75" hidden="false" customHeight="false" outlineLevel="0" collapsed="false">
      <c r="A5" s="1" t="s">
        <v>11</v>
      </c>
      <c r="B5" s="7" t="s">
        <v>41</v>
      </c>
      <c r="D5" s="1" t="s">
        <v>13</v>
      </c>
      <c r="E5" s="5" t="n">
        <f aca="false">MIN(G17:G264)+SUM(H17:H264)</f>
        <v>-2119.4</v>
      </c>
      <c r="F5" s="32"/>
      <c r="J5" s="1" t="n">
        <v>2</v>
      </c>
      <c r="K5" s="1" t="n">
        <f aca="false">IF(J5&gt;$B$10,"",($B$4*$B$6+F17*$B$9)/$B$8)</f>
        <v>0.00875</v>
      </c>
      <c r="L5" s="1" t="n">
        <f aca="false">IF(J5&gt;$B$10,"",($B$7-G17)/($B$8*$B$12))</f>
        <v>0.06875</v>
      </c>
      <c r="M5" s="1" t="n">
        <f aca="false">IF($B$5="AMOUNT",L5,K5)</f>
        <v>0.06875</v>
      </c>
    </row>
    <row r="6" customFormat="false" ht="15" hidden="false" customHeight="false" outlineLevel="0" collapsed="false">
      <c r="A6" s="1" t="s">
        <v>18</v>
      </c>
      <c r="B6" s="4" t="n">
        <v>20</v>
      </c>
      <c r="D6" s="1" t="s">
        <v>19</v>
      </c>
      <c r="E6" s="12" t="n">
        <f aca="false">exit/zone</f>
        <v>3</v>
      </c>
      <c r="F6" s="34"/>
      <c r="J6" s="1" t="n">
        <v>3</v>
      </c>
      <c r="K6" s="1" t="n">
        <f aca="false">IF(J6&gt;$B$10,"",($B$4*$B$6+F18*$B$9)/$B$8)</f>
        <v>0.030625</v>
      </c>
      <c r="L6" s="1" t="n">
        <f aca="false">IF(J6&gt;$B$10,"",($B$7-G18)/($B$8*$B$12))</f>
        <v>0.090625</v>
      </c>
      <c r="M6" s="1" t="n">
        <f aca="false">IF($B$5="AMOUNT",L6,K6)</f>
        <v>0.090625</v>
      </c>
    </row>
    <row r="7" customFormat="false" ht="13.8" hidden="false" customHeight="false" outlineLevel="0" collapsed="false">
      <c r="A7" s="1" t="s">
        <v>20</v>
      </c>
      <c r="B7" s="4" t="n">
        <v>100</v>
      </c>
      <c r="J7" s="1" t="n">
        <v>4</v>
      </c>
      <c r="K7" s="1" t="n">
        <f aca="false">IF(J7&gt;$B$10,"",($B$4*$B$6+F19*$B$9)/$B$8)</f>
        <v>0.05875</v>
      </c>
      <c r="L7" s="1" t="n">
        <f aca="false">IF(J7&gt;$B$10,"",($B$7-G19)/($B$8*$B$12))</f>
        <v>0.11875</v>
      </c>
      <c r="M7" s="1" t="n">
        <f aca="false">IF($B$5="AMOUNT",L7,K7)</f>
        <v>0.11875</v>
      </c>
    </row>
    <row r="8" customFormat="false" ht="15" hidden="false" customHeight="true" outlineLevel="0" collapsed="false">
      <c r="A8" s="1" t="s">
        <v>22</v>
      </c>
      <c r="B8" s="4" t="n">
        <v>160</v>
      </c>
      <c r="J8" s="1" t="n">
        <v>5</v>
      </c>
      <c r="K8" s="1" t="n">
        <f aca="false">IF(J8&gt;$B$10,"",($B$4*$B$6+F20*$B$9)/$B$8)</f>
        <v>0.09625</v>
      </c>
      <c r="L8" s="1" t="n">
        <f aca="false">IF(J8&gt;$B$10,"",($B$7-G20)/($B$8*$B$12))</f>
        <v>0.15625</v>
      </c>
      <c r="M8" s="1" t="n">
        <f aca="false">IF($B$5="AMOUNT",L8,K8)</f>
        <v>0.15625</v>
      </c>
    </row>
    <row r="9" customFormat="false" ht="15" hidden="false" customHeight="false" outlineLevel="0" collapsed="false">
      <c r="A9" s="1" t="s">
        <v>24</v>
      </c>
      <c r="B9" s="4" t="n">
        <v>50</v>
      </c>
      <c r="J9" s="1" t="n">
        <v>6</v>
      </c>
      <c r="K9" s="1" t="n">
        <f aca="false">IF(J9&gt;$B$10,"",($B$4*$B$6+F21*$B$9)/$B$8)</f>
        <v>0.14625</v>
      </c>
      <c r="L9" s="1" t="n">
        <f aca="false">IF(J9&gt;$B$10,"",($B$7-G21)/($B$8*$B$12))</f>
        <v>0.20625</v>
      </c>
      <c r="M9" s="1" t="n">
        <f aca="false">IF($B$5="AMOUNT",L9,K9)</f>
        <v>0.20625</v>
      </c>
    </row>
    <row r="10" customFormat="false" ht="15" hidden="false" customHeight="false" outlineLevel="0" collapsed="false">
      <c r="A10" s="1" t="s">
        <v>27</v>
      </c>
      <c r="B10" s="4" t="n">
        <v>12</v>
      </c>
      <c r="J10" s="1" t="n">
        <v>7</v>
      </c>
      <c r="K10" s="1" t="n">
        <f aca="false">IF(J10&gt;$B$10,"",($B$4*$B$6+F22*$B$9)/$B$8)</f>
        <v>0.211875</v>
      </c>
      <c r="L10" s="1" t="n">
        <f aca="false">IF(J10&gt;$B$10,"",($B$7-G22)/($B$8*$B$12))</f>
        <v>0.271875</v>
      </c>
      <c r="M10" s="1" t="n">
        <f aca="false">IF($B$5="AMOUNT",L10,K10)</f>
        <v>0.271875</v>
      </c>
    </row>
    <row r="11" customFormat="false" ht="15" hidden="false" customHeight="true" outlineLevel="0" collapsed="false">
      <c r="A11" s="1" t="s">
        <v>23</v>
      </c>
      <c r="B11" s="4" t="n">
        <v>2</v>
      </c>
      <c r="J11" s="1" t="n">
        <v>8</v>
      </c>
      <c r="K11" s="1" t="n">
        <f aca="false">IF(J11&gt;$B$10,"",($B$4*$B$6+F23*$B$9)/$B$8)</f>
        <v>0.29625</v>
      </c>
      <c r="L11" s="1" t="n">
        <f aca="false">IF(J11&gt;$B$10,"",($B$7-G23)/($B$8*$B$12))</f>
        <v>0.35625</v>
      </c>
      <c r="M11" s="1" t="n">
        <f aca="false">IF($B$5="AMOUNT",L11,K11)</f>
        <v>0.35625</v>
      </c>
    </row>
    <row r="12" customFormat="false" ht="15" hidden="false" customHeight="false" outlineLevel="0" collapsed="false">
      <c r="A12" s="1" t="s">
        <v>28</v>
      </c>
      <c r="B12" s="4" t="n">
        <v>10</v>
      </c>
      <c r="J12" s="1" t="n">
        <v>9</v>
      </c>
      <c r="K12" s="1" t="n">
        <f aca="false">IF(J12&gt;$B$10,"",($B$4*$B$6+F24*$B$9)/$B$8)</f>
        <v>0.40875</v>
      </c>
      <c r="L12" s="1" t="n">
        <f aca="false">IF(J12&gt;$B$10,"",($B$7-G24)/($B$8*$B$12))</f>
        <v>0.46875</v>
      </c>
      <c r="M12" s="1" t="n">
        <f aca="false">IF($B$5="AMOUNT",L12,K12)</f>
        <v>0.46875</v>
      </c>
    </row>
    <row r="13" customFormat="false" ht="15.75" hidden="false" customHeight="false" outlineLevel="0" collapsed="false">
      <c r="A13" s="1" t="s">
        <v>29</v>
      </c>
      <c r="B13" s="4" t="n">
        <v>100</v>
      </c>
      <c r="J13" s="1" t="n">
        <v>10</v>
      </c>
      <c r="K13" s="1" t="n">
        <f aca="false">IF(J13&gt;$B$10,"",($B$4*$B$6+F25*$B$9)/$B$8)</f>
        <v>0.555625</v>
      </c>
      <c r="L13" s="1" t="n">
        <f aca="false">IF(J13&gt;$B$10,"",($B$7-G25)/($B$8*$B$12))</f>
        <v>0.615625</v>
      </c>
      <c r="M13" s="1" t="n">
        <f aca="false">IF($B$5="AMOUNT",L13,K13)</f>
        <v>0.615625</v>
      </c>
    </row>
    <row r="14" customFormat="false" ht="15.75" hidden="false" customHeight="false" outlineLevel="0" collapsed="false">
      <c r="J14" s="1" t="n">
        <v>11</v>
      </c>
      <c r="K14" s="1" t="n">
        <f aca="false">IF(J14&gt;$B$10,"",($B$4*$B$6+F26*$B$9)/$B$8)</f>
        <v>0.749375</v>
      </c>
      <c r="L14" s="1" t="n">
        <f aca="false">IF(J14&gt;$B$10,"",($B$7-G26)/($B$8*$B$12))</f>
        <v>0.809375</v>
      </c>
      <c r="M14" s="1" t="n">
        <f aca="false">IF($B$5="AMOUNT",L14,K14)</f>
        <v>0.809375</v>
      </c>
      <c r="O14" s="22" t="s">
        <v>30</v>
      </c>
      <c r="P14" s="22"/>
      <c r="Q14" s="22"/>
      <c r="R14" s="22"/>
      <c r="S14" s="22"/>
    </row>
    <row r="15" customFormat="false" ht="19.5" hidden="false" customHeight="false" outlineLevel="0" collapsed="false">
      <c r="A15" s="23" t="s">
        <v>31</v>
      </c>
      <c r="B15" s="23"/>
      <c r="C15" s="23"/>
      <c r="D15" s="23"/>
      <c r="E15" s="23"/>
      <c r="F15" s="23"/>
      <c r="G15" s="23"/>
      <c r="J15" s="1" t="n">
        <v>12</v>
      </c>
      <c r="K15" s="1" t="n">
        <f aca="false">IF(J15&gt;$B$10,"",($B$4*$B$6+F27*$B$9)/$B$8)</f>
        <v>1.0025</v>
      </c>
      <c r="L15" s="1" t="n">
        <f aca="false">IF(J15&gt;$B$10,"",($B$7-G27)/($B$8*$B$12))</f>
        <v>1.0625</v>
      </c>
      <c r="M15" s="1" t="n">
        <f aca="false">IF($B$5="AMOUNT",L15,K15)</f>
        <v>1.0625</v>
      </c>
      <c r="O15" s="14" t="s">
        <v>33</v>
      </c>
      <c r="P15" s="1" t="n">
        <f aca="false">IF(ISODD(B10)=1,-zone+1,zone-1)</f>
        <v>4</v>
      </c>
      <c r="Q15" s="24"/>
      <c r="R15" s="24"/>
      <c r="S15" s="24"/>
    </row>
    <row r="16" customFormat="false" ht="15" hidden="false" customHeight="false" outlineLevel="0" collapsed="false">
      <c r="A16" s="25" t="s">
        <v>5</v>
      </c>
      <c r="B16" s="25" t="s">
        <v>34</v>
      </c>
      <c r="C16" s="25" t="s">
        <v>35</v>
      </c>
      <c r="D16" s="25" t="s">
        <v>42</v>
      </c>
      <c r="E16" s="25" t="s">
        <v>43</v>
      </c>
      <c r="F16" s="25" t="s">
        <v>39</v>
      </c>
      <c r="G16" s="26" t="s">
        <v>44</v>
      </c>
      <c r="H16" s="26" t="s">
        <v>45</v>
      </c>
      <c r="J16" s="1" t="n">
        <v>13</v>
      </c>
      <c r="K16" s="1" t="str">
        <f aca="false">IF(J16&gt;$B$10,"",($B$4*$B$6+F28*$B$9)/$B$8)</f>
        <v/>
      </c>
      <c r="L16" s="1" t="str">
        <f aca="false">IF(J16&gt;$B$10,"",($B$7-G28)/($B$8*$B$12))</f>
        <v/>
      </c>
      <c r="M16" s="1" t="str">
        <f aca="false">IF($B$5="AMOUNT",L16,K16)</f>
        <v/>
      </c>
      <c r="O16" s="9"/>
      <c r="P16" s="10" t="s">
        <v>14</v>
      </c>
      <c r="Q16" s="10" t="s">
        <v>15</v>
      </c>
      <c r="R16" s="10" t="s">
        <v>16</v>
      </c>
      <c r="S16" s="11" t="s">
        <v>17</v>
      </c>
    </row>
    <row r="17" customFormat="false" ht="15" hidden="false" customHeight="false" outlineLevel="0" collapsed="false">
      <c r="A17" s="1" t="n">
        <v>1</v>
      </c>
      <c r="B17" s="27" t="n">
        <f aca="false">IF(A17&gt;$B$10,"",B4)</f>
        <v>0.02</v>
      </c>
      <c r="C17" s="1" t="str">
        <f aca="false">IFERROR(IF(ISEVEN(A17)=0,$B$3,"Sell"),"")</f>
        <v>Buy</v>
      </c>
      <c r="D17" s="1" t="n">
        <f aca="false">IF(A17&gt;$B$10,"",IF(A17=$B$10,$B$8,-$B$9))</f>
        <v>-50</v>
      </c>
      <c r="E17" s="27" t="n">
        <f aca="false">IF(A17&gt;$B$10,"",B17*D17*$B$12)</f>
        <v>-10</v>
      </c>
      <c r="F17" s="27" t="n">
        <f aca="false">IF(A17&gt;$B$10,"",B17)</f>
        <v>0.02</v>
      </c>
      <c r="G17" s="1" t="n">
        <f aca="false">IF(A17&gt;$B$10,"",E17)</f>
        <v>-10</v>
      </c>
      <c r="H17" s="1" t="n">
        <f aca="false">IF(A17&gt;$B$10,"",IF(A17=$B$10,(-$B$9+1)*B17*$B$12,0))</f>
        <v>0</v>
      </c>
      <c r="J17" s="1" t="n">
        <v>14</v>
      </c>
      <c r="K17" s="1" t="str">
        <f aca="false">IF(J17&gt;$B$10,"",($B$4*$B$6+F29*$B$9)/$B$8)</f>
        <v/>
      </c>
      <c r="L17" s="1" t="str">
        <f aca="false">IF(J17&gt;$B$10,"",($B$7-G29)/($B$8*$B$12))</f>
        <v/>
      </c>
      <c r="M17" s="1" t="str">
        <f aca="false">IF($B$5="AMOUNT",L17,K17)</f>
        <v/>
      </c>
      <c r="O17" s="13" t="s">
        <v>2</v>
      </c>
      <c r="P17" s="14" t="e">
        <f aca="false">#REF!</f>
        <v>#REF!</v>
      </c>
      <c r="Q17" s="14" t="n">
        <f aca="false">P15</f>
        <v>4</v>
      </c>
      <c r="R17" s="14" t="e">
        <f aca="false">P17*Q17</f>
        <v>#REF!</v>
      </c>
      <c r="S17" s="28" t="e">
        <f aca="false">P17*B12*Q17</f>
        <v>#REF!</v>
      </c>
    </row>
    <row r="18" customFormat="false" ht="15" hidden="false" customHeight="false" outlineLevel="0" collapsed="false">
      <c r="A18" s="1" t="n">
        <f aca="false">IFERROR(IF(A17+1&lt;=$B$10,A17+1,""),"")</f>
        <v>2</v>
      </c>
      <c r="B18" s="27" t="n">
        <f aca="false">IF(A18&gt;$B$10,"",ROUND(M5,2))</f>
        <v>0.07</v>
      </c>
      <c r="C18" s="1" t="str">
        <f aca="false">IFERROR(IF(ISEVEN(A18)=0,$B$3,"Sell"),"")</f>
        <v>Sell</v>
      </c>
      <c r="D18" s="1" t="n">
        <f aca="false">IF(A18&gt;$B$10,"",IF(A18=$B$10,$B$8,-$B$9))</f>
        <v>-50</v>
      </c>
      <c r="E18" s="27" t="n">
        <f aca="false">IF(A18&gt;$B$10,"",B18*D18*$B$12)</f>
        <v>-35</v>
      </c>
      <c r="F18" s="27" t="n">
        <f aca="false">IF(A18&gt;$B$10,"",B18+F17)</f>
        <v>0.09</v>
      </c>
      <c r="G18" s="1" t="n">
        <f aca="false">IF(A18&gt;$B$10,"",E18+G17)</f>
        <v>-45</v>
      </c>
      <c r="H18" s="1" t="n">
        <f aca="false">IF(A18&gt;$B$10,"",IF(A18=$B$10,(-$B$9+1)*B18*$B$12,0))</f>
        <v>0</v>
      </c>
      <c r="J18" s="1" t="n">
        <v>15</v>
      </c>
      <c r="K18" s="1" t="str">
        <f aca="false">IF(J18&gt;$B$10,"",($B$4*$B$6+F30*$B$9)/$B$8)</f>
        <v/>
      </c>
      <c r="L18" s="1" t="str">
        <f aca="false">IF(J18&gt;$B$10,"",($B$7-G30)/($B$8*$B$12))</f>
        <v/>
      </c>
      <c r="M18" s="1" t="str">
        <f aca="false">IF($B$5="AMOUNT",L18,K18)</f>
        <v/>
      </c>
      <c r="O18" s="13" t="s">
        <v>21</v>
      </c>
      <c r="P18" s="14" t="e">
        <f aca="false">#REF!</f>
        <v>#REF!</v>
      </c>
      <c r="Q18" s="14" t="n">
        <f aca="false">-P15-B9</f>
        <v>-54</v>
      </c>
      <c r="R18" s="14" t="e">
        <f aca="false">P18*Q18</f>
        <v>#REF!</v>
      </c>
      <c r="S18" s="28" t="e">
        <f aca="false">P18*B12*Q18</f>
        <v>#REF!</v>
      </c>
    </row>
    <row r="19" customFormat="false" ht="15" hidden="false" customHeight="false" outlineLevel="0" collapsed="false">
      <c r="A19" s="1" t="n">
        <f aca="false">IFERROR(IF(A18+1&lt;=$B$10,A18+1,""),"")</f>
        <v>3</v>
      </c>
      <c r="B19" s="27" t="n">
        <f aca="false">IF(A19&gt;$B$10,"",ROUND(M6,2))</f>
        <v>0.09</v>
      </c>
      <c r="C19" s="1" t="str">
        <f aca="false">IFERROR(IF(ISEVEN(A19)=0,$B$3,"Sell"),"")</f>
        <v>Buy</v>
      </c>
      <c r="D19" s="1" t="n">
        <f aca="false">IF(A19&gt;$B$10,"",IF(A19=$B$10,$B$8,-$B$9))</f>
        <v>-50</v>
      </c>
      <c r="E19" s="27" t="n">
        <f aca="false">IF(A19&gt;$B$10,"",B19*D19*$B$12)</f>
        <v>-45</v>
      </c>
      <c r="F19" s="27" t="n">
        <f aca="false">IF(A19&gt;$B$10,"",B19+F18)</f>
        <v>0.18</v>
      </c>
      <c r="G19" s="1" t="n">
        <f aca="false">IF(A19&gt;$B$10,"",E19+G18)</f>
        <v>-90</v>
      </c>
      <c r="H19" s="1" t="n">
        <f aca="false">IF(A19&gt;$B$10,"",IF(A19=$B$10,(-$B$9+1)*B19*$B$12,0))</f>
        <v>0</v>
      </c>
      <c r="J19" s="1" t="n">
        <v>16</v>
      </c>
      <c r="K19" s="1" t="str">
        <f aca="false">IF(J19&gt;$B$10,"",($B$4*$B$6+F31*$B$9)/$B$8)</f>
        <v/>
      </c>
      <c r="L19" s="1" t="str">
        <f aca="false">IF(J19&gt;$B$10,"",($B$7-G31)/($B$8*$B$12))</f>
        <v/>
      </c>
      <c r="M19" s="1" t="str">
        <f aca="false">IF($B$5="AMOUNT",L19,K19)</f>
        <v/>
      </c>
      <c r="O19" s="9" t="s">
        <v>23</v>
      </c>
      <c r="P19" s="14" t="e">
        <f aca="false">#REF!</f>
        <v>#REF!</v>
      </c>
      <c r="Q19" s="14" t="e">
        <f aca="false">#REF!</f>
        <v>#REF!</v>
      </c>
      <c r="R19" s="14" t="e">
        <f aca="false">P19*Q19</f>
        <v>#REF!</v>
      </c>
      <c r="S19" s="28" t="e">
        <f aca="false">P19*B12*Q19</f>
        <v>#REF!</v>
      </c>
    </row>
    <row r="20" customFormat="false" ht="15" hidden="false" customHeight="false" outlineLevel="0" collapsed="false">
      <c r="A20" s="1" t="n">
        <f aca="false">IFERROR(IF(A19+1&lt;=$B$10,A19+1,""),"")</f>
        <v>4</v>
      </c>
      <c r="B20" s="27" t="n">
        <f aca="false">IF(A20&gt;$B$10,"",ROUND(M7,2))</f>
        <v>0.12</v>
      </c>
      <c r="C20" s="1" t="str">
        <f aca="false">IFERROR(IF(ISEVEN(A20)=0,$B$3,"Sell"),"")</f>
        <v>Sell</v>
      </c>
      <c r="D20" s="1" t="n">
        <f aca="false">IF(A20&gt;$B$10,"",IF(A20=$B$10,$B$8,-$B$9))</f>
        <v>-50</v>
      </c>
      <c r="E20" s="27" t="n">
        <f aca="false">IF(A20&gt;$B$10,"",B20*D20*$B$12)</f>
        <v>-60</v>
      </c>
      <c r="F20" s="27" t="n">
        <f aca="false">IF(A20&gt;$B$10,"",B20+F19)</f>
        <v>0.3</v>
      </c>
      <c r="G20" s="1" t="n">
        <f aca="false">IF(A20&gt;$B$10,"",E20+G19)</f>
        <v>-150</v>
      </c>
      <c r="H20" s="1" t="n">
        <f aca="false">IF(A20&gt;$B$10,"",IF(A20=$B$10,(-$B$9+1)*B20*$B$12,0))</f>
        <v>0</v>
      </c>
      <c r="J20" s="1" t="n">
        <v>17</v>
      </c>
      <c r="K20" s="1" t="str">
        <f aca="false">IF(J20&gt;$B$10,"",($B$4*$B$6+F32*$B$9)/$B$8)</f>
        <v/>
      </c>
      <c r="L20" s="1" t="str">
        <f aca="false">IF(J20&gt;$B$10,"",($B$7-G32)/($B$8*$B$12))</f>
        <v/>
      </c>
      <c r="M20" s="1" t="str">
        <f aca="false">IF($B$5="AMOUNT",L20,K20)</f>
        <v/>
      </c>
      <c r="O20" s="13" t="s">
        <v>26</v>
      </c>
      <c r="P20" s="14" t="e">
        <f aca="false">ABS(P17-P18)</f>
        <v>#REF!</v>
      </c>
      <c r="Q20" s="14"/>
      <c r="R20" s="14" t="e">
        <f aca="false">SUM(R17:R19)/B4</f>
        <v>#REF!</v>
      </c>
      <c r="S20" s="29" t="e">
        <f aca="false">SUM(S17:S19)</f>
        <v>#REF!</v>
      </c>
    </row>
    <row r="21" customFormat="false" ht="15.75" hidden="false" customHeight="false" outlineLevel="0" collapsed="false">
      <c r="A21" s="30" t="n">
        <f aca="false">IFERROR(IF(A20+1&lt;=$B$10,A20+1,""),"")</f>
        <v>5</v>
      </c>
      <c r="B21" s="27" t="n">
        <f aca="false">IF(A21&gt;$B$10,"",ROUND(M8,2))</f>
        <v>0.16</v>
      </c>
      <c r="C21" s="30" t="str">
        <f aca="false">IFERROR(IF(ISEVEN(A21)=0,$B$3,"Sell"),"")</f>
        <v>Buy</v>
      </c>
      <c r="D21" s="1" t="n">
        <f aca="false">IF(A21&gt;$B$10,"",IF(A21=$B$10,$B$8,-$B$9))</f>
        <v>-50</v>
      </c>
      <c r="E21" s="27" t="n">
        <f aca="false">IF(A21&gt;$B$10,"",B21*D21*$B$12)</f>
        <v>-80</v>
      </c>
      <c r="F21" s="27" t="n">
        <f aca="false">IF(A21&gt;$B$10,"",B21+F20)</f>
        <v>0.46</v>
      </c>
      <c r="G21" s="1" t="n">
        <f aca="false">IF(A21&gt;$B$10,"",E21+G20)</f>
        <v>-230</v>
      </c>
      <c r="H21" s="1" t="n">
        <f aca="false">IF(A21&gt;$B$10,"",IF(A21=$B$10,(-$B$9+1)*B21*$B$12,0))</f>
        <v>0</v>
      </c>
      <c r="J21" s="1" t="n">
        <v>18</v>
      </c>
      <c r="K21" s="1" t="str">
        <f aca="false">IF(J21&gt;$B$10,"",($B$4*$B$6+F33*$B$9)/$B$8)</f>
        <v/>
      </c>
      <c r="L21" s="1" t="str">
        <f aca="false">IF(J21&gt;$B$10,"",($B$7-G33)/($B$8*$B$12))</f>
        <v/>
      </c>
      <c r="M21" s="1" t="str">
        <f aca="false">IF($B$5="AMOUNT",L21,K21)</f>
        <v/>
      </c>
      <c r="O21" s="18"/>
      <c r="P21" s="19"/>
      <c r="Q21" s="19"/>
      <c r="R21" s="19"/>
      <c r="S21" s="20"/>
    </row>
    <row r="22" customFormat="false" ht="15" hidden="false" customHeight="false" outlineLevel="0" collapsed="false">
      <c r="A22" s="1" t="n">
        <f aca="false">IFERROR(IF(A21+1&lt;=$B$10,A21+1,""),"")</f>
        <v>6</v>
      </c>
      <c r="B22" s="27" t="n">
        <f aca="false">IF(A22&gt;$B$10,"",ROUND(M9,2))</f>
        <v>0.21</v>
      </c>
      <c r="C22" s="1" t="str">
        <f aca="false">IFERROR(IF(ISEVEN(A22)=0,$B$3,"Sell"),"")</f>
        <v>Sell</v>
      </c>
      <c r="D22" s="1" t="n">
        <f aca="false">IF(A22&gt;$B$10,"",IF(A22=$B$10,$B$8,-$B$9))</f>
        <v>-50</v>
      </c>
      <c r="E22" s="27" t="n">
        <f aca="false">IF(A22&gt;$B$10,"",B22*D22*$B$12)</f>
        <v>-105</v>
      </c>
      <c r="F22" s="27" t="n">
        <f aca="false">IF(A22&gt;$B$10,"",B22+F21)</f>
        <v>0.67</v>
      </c>
      <c r="G22" s="1" t="n">
        <f aca="false">IF(A22&gt;$B$10,"",E22+G21)</f>
        <v>-335</v>
      </c>
      <c r="H22" s="1" t="n">
        <f aca="false">IF(A22&gt;$B$10,"",IF(A22=$B$10,(-$B$9+1)*B22*$B$12,0))</f>
        <v>0</v>
      </c>
      <c r="J22" s="1" t="n">
        <v>19</v>
      </c>
      <c r="K22" s="1" t="str">
        <f aca="false">IF(J22&gt;$B$10,"",($B$4*$B$6+F34*$B$9)/$B$8)</f>
        <v/>
      </c>
      <c r="L22" s="1" t="str">
        <f aca="false">IF(J22&gt;$B$10,"",($B$7-G34)/($B$8*$B$12))</f>
        <v/>
      </c>
      <c r="M22" s="1" t="str">
        <f aca="false">IF($B$5="AMOUNT",L22,K22)</f>
        <v/>
      </c>
    </row>
    <row r="23" customFormat="false" ht="15" hidden="false" customHeight="false" outlineLevel="0" collapsed="false">
      <c r="A23" s="1" t="n">
        <f aca="false">IFERROR(IF(A22+1&lt;=$B$10,A22+1,""),"")</f>
        <v>7</v>
      </c>
      <c r="B23" s="27" t="n">
        <f aca="false">IF(A23&gt;$B$10,"",ROUND(M10,2))</f>
        <v>0.27</v>
      </c>
      <c r="C23" s="1" t="str">
        <f aca="false">IFERROR(IF(ISEVEN(A23)=0,$B$3,"Sell"),"")</f>
        <v>Buy</v>
      </c>
      <c r="D23" s="1" t="n">
        <f aca="false">IF(A23&gt;$B$10,"",IF(A23=$B$10,$B$8,-$B$9))</f>
        <v>-50</v>
      </c>
      <c r="E23" s="27" t="n">
        <f aca="false">IF(A23&gt;$B$10,"",B23*D23*$B$12)</f>
        <v>-135</v>
      </c>
      <c r="F23" s="27" t="n">
        <f aca="false">IF(A23&gt;$B$10,"",B23+F22)</f>
        <v>0.94</v>
      </c>
      <c r="G23" s="1" t="n">
        <f aca="false">IF(A23&gt;$B$10,"",E23+G22)</f>
        <v>-470</v>
      </c>
      <c r="H23" s="1" t="n">
        <f aca="false">IF(A23&gt;$B$10,"",IF(A23=$B$10,(-$B$9+1)*B23*$B$12,0))</f>
        <v>0</v>
      </c>
      <c r="J23" s="1" t="n">
        <v>20</v>
      </c>
      <c r="K23" s="1" t="str">
        <f aca="false">IF(J23&gt;$B$10,"",($B$4*$B$6+F35*$B$9)/$B$8)</f>
        <v/>
      </c>
      <c r="L23" s="1" t="str">
        <f aca="false">IF(J23&gt;$B$10,"",($B$7-G35)/($B$8*$B$12))</f>
        <v/>
      </c>
      <c r="M23" s="1" t="str">
        <f aca="false">IF($B$5="AMOUNT",L23,K23)</f>
        <v/>
      </c>
    </row>
    <row r="24" customFormat="false" ht="14.4" hidden="false" customHeight="false" outlineLevel="0" collapsed="false">
      <c r="A24" s="1" t="n">
        <f aca="false">IFERROR(IF(A23+1&lt;=$B$10,A23+1,""),"")</f>
        <v>8</v>
      </c>
      <c r="B24" s="27" t="n">
        <f aca="false">IF(A24&gt;$B$10,"",ROUND(M11,2))</f>
        <v>0.36</v>
      </c>
      <c r="C24" s="1" t="str">
        <f aca="false">IFERROR(IF(ISEVEN(A24)=0,$B$3,"Sell"),"")</f>
        <v>Sell</v>
      </c>
      <c r="D24" s="1" t="n">
        <f aca="false">IF(A24&gt;$B$10,"",IF(A24=$B$10,$B$8,-$B$9))</f>
        <v>-50</v>
      </c>
      <c r="E24" s="27" t="n">
        <f aca="false">IF(A24&gt;$B$10,"",B24*D24*$B$12)</f>
        <v>-180</v>
      </c>
      <c r="F24" s="27" t="n">
        <f aca="false">IF(A24&gt;$B$10,"",B24+F23)</f>
        <v>1.3</v>
      </c>
      <c r="G24" s="1" t="n">
        <f aca="false">IF(A24&gt;$B$10,"",E24+G23)</f>
        <v>-650</v>
      </c>
      <c r="H24" s="1" t="n">
        <f aca="false">IF(A24&gt;$B$10,"",IF(A24=$B$10,(-$B$9+1)*B24*$B$12,0))</f>
        <v>0</v>
      </c>
      <c r="J24" s="1" t="n">
        <v>21</v>
      </c>
      <c r="K24" s="1" t="str">
        <f aca="false">IF(J24&gt;$B$10,"",($B$4*$B$6+F36*$B$9)/$B$8)</f>
        <v/>
      </c>
      <c r="L24" s="1" t="str">
        <f aca="false">IF(J24&gt;$B$10,"",($B$7-G36)/($B$8*$B$12))</f>
        <v/>
      </c>
      <c r="M24" s="1" t="str">
        <f aca="false">IF($B$5="AMOUNT",L24,K24)</f>
        <v/>
      </c>
    </row>
    <row r="25" customFormat="false" ht="14.4" hidden="false" customHeight="false" outlineLevel="0" collapsed="false">
      <c r="A25" s="1" t="n">
        <f aca="false">IFERROR(IF(A24+1&lt;=$B$10,A24+1,""),"")</f>
        <v>9</v>
      </c>
      <c r="B25" s="27" t="n">
        <f aca="false">IF(A25&gt;$B$10,"",ROUND(M12,2))</f>
        <v>0.47</v>
      </c>
      <c r="C25" s="1" t="str">
        <f aca="false">IFERROR(IF(ISEVEN(A25)=0,$B$3,"Sell"),"")</f>
        <v>Buy</v>
      </c>
      <c r="D25" s="1" t="n">
        <f aca="false">IF(A25&gt;$B$10,"",IF(A25=$B$10,$B$8,-$B$9))</f>
        <v>-50</v>
      </c>
      <c r="E25" s="27" t="n">
        <f aca="false">IF(A25&gt;$B$10,"",B25*D25*$B$12)</f>
        <v>-235</v>
      </c>
      <c r="F25" s="27" t="n">
        <f aca="false">IF(A25&gt;$B$10,"",B25+F24)</f>
        <v>1.77</v>
      </c>
      <c r="G25" s="1" t="n">
        <f aca="false">IF(A25&gt;$B$10,"",E25+G24)</f>
        <v>-885</v>
      </c>
      <c r="H25" s="1" t="n">
        <f aca="false">IF(A25&gt;$B$10,"",IF(A25=$B$10,(-$B$9+1)*B25*$B$12,0))</f>
        <v>0</v>
      </c>
      <c r="J25" s="1" t="n">
        <v>22</v>
      </c>
      <c r="K25" s="1" t="str">
        <f aca="false">IF(J25&gt;$B$10,"",($B$4*$B$6+F37*$B$9)/$B$8)</f>
        <v/>
      </c>
      <c r="L25" s="1" t="str">
        <f aca="false">IF(J25&gt;$B$10,"",($B$7-G37)/($B$8*$B$12))</f>
        <v/>
      </c>
      <c r="M25" s="1" t="str">
        <f aca="false">IF($B$5="AMOUNT",L25,K25)</f>
        <v/>
      </c>
    </row>
    <row r="26" customFormat="false" ht="14.4" hidden="false" customHeight="false" outlineLevel="0" collapsed="false">
      <c r="A26" s="1" t="n">
        <f aca="false">IFERROR(IF(A25+1&lt;=$B$10,A25+1,""),"")</f>
        <v>10</v>
      </c>
      <c r="B26" s="27" t="n">
        <f aca="false">IF(A26&gt;$B$10,"",ROUND(M13,2))</f>
        <v>0.62</v>
      </c>
      <c r="C26" s="1" t="str">
        <f aca="false">IFERROR(IF(ISEVEN(A26)=0,$B$3,"Sell"),"")</f>
        <v>Sell</v>
      </c>
      <c r="D26" s="1" t="n">
        <f aca="false">IF(A26&gt;$B$10,"",IF(A26=$B$10,$B$8,-$B$9))</f>
        <v>-50</v>
      </c>
      <c r="E26" s="27" t="n">
        <f aca="false">IF(A26&gt;$B$10,"",B26*D26*$B$12)</f>
        <v>-310</v>
      </c>
      <c r="F26" s="27" t="n">
        <f aca="false">IF(A26&gt;$B$10,"",B26+F25)</f>
        <v>2.39</v>
      </c>
      <c r="G26" s="1" t="n">
        <f aca="false">IF(A26&gt;$B$10,"",E26+G25)</f>
        <v>-1195</v>
      </c>
      <c r="H26" s="1" t="n">
        <f aca="false">IF(A26&gt;$B$10,"",IF(A26=$B$10,(-$B$9+1)*B26*$B$12,0))</f>
        <v>0</v>
      </c>
      <c r="J26" s="1" t="n">
        <v>23</v>
      </c>
      <c r="K26" s="1" t="str">
        <f aca="false">IF(J26&gt;$B$10,"",($B$4*$B$6+F38*$B$9)/$B$8)</f>
        <v/>
      </c>
      <c r="L26" s="1" t="str">
        <f aca="false">IF(J26&gt;$B$10,"",($B$7-G38)/($B$8*$B$12))</f>
        <v/>
      </c>
      <c r="M26" s="1" t="str">
        <f aca="false">IF($B$5="AMOUNT",L26,K26)</f>
        <v/>
      </c>
    </row>
    <row r="27" customFormat="false" ht="14.4" hidden="false" customHeight="false" outlineLevel="0" collapsed="false">
      <c r="A27" s="1" t="n">
        <f aca="false">IFERROR(IF(A26+1&lt;=$B$10,A26+1,""),"")</f>
        <v>11</v>
      </c>
      <c r="B27" s="27" t="n">
        <f aca="false">IF(A27&gt;$B$10,"",ROUND(M14,2))</f>
        <v>0.81</v>
      </c>
      <c r="C27" s="1" t="str">
        <f aca="false">IFERROR(IF(ISEVEN(A27)=0,$B$3,"Sell"),"")</f>
        <v>Buy</v>
      </c>
      <c r="D27" s="1" t="n">
        <f aca="false">IF(A27&gt;$B$10,"",IF(A27=$B$10,$B$8,-$B$9))</f>
        <v>-50</v>
      </c>
      <c r="E27" s="27" t="n">
        <f aca="false">IF(A27&gt;$B$10,"",B27*D27*$B$12)</f>
        <v>-405</v>
      </c>
      <c r="F27" s="27" t="n">
        <f aca="false">IF(A27&gt;$B$10,"",B27+F26)</f>
        <v>3.2</v>
      </c>
      <c r="G27" s="1" t="n">
        <f aca="false">IF(A27&gt;$B$10,"",E27+G26)</f>
        <v>-1600</v>
      </c>
      <c r="H27" s="1" t="n">
        <f aca="false">IF(A27&gt;$B$10,"",IF(A27=$B$10,(-$B$9+1)*B27*$B$12,0))</f>
        <v>0</v>
      </c>
      <c r="J27" s="1" t="n">
        <v>24</v>
      </c>
      <c r="K27" s="1" t="str">
        <f aca="false">IF(J27&gt;$B$10,"",($B$4*$B$6+F39*$B$9)/$B$8)</f>
        <v/>
      </c>
      <c r="L27" s="1" t="str">
        <f aca="false">IF(J27&gt;$B$10,"",($B$7-G39)/($B$8*$B$12))</f>
        <v/>
      </c>
      <c r="M27" s="1" t="str">
        <f aca="false">IF($B$5="AMOUNT",L27,K27)</f>
        <v/>
      </c>
    </row>
    <row r="28" customFormat="false" ht="14.4" hidden="false" customHeight="false" outlineLevel="0" collapsed="false">
      <c r="A28" s="1" t="n">
        <f aca="false">IFERROR(IF(A27+1&lt;=$B$10,A27+1,""),"")</f>
        <v>12</v>
      </c>
      <c r="B28" s="27" t="n">
        <f aca="false">IF(A28&gt;$B$10,"",ROUND(M15,2))</f>
        <v>1.06</v>
      </c>
      <c r="C28" s="1" t="str">
        <f aca="false">IFERROR(IF(ISEVEN(A28)=0,$B$3,"Sell"),"")</f>
        <v>Sell</v>
      </c>
      <c r="D28" s="1" t="n">
        <f aca="false">IF(A28&gt;$B$10,"",IF(A28=$B$10,$B$8,-$B$9))</f>
        <v>160</v>
      </c>
      <c r="E28" s="27" t="n">
        <f aca="false">IF(A28&gt;$B$10,"",B28*D28*$B$12)</f>
        <v>1696</v>
      </c>
      <c r="F28" s="27" t="n">
        <f aca="false">IF(A28&gt;$B$10,"",B28+F27)</f>
        <v>4.26</v>
      </c>
      <c r="G28" s="1" t="n">
        <f aca="false">IF(A28&gt;$B$10,"",E28+G27)</f>
        <v>96.0000000000002</v>
      </c>
      <c r="H28" s="1" t="n">
        <f aca="false">IF(A28&gt;$B$10,"",IF(A28=$B$10,(-$B$9+1)*B28*$B$12,0))</f>
        <v>-519.4</v>
      </c>
      <c r="J28" s="1" t="n">
        <v>25</v>
      </c>
      <c r="K28" s="1" t="str">
        <f aca="false">IF(J28&gt;$B$10,"",($B$4*$B$6+F40*$B$9)/$B$8)</f>
        <v/>
      </c>
      <c r="L28" s="1" t="str">
        <f aca="false">IF(J28&gt;$B$10,"",($B$7-G40)/($B$8*$B$12))</f>
        <v/>
      </c>
      <c r="M28" s="1" t="str">
        <f aca="false">IF($B$5="AMOUNT",L28,K28)</f>
        <v/>
      </c>
    </row>
    <row r="29" customFormat="false" ht="14.4" hidden="false" customHeight="false" outlineLevel="0" collapsed="false">
      <c r="A29" s="1" t="str">
        <f aca="false">IFERROR(IF(A28+1&lt;=$B$10,A28+1,""),"")</f>
        <v/>
      </c>
      <c r="B29" s="27" t="str">
        <f aca="false">IF(A29&gt;$B$10,"",ROUND(M16,2))</f>
        <v/>
      </c>
      <c r="C29" s="1" t="str">
        <f aca="false">IFERROR(IF(ISEVEN(A29)=0,$B$3,"Sell"),"")</f>
        <v/>
      </c>
      <c r="D29" s="1" t="str">
        <f aca="false">IF(A29&gt;$B$10,"",IF(A29=$B$10,$B$8,-$B$9))</f>
        <v/>
      </c>
      <c r="E29" s="27" t="str">
        <f aca="false">IF(A29&gt;$B$10,"",B29*D29*$B$12)</f>
        <v/>
      </c>
      <c r="F29" s="27" t="str">
        <f aca="false">IF(A29&gt;$B$10,"",B29+F28)</f>
        <v/>
      </c>
      <c r="G29" s="1" t="str">
        <f aca="false">IF(A29&gt;$B$10,"",E29+G28)</f>
        <v/>
      </c>
      <c r="H29" s="1" t="str">
        <f aca="false">IF(A29&gt;$B$10,"",IF(A29=$B$10,(-$B$9+1)*B29*$B$12,0))</f>
        <v/>
      </c>
      <c r="J29" s="1" t="n">
        <v>26</v>
      </c>
      <c r="K29" s="1" t="str">
        <f aca="false">IF(J29&gt;$B$10,"",($B$4*$B$6+F41*$B$9)/$B$8)</f>
        <v/>
      </c>
      <c r="L29" s="1" t="str">
        <f aca="false">IF(J29&gt;$B$10,"",($B$7-G41)/($B$8*$B$12))</f>
        <v/>
      </c>
      <c r="M29" s="1" t="str">
        <f aca="false">IF($B$5="AMOUNT",L29,K29)</f>
        <v/>
      </c>
    </row>
    <row r="30" customFormat="false" ht="14.4" hidden="false" customHeight="false" outlineLevel="0" collapsed="false">
      <c r="A30" s="1" t="str">
        <f aca="false">IFERROR(IF(A29+1&lt;=$B$10,A29+1,""),"")</f>
        <v/>
      </c>
      <c r="B30" s="27" t="str">
        <f aca="false">IF(A30&gt;$B$10,"",ROUND(M17,2))</f>
        <v/>
      </c>
      <c r="C30" s="1" t="str">
        <f aca="false">IFERROR(IF(ISEVEN(A30)=0,$B$3,"Sell"),"")</f>
        <v/>
      </c>
      <c r="D30" s="1" t="str">
        <f aca="false">IF(A30&gt;$B$10,"",IF(A30=$B$10,$B$8,-$B$9))</f>
        <v/>
      </c>
      <c r="E30" s="27" t="str">
        <f aca="false">IF(A30&gt;$B$10,"",B30*D30*$B$12)</f>
        <v/>
      </c>
      <c r="F30" s="27" t="str">
        <f aca="false">IF(A30&gt;$B$10,"",B30+F29)</f>
        <v/>
      </c>
      <c r="G30" s="1" t="str">
        <f aca="false">IF(A30&gt;$B$10,"",E30+G29)</f>
        <v/>
      </c>
      <c r="H30" s="1" t="str">
        <f aca="false">IF(A30&gt;$B$10,"",IF(A30=$B$10,(-$B$9+1)*B30*$B$12,0))</f>
        <v/>
      </c>
      <c r="J30" s="1" t="n">
        <v>27</v>
      </c>
      <c r="K30" s="1" t="str">
        <f aca="false">IF(J30&gt;$B$10,"",($B$4*$B$6+F42*$B$9)/$B$8)</f>
        <v/>
      </c>
      <c r="L30" s="1" t="str">
        <f aca="false">IF(J30&gt;$B$10,"",($B$7-G42)/($B$8*$B$12))</f>
        <v/>
      </c>
      <c r="M30" s="1" t="str">
        <f aca="false">IF($B$5="AMOUNT",L30,K30)</f>
        <v/>
      </c>
    </row>
    <row r="31" customFormat="false" ht="14.4" hidden="false" customHeight="false" outlineLevel="0" collapsed="false">
      <c r="A31" s="1" t="str">
        <f aca="false">IFERROR(IF(A30+1&lt;=$B$10,A30+1,""),"")</f>
        <v/>
      </c>
      <c r="B31" s="27" t="str">
        <f aca="false">IF(A31&gt;$B$10,"",ROUND(M18,2))</f>
        <v/>
      </c>
      <c r="C31" s="1" t="str">
        <f aca="false">IFERROR(IF(ISEVEN(A31)=0,$B$3,"Sell"),"")</f>
        <v/>
      </c>
      <c r="D31" s="1" t="str">
        <f aca="false">IF(A31&gt;$B$10,"",IF(A31=$B$10,$B$8,-$B$9))</f>
        <v/>
      </c>
      <c r="E31" s="27" t="str">
        <f aca="false">IF(A31&gt;$B$10,"",B31*D31*$B$12)</f>
        <v/>
      </c>
      <c r="F31" s="27" t="str">
        <f aca="false">IF(A31&gt;$B$10,"",B31+F30)</f>
        <v/>
      </c>
      <c r="G31" s="1" t="str">
        <f aca="false">IF(A31&gt;$B$10,"",E31+G30)</f>
        <v/>
      </c>
      <c r="H31" s="1" t="str">
        <f aca="false">IF(A31&gt;$B$10,"",IF(A31=$B$10,(-$B$9+1)*B31*$B$12,0))</f>
        <v/>
      </c>
      <c r="J31" s="1" t="n">
        <v>28</v>
      </c>
      <c r="K31" s="1" t="str">
        <f aca="false">IF(J31&gt;$B$10,"",($B$4*$B$6+F43*$B$9)/$B$8)</f>
        <v/>
      </c>
      <c r="L31" s="1" t="str">
        <f aca="false">IF(J31&gt;$B$10,"",($B$7-G43)/($B$8*$B$12))</f>
        <v/>
      </c>
      <c r="M31" s="1" t="str">
        <f aca="false">IF($B$5="AMOUNT",L31,K31)</f>
        <v/>
      </c>
    </row>
    <row r="32" customFormat="false" ht="14.4" hidden="false" customHeight="false" outlineLevel="0" collapsed="false">
      <c r="A32" s="1" t="str">
        <f aca="false">IFERROR(IF(A31+1&lt;=$B$10,A31+1,""),"")</f>
        <v/>
      </c>
      <c r="B32" s="27" t="str">
        <f aca="false">IF(A32&gt;$B$10,"",ROUND(M19,2))</f>
        <v/>
      </c>
      <c r="C32" s="1" t="str">
        <f aca="false">IFERROR(IF(ISEVEN(A32)=0,$B$3,"Sell"),"")</f>
        <v/>
      </c>
      <c r="D32" s="1" t="str">
        <f aca="false">IF(A32&gt;$B$10,"",IF(A32=$B$10,$B$8,-$B$9))</f>
        <v/>
      </c>
      <c r="E32" s="27" t="str">
        <f aca="false">IF(A32&gt;$B$10,"",B32*D32*$B$12)</f>
        <v/>
      </c>
      <c r="F32" s="27" t="str">
        <f aca="false">IF(A32&gt;$B$10,"",B32+F31)</f>
        <v/>
      </c>
      <c r="G32" s="1" t="str">
        <f aca="false">IF(A32&gt;$B$10,"",E32+G31)</f>
        <v/>
      </c>
      <c r="H32" s="1" t="str">
        <f aca="false">IF(A32&gt;$B$10,"",IF(A32=$B$10,(-$B$9+1)*B32*$B$12,0))</f>
        <v/>
      </c>
      <c r="J32" s="1" t="n">
        <v>29</v>
      </c>
      <c r="K32" s="1" t="str">
        <f aca="false">IF(J32&gt;$B$10,"",($B$4*$B$6+F44*$B$9)/$B$8)</f>
        <v/>
      </c>
      <c r="L32" s="1" t="str">
        <f aca="false">IF(J32&gt;$B$10,"",($B$7-G44)/($B$8*$B$12))</f>
        <v/>
      </c>
      <c r="M32" s="1" t="str">
        <f aca="false">IF($B$5="AMOUNT",L32,K32)</f>
        <v/>
      </c>
    </row>
    <row r="33" customFormat="false" ht="14.4" hidden="false" customHeight="false" outlineLevel="0" collapsed="false">
      <c r="A33" s="1" t="str">
        <f aca="false">IFERROR(IF(A32+1&lt;=$B$10,A32+1,""),"")</f>
        <v/>
      </c>
      <c r="B33" s="27" t="str">
        <f aca="false">IF(A33&gt;$B$10,"",ROUND(M20,2))</f>
        <v/>
      </c>
      <c r="C33" s="1" t="str">
        <f aca="false">IFERROR(IF(ISEVEN(A33)=0,$B$3,"Sell"),"")</f>
        <v/>
      </c>
      <c r="D33" s="1" t="str">
        <f aca="false">IF(A33&gt;$B$10,"",IF(A33=$B$10,$B$8,-$B$9))</f>
        <v/>
      </c>
      <c r="E33" s="27" t="str">
        <f aca="false">IF(A33&gt;$B$10,"",B33*D33*$B$12)</f>
        <v/>
      </c>
      <c r="F33" s="27" t="str">
        <f aca="false">IF(A33&gt;$B$10,"",B33+F32)</f>
        <v/>
      </c>
      <c r="G33" s="1" t="str">
        <f aca="false">IF(A33&gt;$B$10,"",E33+G32)</f>
        <v/>
      </c>
      <c r="H33" s="1" t="str">
        <f aca="false">IF(A33&gt;$B$10,"",IF(A33=$B$10,(-$B$9+1)*B33*$B$12,0))</f>
        <v/>
      </c>
      <c r="J33" s="1" t="n">
        <v>30</v>
      </c>
      <c r="K33" s="1" t="str">
        <f aca="false">IF(J33&gt;$B$10,"",($B$4*$B$6+F45*$B$9)/$B$8)</f>
        <v/>
      </c>
      <c r="L33" s="1" t="str">
        <f aca="false">IF(J33&gt;$B$10,"",($B$7-G45)/($B$8*$B$12))</f>
        <v/>
      </c>
      <c r="M33" s="1" t="str">
        <f aca="false">IF($B$5="AMOUNT",L33,K33)</f>
        <v/>
      </c>
    </row>
    <row r="34" customFormat="false" ht="14.4" hidden="false" customHeight="false" outlineLevel="0" collapsed="false">
      <c r="A34" s="1" t="str">
        <f aca="false">IFERROR(IF(A33+1&lt;=$B$10,A33+1,""),"")</f>
        <v/>
      </c>
      <c r="B34" s="27" t="str">
        <f aca="false">IF(A34&gt;$B$10,"",ROUND(M21,2))</f>
        <v/>
      </c>
      <c r="C34" s="1" t="str">
        <f aca="false">IFERROR(IF(ISEVEN(A34)=0,$B$3,"Sell"),"")</f>
        <v/>
      </c>
      <c r="D34" s="1" t="str">
        <f aca="false">IF(A34&gt;$B$10,"",IF(A34=$B$10,$B$8,-$B$9))</f>
        <v/>
      </c>
      <c r="E34" s="27" t="str">
        <f aca="false">IF(A34&gt;$B$10,"",B34*D34*$B$12)</f>
        <v/>
      </c>
      <c r="F34" s="27" t="str">
        <f aca="false">IF(A34&gt;$B$10,"",B34+F33)</f>
        <v/>
      </c>
      <c r="G34" s="1" t="str">
        <f aca="false">IF(A34&gt;$B$10,"",E34+G33)</f>
        <v/>
      </c>
      <c r="H34" s="1" t="str">
        <f aca="false">IF(A34&gt;$B$10,"",IF(A34=$B$10,(-$B$9+1)*B34*$B$12,0))</f>
        <v/>
      </c>
      <c r="J34" s="1" t="n">
        <v>31</v>
      </c>
      <c r="K34" s="1" t="str">
        <f aca="false">IF(J34&gt;$B$10,"",($B$4*$B$6+F46*$B$9)/$B$8)</f>
        <v/>
      </c>
      <c r="L34" s="1" t="str">
        <f aca="false">IF(J34&gt;$B$10,"",($B$7-G46)/($B$8*$B$12))</f>
        <v/>
      </c>
      <c r="M34" s="1" t="str">
        <f aca="false">IF($B$5="AMOUNT",L34,K34)</f>
        <v/>
      </c>
    </row>
    <row r="35" customFormat="false" ht="14.4" hidden="false" customHeight="false" outlineLevel="0" collapsed="false">
      <c r="A35" s="1" t="str">
        <f aca="false">IFERROR(IF(A34+1&lt;=$B$10,A34+1,""),"")</f>
        <v/>
      </c>
      <c r="B35" s="27" t="str">
        <f aca="false">IF(A35&gt;$B$10,"",ROUND(M22,2))</f>
        <v/>
      </c>
      <c r="C35" s="1" t="str">
        <f aca="false">IFERROR(IF(ISEVEN(A35)=0,$B$3,"Sell"),"")</f>
        <v/>
      </c>
      <c r="D35" s="1" t="str">
        <f aca="false">IF(A35&gt;$B$10,"",IF(A35=$B$10,$B$8,-$B$9))</f>
        <v/>
      </c>
      <c r="E35" s="27" t="str">
        <f aca="false">IF(A35&gt;$B$10,"",B35*D35*$B$12)</f>
        <v/>
      </c>
      <c r="F35" s="27" t="str">
        <f aca="false">IF(A35&gt;$B$10,"",B35+F34)</f>
        <v/>
      </c>
      <c r="G35" s="1" t="str">
        <f aca="false">IF(A35&gt;$B$10,"",E35+G34)</f>
        <v/>
      </c>
      <c r="H35" s="1" t="str">
        <f aca="false">IF(A35&gt;$B$10,"",IF(A35=$B$10,(-$B$9+1)*B35*$B$12,0))</f>
        <v/>
      </c>
      <c r="J35" s="1" t="n">
        <v>32</v>
      </c>
      <c r="K35" s="1" t="str">
        <f aca="false">IF(J35&gt;$B$10,"",($B$4*$B$6+F47*$B$9)/$B$8)</f>
        <v/>
      </c>
      <c r="L35" s="1" t="str">
        <f aca="false">IF(J35&gt;$B$10,"",($B$7-G47)/($B$8*$B$12))</f>
        <v/>
      </c>
      <c r="M35" s="1" t="str">
        <f aca="false">IF($B$5="AMOUNT",L35,K35)</f>
        <v/>
      </c>
    </row>
    <row r="36" customFormat="false" ht="14.4" hidden="false" customHeight="false" outlineLevel="0" collapsed="false">
      <c r="A36" s="1" t="str">
        <f aca="false">IFERROR(IF(A35+1&lt;=$B$10,A35+1,""),"")</f>
        <v/>
      </c>
      <c r="B36" s="27" t="str">
        <f aca="false">IF(A36&gt;$B$10,"",ROUND(M23,2))</f>
        <v/>
      </c>
      <c r="C36" s="1" t="str">
        <f aca="false">IFERROR(IF(ISEVEN(A36)=0,$B$3,"Sell"),"")</f>
        <v/>
      </c>
      <c r="D36" s="1" t="str">
        <f aca="false">IF(A36&gt;$B$10,"",IF(A36=$B$10,$B$8,-$B$9))</f>
        <v/>
      </c>
      <c r="E36" s="27" t="str">
        <f aca="false">IF(A36&gt;$B$10,"",B36*D36*$B$12)</f>
        <v/>
      </c>
      <c r="F36" s="27" t="str">
        <f aca="false">IF(A36&gt;$B$10,"",B36+F35)</f>
        <v/>
      </c>
      <c r="G36" s="1" t="str">
        <f aca="false">IF(A36&gt;$B$10,"",E36+G35)</f>
        <v/>
      </c>
      <c r="H36" s="1" t="str">
        <f aca="false">IF(A36&gt;$B$10,"",IF(A36=$B$10,(-$B$9+1)*B36*$B$12,0))</f>
        <v/>
      </c>
      <c r="J36" s="1" t="n">
        <v>33</v>
      </c>
      <c r="K36" s="1" t="str">
        <f aca="false">IF(J36&gt;$B$10,"",($B$4*$B$6+F48*$B$9)/$B$8)</f>
        <v/>
      </c>
      <c r="L36" s="1" t="str">
        <f aca="false">IF(J36&gt;$B$10,"",($B$7-G48)/($B$8*$B$12))</f>
        <v/>
      </c>
      <c r="M36" s="1" t="str">
        <f aca="false">IF($B$5="AMOUNT",L36,K36)</f>
        <v/>
      </c>
    </row>
    <row r="37" customFormat="false" ht="14.4" hidden="false" customHeight="false" outlineLevel="0" collapsed="false">
      <c r="A37" s="1" t="str">
        <f aca="false">IFERROR(IF(A36+1&lt;=$B$10,A36+1,""),"")</f>
        <v/>
      </c>
      <c r="B37" s="27" t="str">
        <f aca="false">IF(A37&gt;$B$10,"",ROUND(M24,2))</f>
        <v/>
      </c>
      <c r="C37" s="1" t="str">
        <f aca="false">IFERROR(IF(ISEVEN(A37)=0,$B$3,"Sell"),"")</f>
        <v/>
      </c>
      <c r="D37" s="1" t="str">
        <f aca="false">IF(A37&gt;$B$10,"",IF(A37=$B$10,$B$8,-$B$9))</f>
        <v/>
      </c>
      <c r="E37" s="27" t="str">
        <f aca="false">IF(A37&gt;$B$10,"",B37*D37*$B$12)</f>
        <v/>
      </c>
      <c r="F37" s="27" t="str">
        <f aca="false">IF(A37&gt;$B$10,"",B37+F36)</f>
        <v/>
      </c>
      <c r="G37" s="1" t="str">
        <f aca="false">IF(A37&gt;$B$10,"",E37+G36)</f>
        <v/>
      </c>
      <c r="H37" s="1" t="str">
        <f aca="false">IF(A37&gt;$B$10,"",IF(A37=$B$10,(-$B$9+1)*B37*$B$12,0))</f>
        <v/>
      </c>
      <c r="J37" s="1" t="n">
        <v>34</v>
      </c>
      <c r="K37" s="1" t="str">
        <f aca="false">IF(J37&gt;$B$10,"",($B$4*$B$6+F49*$B$9)/$B$8)</f>
        <v/>
      </c>
      <c r="L37" s="1" t="str">
        <f aca="false">IF(J37&gt;$B$10,"",($B$7-G49)/($B$8*$B$12))</f>
        <v/>
      </c>
      <c r="M37" s="1" t="str">
        <f aca="false">IF($B$5="AMOUNT",L37,K37)</f>
        <v/>
      </c>
    </row>
    <row r="38" customFormat="false" ht="14.4" hidden="false" customHeight="false" outlineLevel="0" collapsed="false">
      <c r="A38" s="1" t="str">
        <f aca="false">IFERROR(IF(A37+1&lt;=$B$10,A37+1,""),"")</f>
        <v/>
      </c>
      <c r="B38" s="27" t="str">
        <f aca="false">IF(A38&gt;$B$10,"",ROUND(M25,2))</f>
        <v/>
      </c>
      <c r="C38" s="1" t="str">
        <f aca="false">IFERROR(IF(ISEVEN(A38)=0,$B$3,"Sell"),"")</f>
        <v/>
      </c>
      <c r="D38" s="1" t="str">
        <f aca="false">IF(A38&gt;$B$10,"",IF(A38=$B$10,$B$8,-$B$9))</f>
        <v/>
      </c>
      <c r="E38" s="27" t="str">
        <f aca="false">IF(A38&gt;$B$10,"",B38*D38*$B$12)</f>
        <v/>
      </c>
      <c r="F38" s="27" t="str">
        <f aca="false">IF(A38&gt;$B$10,"",B38+F37)</f>
        <v/>
      </c>
      <c r="G38" s="1" t="str">
        <f aca="false">IF(A38&gt;$B$10,"",E38+G37)</f>
        <v/>
      </c>
      <c r="H38" s="1" t="str">
        <f aca="false">IF(A38&gt;$B$10,"",IF(A38=$B$10,(-$B$9+1)*B38*$B$12,0))</f>
        <v/>
      </c>
      <c r="J38" s="1" t="n">
        <v>35</v>
      </c>
      <c r="K38" s="1" t="str">
        <f aca="false">IF(J38&gt;$B$10,"",($B$4*$B$6+F50*$B$9)/$B$8)</f>
        <v/>
      </c>
      <c r="L38" s="1" t="str">
        <f aca="false">IF(J38&gt;$B$10,"",($B$7-G50)/($B$8*$B$12))</f>
        <v/>
      </c>
      <c r="M38" s="1" t="str">
        <f aca="false">IF($B$5="AMOUNT",L38,K38)</f>
        <v/>
      </c>
    </row>
    <row r="39" customFormat="false" ht="14.4" hidden="false" customHeight="false" outlineLevel="0" collapsed="false">
      <c r="A39" s="1" t="str">
        <f aca="false">IFERROR(IF(A38+1&lt;=$B$10,A38+1,""),"")</f>
        <v/>
      </c>
      <c r="B39" s="27" t="str">
        <f aca="false">IF(A39&gt;$B$10,"",ROUND(M26,2))</f>
        <v/>
      </c>
      <c r="C39" s="1" t="str">
        <f aca="false">IFERROR(IF(ISEVEN(A39)=0,$B$3,"Sell"),"")</f>
        <v/>
      </c>
      <c r="D39" s="1" t="str">
        <f aca="false">IF(A39&gt;$B$10,"",IF(A39=$B$10,$B$8,-$B$9))</f>
        <v/>
      </c>
      <c r="E39" s="27" t="str">
        <f aca="false">IF(A39&gt;$B$10,"",B39*D39*$B$12)</f>
        <v/>
      </c>
      <c r="F39" s="27" t="str">
        <f aca="false">IF(A39&gt;$B$10,"",B39+F38)</f>
        <v/>
      </c>
      <c r="G39" s="1" t="str">
        <f aca="false">IF(A39&gt;$B$10,"",E39+G38)</f>
        <v/>
      </c>
      <c r="H39" s="1" t="str">
        <f aca="false">IF(A39&gt;$B$10,"",IF(A39=$B$10,(-$B$9+1)*B39*$B$12,0))</f>
        <v/>
      </c>
      <c r="J39" s="1" t="n">
        <v>36</v>
      </c>
      <c r="K39" s="1" t="str">
        <f aca="false">IF(J39&gt;$B$10,"",($B$4*$B$6+F51*$B$9)/$B$8)</f>
        <v/>
      </c>
      <c r="L39" s="1" t="str">
        <f aca="false">IF(J39&gt;$B$10,"",($B$7-G51)/($B$8*$B$12))</f>
        <v/>
      </c>
      <c r="M39" s="1" t="str">
        <f aca="false">IF($B$5="AMOUNT",L39,K39)</f>
        <v/>
      </c>
    </row>
    <row r="40" customFormat="false" ht="14.4" hidden="false" customHeight="false" outlineLevel="0" collapsed="false">
      <c r="A40" s="1" t="str">
        <f aca="false">IFERROR(IF(A39+1&lt;=$B$10,A39+1,""),"")</f>
        <v/>
      </c>
      <c r="B40" s="27" t="str">
        <f aca="false">IF(A40&gt;$B$10,"",ROUND(M27,2))</f>
        <v/>
      </c>
      <c r="C40" s="1" t="str">
        <f aca="false">IFERROR(IF(ISEVEN(A40)=0,$B$3,"Sell"),"")</f>
        <v/>
      </c>
      <c r="D40" s="1" t="str">
        <f aca="false">IF(A40&gt;$B$10,"",IF(A40=$B$10,$B$8,-$B$9))</f>
        <v/>
      </c>
      <c r="E40" s="27" t="str">
        <f aca="false">IF(A40&gt;$B$10,"",B40*D40*$B$12)</f>
        <v/>
      </c>
      <c r="F40" s="27" t="str">
        <f aca="false">IF(A40&gt;$B$10,"",B40+F39)</f>
        <v/>
      </c>
      <c r="G40" s="1" t="str">
        <f aca="false">IF(A40&gt;$B$10,"",E40+G39)</f>
        <v/>
      </c>
      <c r="H40" s="1" t="str">
        <f aca="false">IF(A40&gt;$B$10,"",IF(A40=$B$10,(-$B$9+1)*B40*$B$12,0))</f>
        <v/>
      </c>
      <c r="J40" s="1" t="n">
        <v>37</v>
      </c>
      <c r="K40" s="1" t="str">
        <f aca="false">IF(J40&gt;$B$10,"",($B$4*$B$6+F52*$B$9)/$B$8)</f>
        <v/>
      </c>
      <c r="L40" s="1" t="str">
        <f aca="false">IF(J40&gt;$B$10,"",($B$7-G52)/($B$8*$B$12))</f>
        <v/>
      </c>
      <c r="M40" s="1" t="str">
        <f aca="false">IF($B$5="AMOUNT",L40,K40)</f>
        <v/>
      </c>
    </row>
    <row r="41" customFormat="false" ht="14.4" hidden="false" customHeight="false" outlineLevel="0" collapsed="false">
      <c r="A41" s="1" t="str">
        <f aca="false">IFERROR(IF(A40+1&lt;=$B$10,A40+1,""),"")</f>
        <v/>
      </c>
      <c r="B41" s="27" t="str">
        <f aca="false">IF(A41&gt;$B$10,"",ROUND(M28,2))</f>
        <v/>
      </c>
      <c r="C41" s="1" t="str">
        <f aca="false">IFERROR(IF(ISEVEN(A41)=0,$B$3,"Sell"),"")</f>
        <v/>
      </c>
      <c r="D41" s="1" t="str">
        <f aca="false">IF(A41&gt;$B$10,"",IF(A41=$B$10,$B$8,-$B$9))</f>
        <v/>
      </c>
      <c r="E41" s="27" t="str">
        <f aca="false">IF(A41&gt;$B$10,"",B41*D41*$B$12)</f>
        <v/>
      </c>
      <c r="F41" s="27" t="str">
        <f aca="false">IF(A41&gt;$B$10,"",B41+F40)</f>
        <v/>
      </c>
      <c r="G41" s="1" t="str">
        <f aca="false">IF(A41&gt;$B$10,"",E41+G40)</f>
        <v/>
      </c>
      <c r="H41" s="1" t="str">
        <f aca="false">IF(A41&gt;$B$10,"",IF(A41=$B$10,(-$B$9+1)*B41*$B$12,0))</f>
        <v/>
      </c>
      <c r="J41" s="1" t="n">
        <v>38</v>
      </c>
      <c r="K41" s="1" t="str">
        <f aca="false">IF(J41&gt;$B$10,"",($B$4*$B$6+F53*$B$9)/$B$8)</f>
        <v/>
      </c>
      <c r="L41" s="1" t="str">
        <f aca="false">IF(J41&gt;$B$10,"",($B$7-G53)/($B$8*$B$12))</f>
        <v/>
      </c>
      <c r="M41" s="1" t="str">
        <f aca="false">IF($B$5="AMOUNT",L41,K41)</f>
        <v/>
      </c>
    </row>
    <row r="42" customFormat="false" ht="14.4" hidden="false" customHeight="false" outlineLevel="0" collapsed="false">
      <c r="A42" s="1" t="str">
        <f aca="false">IFERROR(IF(A41+1&lt;=$B$10,A41+1,""),"")</f>
        <v/>
      </c>
      <c r="B42" s="27" t="str">
        <f aca="false">IF(A42&gt;$B$10,"",ROUND(M29,2))</f>
        <v/>
      </c>
      <c r="C42" s="1" t="str">
        <f aca="false">IFERROR(IF(ISEVEN(A42)=0,$B$3,"Sell"),"")</f>
        <v/>
      </c>
      <c r="D42" s="1" t="str">
        <f aca="false">IF(A42&gt;$B$10,"",IF(A42=$B$10,$B$8,-$B$9))</f>
        <v/>
      </c>
      <c r="E42" s="27" t="str">
        <f aca="false">IF(A42&gt;$B$10,"",B42*D42*$B$12)</f>
        <v/>
      </c>
      <c r="F42" s="27" t="str">
        <f aca="false">IF(A42&gt;$B$10,"",B42+F41)</f>
        <v/>
      </c>
      <c r="G42" s="1" t="str">
        <f aca="false">IF(A42&gt;$B$10,"",E42+G41)</f>
        <v/>
      </c>
      <c r="H42" s="1" t="str">
        <f aca="false">IF(A42&gt;$B$10,"",IF(A42=$B$10,(-$B$9+1)*B42*$B$12,0))</f>
        <v/>
      </c>
      <c r="J42" s="1" t="n">
        <v>39</v>
      </c>
      <c r="K42" s="1" t="str">
        <f aca="false">IF(J42&gt;$B$10,"",($B$4*$B$6+F54*$B$9)/$B$8)</f>
        <v/>
      </c>
      <c r="L42" s="1" t="str">
        <f aca="false">IF(J42&gt;$B$10,"",($B$7-G54)/($B$8*$B$12))</f>
        <v/>
      </c>
      <c r="M42" s="1" t="str">
        <f aca="false">IF($B$5="AMOUNT",L42,K42)</f>
        <v/>
      </c>
    </row>
    <row r="43" customFormat="false" ht="14.4" hidden="false" customHeight="false" outlineLevel="0" collapsed="false">
      <c r="A43" s="1" t="str">
        <f aca="false">IFERROR(IF(A42+1&lt;=$B$10,A42+1,""),"")</f>
        <v/>
      </c>
      <c r="B43" s="27" t="str">
        <f aca="false">IF(A43&gt;$B$10,"",ROUND(M30,2))</f>
        <v/>
      </c>
      <c r="C43" s="1" t="str">
        <f aca="false">IFERROR(IF(ISEVEN(A43)=0,$B$3,"Sell"),"")</f>
        <v/>
      </c>
      <c r="D43" s="1" t="str">
        <f aca="false">IF(A43&gt;$B$10,"",IF(A43=$B$10,$B$8,-$B$9))</f>
        <v/>
      </c>
      <c r="E43" s="27" t="str">
        <f aca="false">IF(A43&gt;$B$10,"",B43*D43*$B$12)</f>
        <v/>
      </c>
      <c r="F43" s="27" t="str">
        <f aca="false">IF(A43&gt;$B$10,"",B43+F42)</f>
        <v/>
      </c>
      <c r="G43" s="1" t="str">
        <f aca="false">IF(A43&gt;$B$10,"",E43+G42)</f>
        <v/>
      </c>
      <c r="H43" s="1" t="str">
        <f aca="false">IF(A43&gt;$B$10,"",IF(A43=$B$10,(-$B$9+1)*B43*$B$12,0))</f>
        <v/>
      </c>
      <c r="J43" s="1" t="n">
        <v>40</v>
      </c>
      <c r="K43" s="1" t="str">
        <f aca="false">IF(J43&gt;$B$10,"",($B$4*$B$6+F55*$B$9)/$B$8)</f>
        <v/>
      </c>
      <c r="L43" s="1" t="str">
        <f aca="false">IF(J43&gt;$B$10,"",($B$7-G55)/($B$8*$B$12))</f>
        <v/>
      </c>
      <c r="M43" s="1" t="str">
        <f aca="false">IF($B$5="AMOUNT",L43,K43)</f>
        <v/>
      </c>
    </row>
    <row r="44" customFormat="false" ht="14.4" hidden="false" customHeight="false" outlineLevel="0" collapsed="false">
      <c r="A44" s="1" t="str">
        <f aca="false">IFERROR(IF(A43+1&lt;=$B$10,A43+1,""),"")</f>
        <v/>
      </c>
      <c r="B44" s="27" t="str">
        <f aca="false">IF(A44&gt;$B$10,"",ROUND(M31,2))</f>
        <v/>
      </c>
      <c r="C44" s="1" t="str">
        <f aca="false">IFERROR(IF(ISEVEN(A44)=0,$B$3,"Sell"),"")</f>
        <v/>
      </c>
      <c r="D44" s="1" t="str">
        <f aca="false">IF(A44&gt;$B$10,"",IF(A44=$B$10,$B$8,-$B$9))</f>
        <v/>
      </c>
      <c r="E44" s="27" t="str">
        <f aca="false">IF(A44&gt;$B$10,"",B44*D44*$B$12)</f>
        <v/>
      </c>
      <c r="F44" s="27" t="str">
        <f aca="false">IF(A44&gt;$B$10,"",B44+F43)</f>
        <v/>
      </c>
      <c r="G44" s="1" t="str">
        <f aca="false">IF(A44&gt;$B$10,"",E44+G43)</f>
        <v/>
      </c>
      <c r="H44" s="1" t="str">
        <f aca="false">IF(A44&gt;$B$10,"",IF(A44=$B$10,(-$B$9+1)*B44*$B$12,0))</f>
        <v/>
      </c>
      <c r="J44" s="1" t="n">
        <v>41</v>
      </c>
      <c r="K44" s="1" t="str">
        <f aca="false">IF(J44&gt;$B$10,"",($B$4*$B$6+F56*$B$9)/$B$8)</f>
        <v/>
      </c>
      <c r="L44" s="1" t="str">
        <f aca="false">IF(J44&gt;$B$10,"",($B$7-G56)/($B$8*$B$12))</f>
        <v/>
      </c>
      <c r="M44" s="1" t="str">
        <f aca="false">IF($B$5="AMOUNT",L44,K44)</f>
        <v/>
      </c>
    </row>
    <row r="45" customFormat="false" ht="14.4" hidden="false" customHeight="false" outlineLevel="0" collapsed="false">
      <c r="A45" s="1" t="str">
        <f aca="false">IFERROR(IF(A44+1&lt;=$B$10,A44+1,""),"")</f>
        <v/>
      </c>
      <c r="B45" s="27" t="str">
        <f aca="false">IF(A45&gt;$B$10,"",ROUND(M32,2))</f>
        <v/>
      </c>
      <c r="C45" s="1" t="str">
        <f aca="false">IFERROR(IF(ISEVEN(A45)=0,$B$3,"Sell"),"")</f>
        <v/>
      </c>
      <c r="D45" s="1" t="str">
        <f aca="false">IF(A45&gt;$B$10,"",IF(A45=$B$10,$B$8,-$B$9))</f>
        <v/>
      </c>
      <c r="E45" s="27" t="str">
        <f aca="false">IF(A45&gt;$B$10,"",B45*D45*$B$12)</f>
        <v/>
      </c>
      <c r="F45" s="27" t="str">
        <f aca="false">IF(A45&gt;$B$10,"",B45+F44)</f>
        <v/>
      </c>
      <c r="G45" s="1" t="str">
        <f aca="false">IF(A45&gt;$B$10,"",E45+G44)</f>
        <v/>
      </c>
      <c r="H45" s="1" t="str">
        <f aca="false">IF(A45&gt;$B$10,"",IF(A45=$B$10,(-$B$9+1)*B45*$B$12,0))</f>
        <v/>
      </c>
      <c r="J45" s="1" t="n">
        <v>42</v>
      </c>
      <c r="K45" s="1" t="str">
        <f aca="false">IF(J45&gt;$B$10,"",($B$4*$B$6+F57*$B$9)/$B$8)</f>
        <v/>
      </c>
      <c r="L45" s="1" t="str">
        <f aca="false">IF(J45&gt;$B$10,"",($B$7-G57)/($B$8*$B$12))</f>
        <v/>
      </c>
      <c r="M45" s="1" t="str">
        <f aca="false">IF($B$5="AMOUNT",L45,K45)</f>
        <v/>
      </c>
    </row>
    <row r="46" customFormat="false" ht="14.4" hidden="false" customHeight="false" outlineLevel="0" collapsed="false">
      <c r="A46" s="1" t="str">
        <f aca="false">IFERROR(IF(A45+1&lt;=$B$10,A45+1,""),"")</f>
        <v/>
      </c>
      <c r="B46" s="27" t="str">
        <f aca="false">IF(A46&gt;$B$10,"",ROUND(M33,2))</f>
        <v/>
      </c>
      <c r="C46" s="1" t="str">
        <f aca="false">IFERROR(IF(ISEVEN(A46)=0,$B$3,"Sell"),"")</f>
        <v/>
      </c>
      <c r="D46" s="1" t="str">
        <f aca="false">IF(A46&gt;$B$10,"",IF(A46=$B$10,$B$8,-$B$9))</f>
        <v/>
      </c>
      <c r="E46" s="27" t="str">
        <f aca="false">IF(A46&gt;$B$10,"",B46*D46*$B$12)</f>
        <v/>
      </c>
      <c r="F46" s="27" t="str">
        <f aca="false">IF(A46&gt;$B$10,"",B46+F45)</f>
        <v/>
      </c>
      <c r="G46" s="1" t="str">
        <f aca="false">IF(A46&gt;$B$10,"",E46+G45)</f>
        <v/>
      </c>
      <c r="H46" s="1" t="str">
        <f aca="false">IF(A46&gt;$B$10,"",IF(A46=$B$10,(-$B$9+1)*B46*$B$12,0))</f>
        <v/>
      </c>
      <c r="J46" s="1" t="n">
        <v>43</v>
      </c>
      <c r="K46" s="1" t="str">
        <f aca="false">IF(J46&gt;$B$10,"",($B$4*$B$6+F58*$B$9)/$B$8)</f>
        <v/>
      </c>
      <c r="L46" s="1" t="str">
        <f aca="false">IF(J46&gt;$B$10,"",($B$7-G58)/($B$8*$B$12))</f>
        <v/>
      </c>
      <c r="M46" s="1" t="str">
        <f aca="false">IF($B$5="AMOUNT",L46,K46)</f>
        <v/>
      </c>
    </row>
    <row r="47" customFormat="false" ht="14.4" hidden="false" customHeight="false" outlineLevel="0" collapsed="false">
      <c r="A47" s="1" t="str">
        <f aca="false">IFERROR(IF(A46+1&lt;=$B$10,A46+1,""),"")</f>
        <v/>
      </c>
      <c r="B47" s="27" t="str">
        <f aca="false">IF(A47&gt;$B$10,"",ROUND(M34,2))</f>
        <v/>
      </c>
      <c r="C47" s="1" t="str">
        <f aca="false">IFERROR(IF(ISEVEN(A47)=0,$B$3,"Sell"),"")</f>
        <v/>
      </c>
      <c r="D47" s="1" t="str">
        <f aca="false">IF(A47&gt;$B$10,"",IF(A47=$B$10,$B$8,-$B$9))</f>
        <v/>
      </c>
      <c r="E47" s="27" t="str">
        <f aca="false">IF(A47&gt;$B$10,"",B47*D47*$B$12)</f>
        <v/>
      </c>
      <c r="F47" s="27" t="str">
        <f aca="false">IF(A47&gt;$B$10,"",B47+F46)</f>
        <v/>
      </c>
      <c r="G47" s="1" t="str">
        <f aca="false">IF(A47&gt;$B$10,"",E47+G46)</f>
        <v/>
      </c>
      <c r="H47" s="1" t="str">
        <f aca="false">IF(A47&gt;$B$10,"",IF(A47=$B$10,(-$B$9+1)*B47*$B$12,0))</f>
        <v/>
      </c>
      <c r="J47" s="1" t="n">
        <v>44</v>
      </c>
      <c r="K47" s="1" t="str">
        <f aca="false">IF(J47&gt;$B$10,"",($B$4*$B$6+F59*$B$9)/$B$8)</f>
        <v/>
      </c>
      <c r="L47" s="1" t="str">
        <f aca="false">IF(J47&gt;$B$10,"",($B$7-G59)/($B$8*$B$12))</f>
        <v/>
      </c>
      <c r="M47" s="1" t="str">
        <f aca="false">IF($B$5="AMOUNT",L47,K47)</f>
        <v/>
      </c>
    </row>
    <row r="48" customFormat="false" ht="14.4" hidden="false" customHeight="false" outlineLevel="0" collapsed="false">
      <c r="A48" s="1" t="str">
        <f aca="false">IFERROR(IF(A47+1&lt;=$B$10,A47+1,""),"")</f>
        <v/>
      </c>
      <c r="B48" s="27" t="str">
        <f aca="false">IF(A48&gt;$B$10,"",ROUND(M35,2))</f>
        <v/>
      </c>
      <c r="C48" s="1" t="str">
        <f aca="false">IFERROR(IF(ISEVEN(A48)=0,$B$3,"Sell"),"")</f>
        <v/>
      </c>
      <c r="D48" s="1" t="str">
        <f aca="false">IF(A48&gt;$B$10,"",IF(A48=$B$10,$B$8,-$B$9))</f>
        <v/>
      </c>
      <c r="E48" s="27" t="str">
        <f aca="false">IF(A48&gt;$B$10,"",B48*D48*$B$12)</f>
        <v/>
      </c>
      <c r="F48" s="27" t="str">
        <f aca="false">IF(A48&gt;$B$10,"",B48+F47)</f>
        <v/>
      </c>
      <c r="G48" s="1" t="str">
        <f aca="false">IF(A48&gt;$B$10,"",E48+G47)</f>
        <v/>
      </c>
      <c r="H48" s="1" t="str">
        <f aca="false">IF(A48&gt;$B$10,"",IF(A48=$B$10,(-$B$9+1)*B48*$B$12,0))</f>
        <v/>
      </c>
      <c r="J48" s="1" t="n">
        <v>45</v>
      </c>
      <c r="K48" s="1" t="str">
        <f aca="false">IF(J48&gt;$B$10,"",($B$4*$B$6+F60*$B$9)/$B$8)</f>
        <v/>
      </c>
      <c r="L48" s="1" t="str">
        <f aca="false">IF(J48&gt;$B$10,"",($B$7-G60)/($B$8*$B$12))</f>
        <v/>
      </c>
      <c r="M48" s="1" t="str">
        <f aca="false">IF($B$5="AMOUNT",L48,K48)</f>
        <v/>
      </c>
    </row>
    <row r="49" customFormat="false" ht="14.4" hidden="false" customHeight="false" outlineLevel="0" collapsed="false">
      <c r="A49" s="1" t="str">
        <f aca="false">IFERROR(IF(A48+1&lt;=$B$10,A48+1,""),"")</f>
        <v/>
      </c>
      <c r="B49" s="27" t="str">
        <f aca="false">IF(A49&gt;$B$10,"",ROUND(M36,2))</f>
        <v/>
      </c>
      <c r="C49" s="1" t="str">
        <f aca="false">IFERROR(IF(ISEVEN(A49)=0,$B$3,"Sell"),"")</f>
        <v/>
      </c>
      <c r="D49" s="1" t="str">
        <f aca="false">IF(A49&gt;$B$10,"",IF(A49=$B$10,$B$8,-$B$9))</f>
        <v/>
      </c>
      <c r="E49" s="27" t="str">
        <f aca="false">IF(A49&gt;$B$10,"",B49*D49*$B$12)</f>
        <v/>
      </c>
      <c r="F49" s="27" t="str">
        <f aca="false">IF(A49&gt;$B$10,"",B49+F48)</f>
        <v/>
      </c>
      <c r="G49" s="1" t="str">
        <f aca="false">IF(A49&gt;$B$10,"",E49+G48)</f>
        <v/>
      </c>
      <c r="H49" s="1" t="str">
        <f aca="false">IF(A49&gt;$B$10,"",IF(A49=$B$10,(-$B$9+1)*B49*$B$12,0))</f>
        <v/>
      </c>
      <c r="J49" s="1" t="n">
        <v>46</v>
      </c>
      <c r="K49" s="1" t="str">
        <f aca="false">IF(J49&gt;$B$10,"",($B$4*$B$6+F61*$B$9)/$B$8)</f>
        <v/>
      </c>
      <c r="L49" s="1" t="str">
        <f aca="false">IF(J49&gt;$B$10,"",($B$7-G61)/($B$8*$B$12))</f>
        <v/>
      </c>
      <c r="M49" s="1" t="str">
        <f aca="false">IF($B$5="AMOUNT",L49,K49)</f>
        <v/>
      </c>
    </row>
    <row r="50" customFormat="false" ht="14.4" hidden="false" customHeight="false" outlineLevel="0" collapsed="false">
      <c r="A50" s="1" t="str">
        <f aca="false">IFERROR(IF(A49+1&lt;=$B$10,A49+1,""),"")</f>
        <v/>
      </c>
      <c r="B50" s="27" t="str">
        <f aca="false">IF(A50&gt;$B$10,"",ROUND(M37,2))</f>
        <v/>
      </c>
      <c r="C50" s="1" t="str">
        <f aca="false">IFERROR(IF(ISEVEN(A50)=0,$B$3,"Sell"),"")</f>
        <v/>
      </c>
      <c r="D50" s="1" t="str">
        <f aca="false">IF(A50&gt;$B$10,"",IF(A50=$B$10,$B$8,-$B$9))</f>
        <v/>
      </c>
      <c r="E50" s="27" t="str">
        <f aca="false">IF(A50&gt;$B$10,"",B50*D50*$B$12)</f>
        <v/>
      </c>
      <c r="F50" s="27" t="str">
        <f aca="false">IF(A50&gt;$B$10,"",B50+F49)</f>
        <v/>
      </c>
      <c r="G50" s="1" t="str">
        <f aca="false">IF(A50&gt;$B$10,"",E50+G49)</f>
        <v/>
      </c>
      <c r="H50" s="1" t="str">
        <f aca="false">IF(A50&gt;$B$10,"",IF(A50=$B$10,(-$B$9+1)*B50*$B$12,0))</f>
        <v/>
      </c>
      <c r="J50" s="1" t="n">
        <v>47</v>
      </c>
      <c r="K50" s="1" t="str">
        <f aca="false">IF(J50&gt;$B$10,"",($B$4*$B$6+F62*$B$9)/$B$8)</f>
        <v/>
      </c>
      <c r="L50" s="1" t="str">
        <f aca="false">IF(J50&gt;$B$10,"",($B$7-G62)/($B$8*$B$12))</f>
        <v/>
      </c>
      <c r="M50" s="1" t="str">
        <f aca="false">IF($B$5="AMOUNT",L50,K50)</f>
        <v/>
      </c>
    </row>
    <row r="51" customFormat="false" ht="14.4" hidden="false" customHeight="false" outlineLevel="0" collapsed="false">
      <c r="A51" s="1" t="str">
        <f aca="false">IFERROR(IF(A50+1&lt;=$B$10,A50+1,""),"")</f>
        <v/>
      </c>
      <c r="B51" s="27" t="str">
        <f aca="false">IF(A51&gt;$B$10,"",ROUND(M38,2))</f>
        <v/>
      </c>
      <c r="C51" s="1" t="str">
        <f aca="false">IFERROR(IF(ISEVEN(A51)=0,$B$3,"Sell"),"")</f>
        <v/>
      </c>
      <c r="D51" s="1" t="str">
        <f aca="false">IF(A51&gt;$B$10,"",IF(A51=$B$10,$B$8,-$B$9))</f>
        <v/>
      </c>
      <c r="E51" s="27" t="str">
        <f aca="false">IF(A51&gt;$B$10,"",B51*D51*$B$12)</f>
        <v/>
      </c>
      <c r="F51" s="27" t="str">
        <f aca="false">IF(A51&gt;$B$10,"",B51+F50)</f>
        <v/>
      </c>
      <c r="G51" s="1" t="str">
        <f aca="false">IF(A51&gt;$B$10,"",E51+G50)</f>
        <v/>
      </c>
      <c r="H51" s="1" t="str">
        <f aca="false">IF(A51&gt;$B$10,"",IF(A51=$B$10,(-$B$9+1)*B51*$B$12,0))</f>
        <v/>
      </c>
      <c r="J51" s="1" t="n">
        <v>48</v>
      </c>
      <c r="K51" s="1" t="str">
        <f aca="false">IF(J51&gt;$B$10,"",($B$4*$B$6+F63*$B$9)/$B$8)</f>
        <v/>
      </c>
      <c r="L51" s="1" t="str">
        <f aca="false">IF(J51&gt;$B$10,"",($B$7-G63)/($B$8*$B$12))</f>
        <v/>
      </c>
      <c r="M51" s="1" t="str">
        <f aca="false">IF($B$5="AMOUNT",L51,K51)</f>
        <v/>
      </c>
    </row>
    <row r="52" customFormat="false" ht="14.4" hidden="false" customHeight="false" outlineLevel="0" collapsed="false">
      <c r="A52" s="1" t="str">
        <f aca="false">IFERROR(IF(A51+1&lt;=$B$10,A51+1,""),"")</f>
        <v/>
      </c>
      <c r="B52" s="27" t="str">
        <f aca="false">IF(A52&gt;$B$10,"",ROUND(M39,2))</f>
        <v/>
      </c>
      <c r="C52" s="1" t="str">
        <f aca="false">IFERROR(IF(ISEVEN(A52)=0,$B$3,"Sell"),"")</f>
        <v/>
      </c>
      <c r="D52" s="1" t="str">
        <f aca="false">IF(A52&gt;$B$10,"",IF(A52=$B$10,$B$8,-$B$9))</f>
        <v/>
      </c>
      <c r="E52" s="27" t="str">
        <f aca="false">IF(A52&gt;$B$10,"",B52*D52*$B$12)</f>
        <v/>
      </c>
      <c r="F52" s="27" t="str">
        <f aca="false">IF(A52&gt;$B$10,"",B52+F51)</f>
        <v/>
      </c>
      <c r="G52" s="1" t="str">
        <f aca="false">IF(A52&gt;$B$10,"",E52+G51)</f>
        <v/>
      </c>
      <c r="H52" s="1" t="str">
        <f aca="false">IF(A52&gt;$B$10,"",IF(A52=$B$10,(-$B$9+1)*B52*$B$12,0))</f>
        <v/>
      </c>
      <c r="J52" s="1" t="n">
        <v>49</v>
      </c>
      <c r="K52" s="1" t="str">
        <f aca="false">IF(J52&gt;$B$10,"",($B$4*$B$6+F64*$B$9)/$B$8)</f>
        <v/>
      </c>
      <c r="L52" s="1" t="str">
        <f aca="false">IF(J52&gt;$B$10,"",($B$7-G64)/($B$8*$B$12))</f>
        <v/>
      </c>
      <c r="M52" s="1" t="str">
        <f aca="false">IF($B$5="AMOUNT",L52,K52)</f>
        <v/>
      </c>
    </row>
    <row r="53" customFormat="false" ht="14.4" hidden="false" customHeight="false" outlineLevel="0" collapsed="false">
      <c r="A53" s="1" t="str">
        <f aca="false">IFERROR(IF(A52+1&lt;=$B$10,A52+1,""),"")</f>
        <v/>
      </c>
      <c r="B53" s="27" t="str">
        <f aca="false">IF(A53&gt;$B$10,"",ROUND(M40,2))</f>
        <v/>
      </c>
      <c r="C53" s="1" t="str">
        <f aca="false">IFERROR(IF(ISEVEN(A53)=0,$B$3,"Sell"),"")</f>
        <v/>
      </c>
      <c r="D53" s="1" t="str">
        <f aca="false">IF(A53&gt;$B$10,"",IF(A53=$B$10,$B$8,-$B$9))</f>
        <v/>
      </c>
      <c r="E53" s="27" t="str">
        <f aca="false">IF(A53&gt;$B$10,"",B53*D53*$B$12)</f>
        <v/>
      </c>
      <c r="F53" s="27" t="str">
        <f aca="false">IF(A53&gt;$B$10,"",B53+F52)</f>
        <v/>
      </c>
      <c r="G53" s="1" t="str">
        <f aca="false">IF(A53&gt;$B$10,"",E53+G52)</f>
        <v/>
      </c>
      <c r="H53" s="1" t="str">
        <f aca="false">IF(A53&gt;$B$10,"",IF(A53=$B$10,(-$B$9+1)*B53*$B$12,0))</f>
        <v/>
      </c>
      <c r="J53" s="1" t="n">
        <v>50</v>
      </c>
      <c r="K53" s="1" t="str">
        <f aca="false">IF(J53&gt;$B$10,"",($B$4*$B$6+F65*$B$9)/$B$8)</f>
        <v/>
      </c>
      <c r="L53" s="1" t="str">
        <f aca="false">IF(J53&gt;$B$10,"",($B$7-G65)/($B$8*$B$12))</f>
        <v/>
      </c>
      <c r="M53" s="1" t="str">
        <f aca="false">IF($B$5="AMOUNT",L53,K53)</f>
        <v/>
      </c>
    </row>
    <row r="54" customFormat="false" ht="14.4" hidden="false" customHeight="false" outlineLevel="0" collapsed="false">
      <c r="A54" s="1" t="str">
        <f aca="false">IFERROR(IF(A53+1&lt;=$B$10,A53+1,""),"")</f>
        <v/>
      </c>
      <c r="B54" s="27" t="str">
        <f aca="false">IF(A54&gt;$B$10,"",ROUND(M41,2))</f>
        <v/>
      </c>
      <c r="C54" s="1" t="str">
        <f aca="false">IFERROR(IF(ISEVEN(A54)=0,$B$3,"Sell"),"")</f>
        <v/>
      </c>
      <c r="D54" s="1" t="str">
        <f aca="false">IF(A54&gt;$B$10,"",IF(A54=$B$10,$B$8,-$B$9))</f>
        <v/>
      </c>
      <c r="E54" s="27" t="str">
        <f aca="false">IF(A54&gt;$B$10,"",B54*D54*$B$12)</f>
        <v/>
      </c>
      <c r="F54" s="27" t="str">
        <f aca="false">IF(A54&gt;$B$10,"",B54+F53)</f>
        <v/>
      </c>
      <c r="G54" s="1" t="str">
        <f aca="false">IF(A54&gt;$B$10,"",E54+G53)</f>
        <v/>
      </c>
      <c r="H54" s="1" t="str">
        <f aca="false">IF(A54&gt;$B$10,"",IF(A54=$B$10,(-$B$9+1)*B54*$B$12,0))</f>
        <v/>
      </c>
      <c r="J54" s="1" t="n">
        <v>51</v>
      </c>
      <c r="K54" s="1" t="str">
        <f aca="false">IF(J54&gt;$B$10,"",($B$4*$B$6+F66*$B$9)/$B$8)</f>
        <v/>
      </c>
      <c r="L54" s="1" t="str">
        <f aca="false">IF(J54&gt;$B$10,"",($B$7-G66)/($B$8*$B$12))</f>
        <v/>
      </c>
      <c r="M54" s="1" t="str">
        <f aca="false">IF($B$5="AMOUNT",L54,K54)</f>
        <v/>
      </c>
    </row>
    <row r="55" customFormat="false" ht="14.4" hidden="false" customHeight="false" outlineLevel="0" collapsed="false">
      <c r="A55" s="1" t="str">
        <f aca="false">IFERROR(IF(A54+1&lt;=$B$10,A54+1,""),"")</f>
        <v/>
      </c>
      <c r="B55" s="27" t="str">
        <f aca="false">IF(A55&gt;$B$10,"",ROUND(M42,2))</f>
        <v/>
      </c>
      <c r="C55" s="1" t="str">
        <f aca="false">IFERROR(IF(ISEVEN(A55)=0,$B$3,"Sell"),"")</f>
        <v/>
      </c>
      <c r="D55" s="1" t="str">
        <f aca="false">IF(A55&gt;$B$10,"",IF(A55=$B$10,$B$8,-$B$9))</f>
        <v/>
      </c>
      <c r="E55" s="27" t="str">
        <f aca="false">IF(A55&gt;$B$10,"",B55*D55*$B$12)</f>
        <v/>
      </c>
      <c r="F55" s="27" t="str">
        <f aca="false">IF(A55&gt;$B$10,"",B55+F54)</f>
        <v/>
      </c>
      <c r="G55" s="1" t="str">
        <f aca="false">IF(A55&gt;$B$10,"",E55+G54)</f>
        <v/>
      </c>
      <c r="H55" s="1" t="str">
        <f aca="false">IF(A55&gt;$B$10,"",IF(A55=$B$10,(-$B$9+1)*B55*$B$12,0))</f>
        <v/>
      </c>
      <c r="J55" s="1" t="n">
        <v>52</v>
      </c>
      <c r="K55" s="1" t="str">
        <f aca="false">IF(J55&gt;$B$10,"",($B$4*$B$6+F67*$B$9)/$B$8)</f>
        <v/>
      </c>
      <c r="L55" s="1" t="str">
        <f aca="false">IF(J55&gt;$B$10,"",($B$7-G67)/($B$8*$B$12))</f>
        <v/>
      </c>
      <c r="M55" s="1" t="str">
        <f aca="false">IF($B$5="AMOUNT",L55,K55)</f>
        <v/>
      </c>
    </row>
    <row r="56" customFormat="false" ht="14.4" hidden="false" customHeight="false" outlineLevel="0" collapsed="false">
      <c r="A56" s="1" t="str">
        <f aca="false">IFERROR(IF(A55+1&lt;=$B$10,A55+1,""),"")</f>
        <v/>
      </c>
      <c r="B56" s="27" t="str">
        <f aca="false">IF(A56&gt;$B$10,"",ROUND(M43,2))</f>
        <v/>
      </c>
      <c r="C56" s="1" t="str">
        <f aca="false">IFERROR(IF(ISEVEN(A56)=0,$B$3,"Sell"),"")</f>
        <v/>
      </c>
      <c r="D56" s="1" t="str">
        <f aca="false">IF(A56&gt;$B$10,"",IF(A56=$B$10,$B$8,-$B$9))</f>
        <v/>
      </c>
      <c r="E56" s="27" t="str">
        <f aca="false">IF(A56&gt;$B$10,"",B56*D56*$B$12)</f>
        <v/>
      </c>
      <c r="F56" s="27" t="str">
        <f aca="false">IF(A56&gt;$B$10,"",B56+F55)</f>
        <v/>
      </c>
      <c r="G56" s="1" t="str">
        <f aca="false">IF(A56&gt;$B$10,"",E56+G55)</f>
        <v/>
      </c>
      <c r="H56" s="1" t="str">
        <f aca="false">IF(A56&gt;$B$10,"",IF(A56=$B$10,(-$B$9+1)*B56*$B$12,0))</f>
        <v/>
      </c>
      <c r="J56" s="1" t="n">
        <v>53</v>
      </c>
      <c r="K56" s="1" t="str">
        <f aca="false">IF(J56&gt;$B$10,"",($B$4*$B$6+F68*$B$9)/$B$8)</f>
        <v/>
      </c>
      <c r="L56" s="1" t="str">
        <f aca="false">IF(J56&gt;$B$10,"",($B$7-G68)/($B$8*$B$12))</f>
        <v/>
      </c>
      <c r="M56" s="1" t="str">
        <f aca="false">IF($B$5="AMOUNT",L56,K56)</f>
        <v/>
      </c>
    </row>
    <row r="57" customFormat="false" ht="14.4" hidden="false" customHeight="false" outlineLevel="0" collapsed="false">
      <c r="A57" s="1" t="str">
        <f aca="false">IFERROR(IF(A56+1&lt;=$B$10,A56+1,""),"")</f>
        <v/>
      </c>
      <c r="B57" s="27" t="str">
        <f aca="false">IF(A57&gt;$B$10,"",ROUND(M44,2))</f>
        <v/>
      </c>
      <c r="C57" s="1" t="str">
        <f aca="false">IFERROR(IF(ISEVEN(A57)=0,$B$3,"Sell"),"")</f>
        <v/>
      </c>
      <c r="D57" s="1" t="str">
        <f aca="false">IF(A57&gt;$B$10,"",IF(A57=$B$10,$B$8,-$B$9))</f>
        <v/>
      </c>
      <c r="E57" s="27" t="str">
        <f aca="false">IF(A57&gt;$B$10,"",B57*D57*$B$12)</f>
        <v/>
      </c>
      <c r="F57" s="27" t="str">
        <f aca="false">IF(A57&gt;$B$10,"",B57+F56)</f>
        <v/>
      </c>
      <c r="G57" s="1" t="str">
        <f aca="false">IF(A57&gt;$B$10,"",E57+G56)</f>
        <v/>
      </c>
      <c r="H57" s="1" t="str">
        <f aca="false">IF(A57&gt;$B$10,"",IF(A57=$B$10,(-$B$9+1)*B57*$B$12,0))</f>
        <v/>
      </c>
      <c r="J57" s="1" t="n">
        <v>54</v>
      </c>
      <c r="K57" s="1" t="str">
        <f aca="false">IF(J57&gt;$B$10,"",($B$4*$B$6+F69*$B$9)/$B$8)</f>
        <v/>
      </c>
      <c r="L57" s="1" t="str">
        <f aca="false">IF(J57&gt;$B$10,"",($B$7-G69)/($B$8*$B$12))</f>
        <v/>
      </c>
      <c r="M57" s="1" t="str">
        <f aca="false">IF($B$5="AMOUNT",L57,K57)</f>
        <v/>
      </c>
    </row>
    <row r="58" customFormat="false" ht="14.4" hidden="false" customHeight="false" outlineLevel="0" collapsed="false">
      <c r="A58" s="1" t="str">
        <f aca="false">IFERROR(IF(A57+1&lt;=$B$10,A57+1,""),"")</f>
        <v/>
      </c>
      <c r="B58" s="27" t="str">
        <f aca="false">IF(A58&gt;$B$10,"",ROUND(M45,2))</f>
        <v/>
      </c>
      <c r="C58" s="1" t="str">
        <f aca="false">IFERROR(IF(ISEVEN(A58)=0,$B$3,"Sell"),"")</f>
        <v/>
      </c>
      <c r="D58" s="1" t="str">
        <f aca="false">IF(A58&gt;$B$10,"",IF(A58=$B$10,$B$8,-$B$9))</f>
        <v/>
      </c>
      <c r="E58" s="27" t="str">
        <f aca="false">IF(A58&gt;$B$10,"",B58*D58*$B$12)</f>
        <v/>
      </c>
      <c r="F58" s="27" t="str">
        <f aca="false">IF(A58&gt;$B$10,"",B58+F57)</f>
        <v/>
      </c>
      <c r="G58" s="1" t="str">
        <f aca="false">IF(A58&gt;$B$10,"",E58+G57)</f>
        <v/>
      </c>
      <c r="H58" s="1" t="str">
        <f aca="false">IF(A58&gt;$B$10,"",IF(A58=$B$10,(-$B$9+1)*B58*$B$12,0))</f>
        <v/>
      </c>
      <c r="J58" s="1" t="n">
        <v>55</v>
      </c>
      <c r="K58" s="1" t="str">
        <f aca="false">IF(J58&gt;$B$10,"",($B$4*$B$6+F70*$B$9)/$B$8)</f>
        <v/>
      </c>
      <c r="L58" s="1" t="str">
        <f aca="false">IF(J58&gt;$B$10,"",($B$7-G70)/($B$8*$B$12))</f>
        <v/>
      </c>
      <c r="M58" s="1" t="str">
        <f aca="false">IF($B$5="AMOUNT",L58,K58)</f>
        <v/>
      </c>
    </row>
    <row r="59" customFormat="false" ht="14.4" hidden="false" customHeight="false" outlineLevel="0" collapsed="false">
      <c r="A59" s="1" t="str">
        <f aca="false">IFERROR(IF(A58+1&lt;=$B$10,A58+1,""),"")</f>
        <v/>
      </c>
      <c r="B59" s="27" t="str">
        <f aca="false">IF(A59&gt;$B$10,"",ROUND(M46,2))</f>
        <v/>
      </c>
      <c r="C59" s="1" t="str">
        <f aca="false">IFERROR(IF(ISEVEN(A59)=0,$B$3,"Sell"),"")</f>
        <v/>
      </c>
      <c r="D59" s="1" t="str">
        <f aca="false">IF(A59&gt;$B$10,"",IF(A59=$B$10,$B$8,-$B$9))</f>
        <v/>
      </c>
      <c r="E59" s="27" t="str">
        <f aca="false">IF(A59&gt;$B$10,"",B59*D59*$B$12)</f>
        <v/>
      </c>
      <c r="F59" s="27" t="str">
        <f aca="false">IF(A59&gt;$B$10,"",B59+F58)</f>
        <v/>
      </c>
      <c r="G59" s="1" t="str">
        <f aca="false">IF(A59&gt;$B$10,"",E59+G58)</f>
        <v/>
      </c>
      <c r="H59" s="1" t="str">
        <f aca="false">IF(A59&gt;$B$10,"",IF(A59=$B$10,(-$B$9+1)*B59*$B$12,0))</f>
        <v/>
      </c>
      <c r="J59" s="1" t="n">
        <v>56</v>
      </c>
      <c r="K59" s="1" t="str">
        <f aca="false">IF(J59&gt;$B$10,"",($B$4*$B$6+F71*$B$9)/$B$8)</f>
        <v/>
      </c>
      <c r="L59" s="1" t="str">
        <f aca="false">IF(J59&gt;$B$10,"",($B$7-G71)/($B$8*$B$12))</f>
        <v/>
      </c>
      <c r="M59" s="1" t="str">
        <f aca="false">IF($B$5="AMOUNT",L59,K59)</f>
        <v/>
      </c>
    </row>
    <row r="60" customFormat="false" ht="14.4" hidden="false" customHeight="false" outlineLevel="0" collapsed="false">
      <c r="A60" s="1" t="str">
        <f aca="false">IFERROR(IF(A59+1&lt;=$B$10,A59+1,""),"")</f>
        <v/>
      </c>
      <c r="B60" s="27" t="str">
        <f aca="false">IF(A60&gt;$B$10,"",ROUND(M47,2))</f>
        <v/>
      </c>
      <c r="C60" s="1" t="str">
        <f aca="false">IFERROR(IF(ISEVEN(A60)=0,$B$3,"Sell"),"")</f>
        <v/>
      </c>
      <c r="D60" s="1" t="str">
        <f aca="false">IF(A60&gt;$B$10,"",IF(A60=$B$10,$B$8,-$B$9))</f>
        <v/>
      </c>
      <c r="E60" s="27" t="str">
        <f aca="false">IF(A60&gt;$B$10,"",B60*D60*$B$12)</f>
        <v/>
      </c>
      <c r="F60" s="27" t="str">
        <f aca="false">IF(A60&gt;$B$10,"",B60+F59)</f>
        <v/>
      </c>
      <c r="G60" s="1" t="str">
        <f aca="false">IF(A60&gt;$B$10,"",E60+G59)</f>
        <v/>
      </c>
      <c r="H60" s="1" t="str">
        <f aca="false">IF(A60&gt;$B$10,"",IF(A60=$B$10,(-$B$9+1)*B60*$B$12,0))</f>
        <v/>
      </c>
      <c r="J60" s="1" t="n">
        <v>57</v>
      </c>
      <c r="K60" s="1" t="str">
        <f aca="false">IF(J60&gt;$B$10,"",($B$4*$B$6+F72*$B$9)/$B$8)</f>
        <v/>
      </c>
      <c r="L60" s="1" t="str">
        <f aca="false">IF(J60&gt;$B$10,"",($B$7-G72)/($B$8*$B$12))</f>
        <v/>
      </c>
      <c r="M60" s="1" t="str">
        <f aca="false">IF($B$5="AMOUNT",L60,K60)</f>
        <v/>
      </c>
    </row>
    <row r="61" customFormat="false" ht="14.4" hidden="false" customHeight="false" outlineLevel="0" collapsed="false">
      <c r="A61" s="1" t="str">
        <f aca="false">IFERROR(IF(A60+1&lt;=$B$10,A60+1,""),"")</f>
        <v/>
      </c>
      <c r="B61" s="27" t="str">
        <f aca="false">IF(A61&gt;$B$10,"",ROUND(M48,2))</f>
        <v/>
      </c>
      <c r="C61" s="1" t="str">
        <f aca="false">IFERROR(IF(ISEVEN(A61)=0,$B$3,"Sell"),"")</f>
        <v/>
      </c>
      <c r="D61" s="1" t="str">
        <f aca="false">IF(A61&gt;$B$10,"",IF(A61=$B$10,$B$8,-$B$9))</f>
        <v/>
      </c>
      <c r="E61" s="27" t="str">
        <f aca="false">IF(A61&gt;$B$10,"",B61*D61*$B$12)</f>
        <v/>
      </c>
      <c r="F61" s="27" t="str">
        <f aca="false">IF(A61&gt;$B$10,"",B61+F60)</f>
        <v/>
      </c>
      <c r="G61" s="1" t="str">
        <f aca="false">IF(A61&gt;$B$10,"",E61+G60)</f>
        <v/>
      </c>
      <c r="H61" s="1" t="str">
        <f aca="false">IF(A61&gt;$B$10,"",IF(A61=$B$10,(-$B$9+1)*B61*$B$12,0))</f>
        <v/>
      </c>
      <c r="J61" s="1" t="n">
        <v>58</v>
      </c>
      <c r="K61" s="1" t="str">
        <f aca="false">IF(J61&gt;$B$10,"",($B$4*$B$6+F73*$B$9)/$B$8)</f>
        <v/>
      </c>
      <c r="L61" s="1" t="str">
        <f aca="false">IF(J61&gt;$B$10,"",($B$7-G73)/($B$8*$B$12))</f>
        <v/>
      </c>
      <c r="M61" s="1" t="str">
        <f aca="false">IF($B$5="AMOUNT",L61,K61)</f>
        <v/>
      </c>
    </row>
    <row r="62" customFormat="false" ht="14.4" hidden="false" customHeight="false" outlineLevel="0" collapsed="false">
      <c r="A62" s="1" t="str">
        <f aca="false">IFERROR(IF(A61+1&lt;=$B$10,A61+1,""),"")</f>
        <v/>
      </c>
      <c r="B62" s="27" t="str">
        <f aca="false">IF(A62&gt;$B$10,"",ROUND(M49,2))</f>
        <v/>
      </c>
      <c r="C62" s="1" t="str">
        <f aca="false">IFERROR(IF(ISEVEN(A62)=0,$B$3,"Sell"),"")</f>
        <v/>
      </c>
      <c r="D62" s="1" t="str">
        <f aca="false">IF(A62&gt;$B$10,"",IF(A62=$B$10,$B$8,-$B$9))</f>
        <v/>
      </c>
      <c r="E62" s="27" t="str">
        <f aca="false">IF(A62&gt;$B$10,"",B62*D62*$B$12)</f>
        <v/>
      </c>
      <c r="F62" s="27" t="str">
        <f aca="false">IF(A62&gt;$B$10,"",B62+F61)</f>
        <v/>
      </c>
      <c r="G62" s="1" t="str">
        <f aca="false">IF(A62&gt;$B$10,"",E62+G61)</f>
        <v/>
      </c>
      <c r="H62" s="1" t="str">
        <f aca="false">IF(A62&gt;$B$10,"",IF(A62=$B$10,(-$B$9+1)*B62*$B$12,0))</f>
        <v/>
      </c>
      <c r="J62" s="1" t="n">
        <v>59</v>
      </c>
      <c r="K62" s="1" t="str">
        <f aca="false">IF(J62&gt;$B$10,"",($B$4*$B$6+F74*$B$9)/$B$8)</f>
        <v/>
      </c>
      <c r="L62" s="1" t="str">
        <f aca="false">IF(J62&gt;$B$10,"",($B$7-G74)/($B$8*$B$12))</f>
        <v/>
      </c>
      <c r="M62" s="1" t="str">
        <f aca="false">IF($B$5="AMOUNT",L62,K62)</f>
        <v/>
      </c>
    </row>
    <row r="63" customFormat="false" ht="14.4" hidden="false" customHeight="false" outlineLevel="0" collapsed="false">
      <c r="A63" s="1" t="str">
        <f aca="false">IFERROR(IF(A62+1&lt;=$B$10,A62+1,""),"")</f>
        <v/>
      </c>
      <c r="B63" s="27" t="str">
        <f aca="false">IF(A63&gt;$B$10,"",ROUND(M50,2))</f>
        <v/>
      </c>
      <c r="C63" s="1" t="str">
        <f aca="false">IFERROR(IF(ISEVEN(A63)=0,$B$3,"Sell"),"")</f>
        <v/>
      </c>
      <c r="D63" s="1" t="str">
        <f aca="false">IF(A63&gt;$B$10,"",IF(A63=$B$10,$B$8,-$B$9))</f>
        <v/>
      </c>
      <c r="E63" s="27" t="str">
        <f aca="false">IF(A63&gt;$B$10,"",B63*D63*$B$12)</f>
        <v/>
      </c>
      <c r="F63" s="27" t="str">
        <f aca="false">IF(A63&gt;$B$10,"",B63+F62)</f>
        <v/>
      </c>
      <c r="G63" s="1" t="str">
        <f aca="false">IF(A63&gt;$B$10,"",E63+G62)</f>
        <v/>
      </c>
      <c r="H63" s="1" t="str">
        <f aca="false">IF(A63&gt;$B$10,"",IF(A63=$B$10,(-$B$9+1)*B63*$B$12,0))</f>
        <v/>
      </c>
      <c r="J63" s="1" t="n">
        <v>60</v>
      </c>
      <c r="K63" s="1" t="str">
        <f aca="false">IF(J63&gt;$B$10,"",($B$4*$B$6+F75*$B$9)/$B$8)</f>
        <v/>
      </c>
      <c r="L63" s="1" t="str">
        <f aca="false">IF(J63&gt;$B$10,"",($B$7-G75)/($B$8*$B$12))</f>
        <v/>
      </c>
      <c r="M63" s="1" t="str">
        <f aca="false">IF($B$5="AMOUNT",L63,K63)</f>
        <v/>
      </c>
    </row>
    <row r="64" customFormat="false" ht="14.4" hidden="false" customHeight="false" outlineLevel="0" collapsed="false">
      <c r="A64" s="1" t="str">
        <f aca="false">IFERROR(IF(A63+1&lt;=$B$10,A63+1,""),"")</f>
        <v/>
      </c>
      <c r="B64" s="27" t="str">
        <f aca="false">IF(A64&gt;$B$10,"",ROUND(M51,2))</f>
        <v/>
      </c>
      <c r="C64" s="1" t="str">
        <f aca="false">IFERROR(IF(ISEVEN(A64)=0,$B$3,"Sell"),"")</f>
        <v/>
      </c>
      <c r="D64" s="1" t="str">
        <f aca="false">IF(A64&gt;$B$10,"",IF(A64=$B$10,$B$8,-$B$9))</f>
        <v/>
      </c>
      <c r="E64" s="27" t="str">
        <f aca="false">IF(A64&gt;$B$10,"",B64*D64*$B$12)</f>
        <v/>
      </c>
      <c r="F64" s="27" t="str">
        <f aca="false">IF(A64&gt;$B$10,"",B64+F63)</f>
        <v/>
      </c>
      <c r="G64" s="1" t="str">
        <f aca="false">IF(A64&gt;$B$10,"",E64+G63)</f>
        <v/>
      </c>
      <c r="H64" s="1" t="str">
        <f aca="false">IF(A64&gt;$B$10,"",IF(A64=$B$10,(-$B$9+1)*B64*$B$12,0))</f>
        <v/>
      </c>
      <c r="J64" s="1" t="n">
        <v>61</v>
      </c>
      <c r="K64" s="1" t="str">
        <f aca="false">IF(J64&gt;$B$10,"",($B$4*$B$6+F76*$B$9)/$B$8)</f>
        <v/>
      </c>
      <c r="L64" s="1" t="str">
        <f aca="false">IF(J64&gt;$B$10,"",($B$7-G76)/($B$8*$B$12))</f>
        <v/>
      </c>
      <c r="M64" s="1" t="str">
        <f aca="false">IF($B$5="AMOUNT",L64,K64)</f>
        <v/>
      </c>
    </row>
    <row r="65" customFormat="false" ht="14.4" hidden="false" customHeight="false" outlineLevel="0" collapsed="false">
      <c r="A65" s="1" t="str">
        <f aca="false">IFERROR(IF(A64+1&lt;=$B$10,A64+1,""),"")</f>
        <v/>
      </c>
      <c r="B65" s="27" t="str">
        <f aca="false">IF(A65&gt;$B$10,"",ROUND(M52,2))</f>
        <v/>
      </c>
      <c r="C65" s="1" t="str">
        <f aca="false">IFERROR(IF(ISEVEN(A65)=0,$B$3,"Sell"),"")</f>
        <v/>
      </c>
      <c r="D65" s="1" t="str">
        <f aca="false">IF(A65&gt;$B$10,"",IF(A65=$B$10,$B$8,-$B$9))</f>
        <v/>
      </c>
      <c r="E65" s="27" t="str">
        <f aca="false">IF(A65&gt;$B$10,"",B65*D65*$B$12)</f>
        <v/>
      </c>
      <c r="F65" s="27" t="str">
        <f aca="false">IF(A65&gt;$B$10,"",B65+F64)</f>
        <v/>
      </c>
      <c r="G65" s="1" t="str">
        <f aca="false">IF(A65&gt;$B$10,"",E65+G64)</f>
        <v/>
      </c>
      <c r="H65" s="1" t="str">
        <f aca="false">IF(A65&gt;$B$10,"",IF(A65=$B$10,(-$B$9+1)*B65*$B$12,0))</f>
        <v/>
      </c>
      <c r="J65" s="1" t="n">
        <v>62</v>
      </c>
      <c r="K65" s="1" t="str">
        <f aca="false">IF(J65&gt;$B$10,"",($B$4*$B$6+F77*$B$9)/$B$8)</f>
        <v/>
      </c>
      <c r="L65" s="1" t="str">
        <f aca="false">IF(J65&gt;$B$10,"",($B$7-G77)/($B$8*$B$12))</f>
        <v/>
      </c>
      <c r="M65" s="1" t="str">
        <f aca="false">IF($B$5="AMOUNT",L65,K65)</f>
        <v/>
      </c>
    </row>
    <row r="66" customFormat="false" ht="14.4" hidden="false" customHeight="false" outlineLevel="0" collapsed="false">
      <c r="A66" s="1" t="str">
        <f aca="false">IFERROR(IF(A65+1&lt;=$B$10,A65+1,""),"")</f>
        <v/>
      </c>
      <c r="B66" s="27" t="str">
        <f aca="false">IF(A66&gt;$B$10,"",ROUND(M53,2))</f>
        <v/>
      </c>
      <c r="C66" s="1" t="str">
        <f aca="false">IFERROR(IF(ISEVEN(A66)=0,$B$3,"Sell"),"")</f>
        <v/>
      </c>
      <c r="D66" s="1" t="str">
        <f aca="false">IF(A66&gt;$B$10,"",IF(A66=$B$10,$B$8,-$B$9))</f>
        <v/>
      </c>
      <c r="E66" s="27" t="str">
        <f aca="false">IF(A66&gt;$B$10,"",B66*D66*$B$12)</f>
        <v/>
      </c>
      <c r="F66" s="27" t="str">
        <f aca="false">IF(A66&gt;$B$10,"",B66+F65)</f>
        <v/>
      </c>
      <c r="G66" s="1" t="str">
        <f aca="false">IF(A66&gt;$B$10,"",E66+G65)</f>
        <v/>
      </c>
      <c r="H66" s="1" t="str">
        <f aca="false">IF(A66&gt;$B$10,"",IF(A66=$B$10,(-$B$9+1)*B66*$B$12,0))</f>
        <v/>
      </c>
      <c r="J66" s="1" t="n">
        <v>63</v>
      </c>
      <c r="K66" s="1" t="str">
        <f aca="false">IF(J66&gt;$B$10,"",($B$4*$B$6+F78*$B$9)/$B$8)</f>
        <v/>
      </c>
      <c r="L66" s="1" t="str">
        <f aca="false">IF(J66&gt;$B$10,"",($B$7-G78)/($B$8*$B$12))</f>
        <v/>
      </c>
      <c r="M66" s="1" t="str">
        <f aca="false">IF($B$5="AMOUNT",L66,K66)</f>
        <v/>
      </c>
    </row>
    <row r="67" customFormat="false" ht="14.4" hidden="false" customHeight="false" outlineLevel="0" collapsed="false">
      <c r="A67" s="1" t="str">
        <f aca="false">IFERROR(IF(A66+1&lt;=$B$10,A66+1,""),"")</f>
        <v/>
      </c>
      <c r="B67" s="27" t="str">
        <f aca="false">IF(A67&gt;$B$10,"",ROUND(M54,2))</f>
        <v/>
      </c>
      <c r="C67" s="1" t="str">
        <f aca="false">IFERROR(IF(ISEVEN(A67)=0,$B$3,"Sell"),"")</f>
        <v/>
      </c>
      <c r="D67" s="1" t="str">
        <f aca="false">IF(A67&gt;$B$10,"",IF(A67=$B$10,$B$8,-$B$9))</f>
        <v/>
      </c>
      <c r="E67" s="27" t="str">
        <f aca="false">IF(A67&gt;$B$10,"",B67*D67*$B$12)</f>
        <v/>
      </c>
      <c r="F67" s="27" t="str">
        <f aca="false">IF(A67&gt;$B$10,"",B67+F66)</f>
        <v/>
      </c>
      <c r="G67" s="1" t="str">
        <f aca="false">IF(A67&gt;$B$10,"",E67+G66)</f>
        <v/>
      </c>
      <c r="H67" s="1" t="str">
        <f aca="false">IF(A67&gt;$B$10,"",IF(A67=$B$10,(-$B$9+1)*B67*$B$12,0))</f>
        <v/>
      </c>
      <c r="J67" s="1" t="n">
        <v>64</v>
      </c>
      <c r="K67" s="1" t="str">
        <f aca="false">IF(J67&gt;$B$10,"",($B$4*$B$6+F79*$B$9)/$B$8)</f>
        <v/>
      </c>
      <c r="L67" s="1" t="str">
        <f aca="false">IF(J67&gt;$B$10,"",($B$7-G79)/($B$8*$B$12))</f>
        <v/>
      </c>
      <c r="M67" s="1" t="str">
        <f aca="false">IF($B$5="AMOUNT",L67,K67)</f>
        <v/>
      </c>
    </row>
    <row r="68" customFormat="false" ht="14.4" hidden="false" customHeight="false" outlineLevel="0" collapsed="false">
      <c r="A68" s="1" t="str">
        <f aca="false">IFERROR(IF(A67+1&lt;=$B$10,A67+1,""),"")</f>
        <v/>
      </c>
      <c r="B68" s="27" t="str">
        <f aca="false">IF(A68&gt;$B$10,"",ROUND(M55,2))</f>
        <v/>
      </c>
      <c r="C68" s="1" t="str">
        <f aca="false">IFERROR(IF(ISEVEN(A68)=0,$B$3,"Sell"),"")</f>
        <v/>
      </c>
      <c r="D68" s="1" t="str">
        <f aca="false">IF(A68&gt;$B$10,"",IF(A68=$B$10,$B$8,-$B$9))</f>
        <v/>
      </c>
      <c r="E68" s="27" t="str">
        <f aca="false">IF(A68&gt;$B$10,"",B68*D68*$B$12)</f>
        <v/>
      </c>
      <c r="F68" s="27" t="str">
        <f aca="false">IF(A68&gt;$B$10,"",B68+F67)</f>
        <v/>
      </c>
      <c r="G68" s="1" t="str">
        <f aca="false">IF(A68&gt;$B$10,"",E68+G67)</f>
        <v/>
      </c>
      <c r="H68" s="1" t="str">
        <f aca="false">IF(A68&gt;$B$10,"",IF(A68=$B$10,(-$B$9+1)*B68*$B$12,0))</f>
        <v/>
      </c>
      <c r="J68" s="1" t="n">
        <v>65</v>
      </c>
      <c r="K68" s="1" t="str">
        <f aca="false">IF(J68&gt;$B$10,"",($B$4*$B$6+F80*$B$9)/$B$8)</f>
        <v/>
      </c>
      <c r="L68" s="1" t="str">
        <f aca="false">IF(J68&gt;$B$10,"",($B$7-G80)/($B$8*$B$12))</f>
        <v/>
      </c>
      <c r="M68" s="1" t="str">
        <f aca="false">IF($B$5="AMOUNT",L68,K68)</f>
        <v/>
      </c>
    </row>
    <row r="69" customFormat="false" ht="14.4" hidden="false" customHeight="false" outlineLevel="0" collapsed="false">
      <c r="A69" s="1" t="str">
        <f aca="false">IFERROR(IF(A68+1&lt;=$B$10,A68+1,""),"")</f>
        <v/>
      </c>
      <c r="B69" s="27" t="str">
        <f aca="false">IF(A69&gt;$B$10,"",ROUND(M56,2))</f>
        <v/>
      </c>
      <c r="C69" s="1" t="str">
        <f aca="false">IFERROR(IF(ISEVEN(A69)=0,$B$3,"Sell"),"")</f>
        <v/>
      </c>
      <c r="D69" s="1" t="str">
        <f aca="false">IF(A69&gt;$B$10,"",IF(A69=$B$10,$B$8,-$B$9))</f>
        <v/>
      </c>
      <c r="E69" s="27" t="str">
        <f aca="false">IF(A69&gt;$B$10,"",B69*D69*$B$12)</f>
        <v/>
      </c>
      <c r="F69" s="27" t="str">
        <f aca="false">IF(A69&gt;$B$10,"",B69+F68)</f>
        <v/>
      </c>
      <c r="G69" s="1" t="str">
        <f aca="false">IF(A69&gt;$B$10,"",E69+G68)</f>
        <v/>
      </c>
      <c r="H69" s="1" t="str">
        <f aca="false">IF(A69&gt;$B$10,"",IF(A69=$B$10,(-$B$9+1)*B69*$B$12,0))</f>
        <v/>
      </c>
      <c r="J69" s="1" t="n">
        <v>66</v>
      </c>
      <c r="K69" s="1" t="str">
        <f aca="false">IF(J69&gt;$B$10,"",($B$4*$B$6+F81*$B$9)/$B$8)</f>
        <v/>
      </c>
      <c r="L69" s="1" t="str">
        <f aca="false">IF(J69&gt;$B$10,"",($B$7-G81)/($B$8*$B$12))</f>
        <v/>
      </c>
      <c r="M69" s="1" t="str">
        <f aca="false">IF($B$5="AMOUNT",L69,K69)</f>
        <v/>
      </c>
    </row>
    <row r="70" customFormat="false" ht="14.4" hidden="false" customHeight="false" outlineLevel="0" collapsed="false">
      <c r="A70" s="1" t="str">
        <f aca="false">IFERROR(IF(A69+1&lt;=$B$10,A69+1,""),"")</f>
        <v/>
      </c>
      <c r="B70" s="27" t="str">
        <f aca="false">IF(A70&gt;$B$10,"",ROUND(M57,2))</f>
        <v/>
      </c>
      <c r="C70" s="1" t="str">
        <f aca="false">IFERROR(IF(ISEVEN(A70)=0,$B$3,"Sell"),"")</f>
        <v/>
      </c>
      <c r="D70" s="1" t="str">
        <f aca="false">IF(A70&gt;$B$10,"",IF(A70=$B$10,$B$8,-$B$9))</f>
        <v/>
      </c>
      <c r="E70" s="27" t="str">
        <f aca="false">IF(A70&gt;$B$10,"",B70*D70*$B$12)</f>
        <v/>
      </c>
      <c r="F70" s="27" t="str">
        <f aca="false">IF(A70&gt;$B$10,"",B70+F69)</f>
        <v/>
      </c>
      <c r="G70" s="1" t="str">
        <f aca="false">IF(A70&gt;$B$10,"",E70+G69)</f>
        <v/>
      </c>
      <c r="H70" s="1" t="str">
        <f aca="false">IF(A70&gt;$B$10,"",IF(A70=$B$10,(-$B$9+1)*B70*$B$12,0))</f>
        <v/>
      </c>
      <c r="J70" s="1" t="n">
        <v>67</v>
      </c>
      <c r="K70" s="1" t="str">
        <f aca="false">IF(J70&gt;$B$10,"",($B$4*$B$6+F82*$B$9)/$B$8)</f>
        <v/>
      </c>
      <c r="L70" s="1" t="str">
        <f aca="false">IF(J70&gt;$B$10,"",($B$7-G82)/($B$8*$B$12))</f>
        <v/>
      </c>
      <c r="M70" s="1" t="str">
        <f aca="false">IF($B$5="AMOUNT",L70,K70)</f>
        <v/>
      </c>
    </row>
    <row r="71" customFormat="false" ht="14.4" hidden="false" customHeight="false" outlineLevel="0" collapsed="false">
      <c r="A71" s="1" t="str">
        <f aca="false">IFERROR(IF(A70+1&lt;=$B$10,A70+1,""),"")</f>
        <v/>
      </c>
      <c r="B71" s="27" t="str">
        <f aca="false">IF(A71&gt;$B$10,"",ROUND(M58,2))</f>
        <v/>
      </c>
      <c r="C71" s="1" t="str">
        <f aca="false">IFERROR(IF(ISEVEN(A71)=0,$B$3,"Sell"),"")</f>
        <v/>
      </c>
      <c r="D71" s="1" t="str">
        <f aca="false">IF(A71&gt;$B$10,"",IF(A71=$B$10,$B$8,-$B$9))</f>
        <v/>
      </c>
      <c r="E71" s="27" t="str">
        <f aca="false">IF(A71&gt;$B$10,"",B71*D71*$B$12)</f>
        <v/>
      </c>
      <c r="F71" s="27" t="str">
        <f aca="false">IF(A71&gt;$B$10,"",B71+F70)</f>
        <v/>
      </c>
      <c r="G71" s="1" t="str">
        <f aca="false">IF(A71&gt;$B$10,"",E71+G70)</f>
        <v/>
      </c>
      <c r="H71" s="1" t="str">
        <f aca="false">IF(A71&gt;$B$10,"",IF(A71=$B$10,(-$B$9+1)*B71*$B$12,0))</f>
        <v/>
      </c>
      <c r="J71" s="1" t="n">
        <v>68</v>
      </c>
      <c r="K71" s="1" t="str">
        <f aca="false">IF(J71&gt;$B$10,"",($B$4*$B$6+F83*$B$9)/$B$8)</f>
        <v/>
      </c>
      <c r="L71" s="1" t="str">
        <f aca="false">IF(J71&gt;$B$10,"",($B$7-G83)/($B$8*$B$12))</f>
        <v/>
      </c>
      <c r="M71" s="1" t="str">
        <f aca="false">IF($B$5="AMOUNT",L71,K71)</f>
        <v/>
      </c>
    </row>
    <row r="72" customFormat="false" ht="14.4" hidden="false" customHeight="false" outlineLevel="0" collapsed="false">
      <c r="A72" s="1" t="str">
        <f aca="false">IFERROR(IF(A71+1&lt;=$B$10,A71+1,""),"")</f>
        <v/>
      </c>
      <c r="B72" s="27" t="str">
        <f aca="false">IF(A72&gt;$B$10,"",ROUND(M59,2))</f>
        <v/>
      </c>
      <c r="C72" s="1" t="str">
        <f aca="false">IFERROR(IF(ISEVEN(A72)=0,$B$3,"Sell"),"")</f>
        <v/>
      </c>
      <c r="D72" s="1" t="str">
        <f aca="false">IF(A72&gt;$B$10,"",IF(A72=$B$10,$B$8,-$B$9))</f>
        <v/>
      </c>
      <c r="E72" s="27" t="str">
        <f aca="false">IF(A72&gt;$B$10,"",B72*D72*$B$12)</f>
        <v/>
      </c>
      <c r="F72" s="27" t="str">
        <f aca="false">IF(A72&gt;$B$10,"",B72+F71)</f>
        <v/>
      </c>
      <c r="G72" s="1" t="str">
        <f aca="false">IF(A72&gt;$B$10,"",E72+G71)</f>
        <v/>
      </c>
      <c r="H72" s="1" t="str">
        <f aca="false">IF(A72&gt;$B$10,"",IF(A72=$B$10,(-$B$9+1)*B72*$B$12,0))</f>
        <v/>
      </c>
      <c r="J72" s="1" t="n">
        <v>69</v>
      </c>
      <c r="K72" s="1" t="str">
        <f aca="false">IF(J72&gt;$B$10,"",($B$4*$B$6+F84*$B$9)/$B$8)</f>
        <v/>
      </c>
      <c r="L72" s="1" t="str">
        <f aca="false">IF(J72&gt;$B$10,"",($B$7-G84)/($B$8*$B$12))</f>
        <v/>
      </c>
      <c r="M72" s="1" t="str">
        <f aca="false">IF($B$5="AMOUNT",L72,K72)</f>
        <v/>
      </c>
    </row>
    <row r="73" customFormat="false" ht="14.4" hidden="false" customHeight="false" outlineLevel="0" collapsed="false">
      <c r="A73" s="1" t="str">
        <f aca="false">IFERROR(IF(A72+1&lt;=$B$10,A72+1,""),"")</f>
        <v/>
      </c>
      <c r="B73" s="27" t="str">
        <f aca="false">IF(A73&gt;$B$10,"",ROUND(M60,2))</f>
        <v/>
      </c>
      <c r="C73" s="1" t="str">
        <f aca="false">IFERROR(IF(ISEVEN(A73)=0,$B$3,"Sell"),"")</f>
        <v/>
      </c>
      <c r="D73" s="1" t="str">
        <f aca="false">IF(A73&gt;$B$10,"",IF(A73=$B$10,$B$8,-$B$9))</f>
        <v/>
      </c>
      <c r="E73" s="27" t="str">
        <f aca="false">IF(A73&gt;$B$10,"",B73*D73*$B$12)</f>
        <v/>
      </c>
      <c r="F73" s="27" t="str">
        <f aca="false">IF(A73&gt;$B$10,"",B73+F72)</f>
        <v/>
      </c>
      <c r="G73" s="1" t="str">
        <f aca="false">IF(A73&gt;$B$10,"",E73+G72)</f>
        <v/>
      </c>
      <c r="H73" s="1" t="str">
        <f aca="false">IF(A73&gt;$B$10,"",IF(A73=$B$10,(-$B$9+1)*B73*$B$12,0))</f>
        <v/>
      </c>
      <c r="J73" s="1" t="n">
        <v>70</v>
      </c>
      <c r="K73" s="1" t="str">
        <f aca="false">IF(J73&gt;$B$10,"",($B$4*$B$6+F85*$B$9)/$B$8)</f>
        <v/>
      </c>
      <c r="L73" s="1" t="str">
        <f aca="false">IF(J73&gt;$B$10,"",($B$7-G85)/($B$8*$B$12))</f>
        <v/>
      </c>
      <c r="M73" s="1" t="str">
        <f aca="false">IF($B$5="AMOUNT",L73,K73)</f>
        <v/>
      </c>
    </row>
    <row r="74" customFormat="false" ht="14.4" hidden="false" customHeight="false" outlineLevel="0" collapsed="false">
      <c r="A74" s="1" t="str">
        <f aca="false">IFERROR(IF(A73+1&lt;=$B$10,A73+1,""),"")</f>
        <v/>
      </c>
      <c r="B74" s="27" t="str">
        <f aca="false">IF(A74&gt;$B$10,"",ROUND(M61,2))</f>
        <v/>
      </c>
      <c r="C74" s="1" t="str">
        <f aca="false">IFERROR(IF(ISEVEN(A74)=0,$B$3,"Sell"),"")</f>
        <v/>
      </c>
      <c r="D74" s="1" t="str">
        <f aca="false">IF(A74&gt;$B$10,"",IF(A74=$B$10,$B$8,-$B$9))</f>
        <v/>
      </c>
      <c r="E74" s="27" t="str">
        <f aca="false">IF(A74&gt;$B$10,"",B74*D74*$B$12)</f>
        <v/>
      </c>
      <c r="F74" s="27" t="str">
        <f aca="false">IF(A74&gt;$B$10,"",B74+F73)</f>
        <v/>
      </c>
      <c r="G74" s="1" t="str">
        <f aca="false">IF(A74&gt;$B$10,"",E74+G73)</f>
        <v/>
      </c>
      <c r="H74" s="1" t="str">
        <f aca="false">IF(A74&gt;$B$10,"",IF(A74=$B$10,(-$B$9+1)*B74*$B$12,0))</f>
        <v/>
      </c>
      <c r="J74" s="1" t="n">
        <v>71</v>
      </c>
      <c r="K74" s="1" t="str">
        <f aca="false">IF(J74&gt;$B$10,"",($B$4*$B$6+F86*$B$9)/$B$8)</f>
        <v/>
      </c>
      <c r="L74" s="1" t="str">
        <f aca="false">IF(J74&gt;$B$10,"",($B$7-G86)/($B$8*$B$12))</f>
        <v/>
      </c>
      <c r="M74" s="1" t="str">
        <f aca="false">IF($B$5="AMOUNT",L74,K74)</f>
        <v/>
      </c>
    </row>
    <row r="75" customFormat="false" ht="14.4" hidden="false" customHeight="false" outlineLevel="0" collapsed="false">
      <c r="A75" s="1" t="str">
        <f aca="false">IFERROR(IF(A74+1&lt;=$B$10,A74+1,""),"")</f>
        <v/>
      </c>
      <c r="B75" s="27" t="str">
        <f aca="false">IF(A75&gt;$B$10,"",ROUND(M62,2))</f>
        <v/>
      </c>
      <c r="C75" s="1" t="str">
        <f aca="false">IFERROR(IF(ISEVEN(A75)=0,$B$3,"Sell"),"")</f>
        <v/>
      </c>
      <c r="D75" s="1" t="str">
        <f aca="false">IF(A75&gt;$B$10,"",IF(A75=$B$10,$B$8,-$B$9))</f>
        <v/>
      </c>
      <c r="E75" s="27" t="str">
        <f aca="false">IF(A75&gt;$B$10,"",B75*D75*$B$12)</f>
        <v/>
      </c>
      <c r="F75" s="27" t="str">
        <f aca="false">IF(A75&gt;$B$10,"",B75+F74)</f>
        <v/>
      </c>
      <c r="G75" s="1" t="str">
        <f aca="false">IF(A75&gt;$B$10,"",E75+G74)</f>
        <v/>
      </c>
      <c r="H75" s="1" t="str">
        <f aca="false">IF(A75&gt;$B$10,"",IF(A75=$B$10,(-$B$9+1)*B75*$B$12,0))</f>
        <v/>
      </c>
      <c r="J75" s="1" t="n">
        <v>72</v>
      </c>
      <c r="K75" s="1" t="str">
        <f aca="false">IF(J75&gt;$B$10,"",($B$4*$B$6+F87*$B$9)/$B$8)</f>
        <v/>
      </c>
      <c r="L75" s="1" t="str">
        <f aca="false">IF(J75&gt;$B$10,"",($B$7-G87)/($B$8*$B$12))</f>
        <v/>
      </c>
      <c r="M75" s="1" t="str">
        <f aca="false">IF($B$5="AMOUNT",L75,K75)</f>
        <v/>
      </c>
    </row>
    <row r="76" customFormat="false" ht="14.4" hidden="false" customHeight="false" outlineLevel="0" collapsed="false">
      <c r="A76" s="1" t="str">
        <f aca="false">IFERROR(IF(A75+1&lt;=$B$10,A75+1,""),"")</f>
        <v/>
      </c>
      <c r="B76" s="27" t="str">
        <f aca="false">IF(A76&gt;$B$10,"",ROUND(M63,2))</f>
        <v/>
      </c>
      <c r="C76" s="1" t="str">
        <f aca="false">IFERROR(IF(ISEVEN(A76)=0,$B$3,"Sell"),"")</f>
        <v/>
      </c>
      <c r="D76" s="1" t="str">
        <f aca="false">IF(A76&gt;$B$10,"",IF(A76=$B$10,$B$8,-$B$9))</f>
        <v/>
      </c>
      <c r="E76" s="27" t="str">
        <f aca="false">IF(A76&gt;$B$10,"",B76*D76*$B$12)</f>
        <v/>
      </c>
      <c r="F76" s="27" t="str">
        <f aca="false">IF(A76&gt;$B$10,"",B76+F75)</f>
        <v/>
      </c>
      <c r="G76" s="1" t="str">
        <f aca="false">IF(A76&gt;$B$10,"",E76+G75)</f>
        <v/>
      </c>
      <c r="H76" s="1" t="str">
        <f aca="false">IF(A76&gt;$B$10,"",IF(A76=$B$10,(-$B$9+1)*B76*$B$12,0))</f>
        <v/>
      </c>
      <c r="J76" s="1" t="n">
        <v>73</v>
      </c>
      <c r="K76" s="1" t="str">
        <f aca="false">IF(J76&gt;$B$10,"",($B$4*$B$6+F88*$B$9)/$B$8)</f>
        <v/>
      </c>
      <c r="L76" s="1" t="str">
        <f aca="false">IF(J76&gt;$B$10,"",($B$7-G88)/($B$8*$B$12))</f>
        <v/>
      </c>
      <c r="M76" s="1" t="str">
        <f aca="false">IF($B$5="AMOUNT",L76,K76)</f>
        <v/>
      </c>
    </row>
    <row r="77" customFormat="false" ht="14.4" hidden="false" customHeight="false" outlineLevel="0" collapsed="false">
      <c r="A77" s="1" t="str">
        <f aca="false">IFERROR(IF(A76+1&lt;=$B$10,A76+1,""),"")</f>
        <v/>
      </c>
      <c r="B77" s="27" t="str">
        <f aca="false">IF(A77&gt;$B$10,"",ROUND(M64,2))</f>
        <v/>
      </c>
      <c r="C77" s="1" t="str">
        <f aca="false">IFERROR(IF(ISEVEN(A77)=0,$B$3,"Sell"),"")</f>
        <v/>
      </c>
      <c r="D77" s="1" t="str">
        <f aca="false">IF(A77&gt;$B$10,"",IF(A77=$B$10,$B$8,-$B$9))</f>
        <v/>
      </c>
      <c r="E77" s="27" t="str">
        <f aca="false">IF(A77&gt;$B$10,"",B77*D77*$B$12)</f>
        <v/>
      </c>
      <c r="F77" s="27" t="str">
        <f aca="false">IF(A77&gt;$B$10,"",B77+F76)</f>
        <v/>
      </c>
      <c r="G77" s="1" t="str">
        <f aca="false">IF(A77&gt;$B$10,"",E77+G76)</f>
        <v/>
      </c>
      <c r="H77" s="1" t="str">
        <f aca="false">IF(A77&gt;$B$10,"",IF(A77=$B$10,(-$B$9+1)*B77*$B$12,0))</f>
        <v/>
      </c>
      <c r="J77" s="1" t="n">
        <v>74</v>
      </c>
      <c r="K77" s="1" t="str">
        <f aca="false">IF(J77&gt;$B$10,"",($B$4*$B$6+F89*$B$9)/$B$8)</f>
        <v/>
      </c>
      <c r="L77" s="1" t="str">
        <f aca="false">IF(J77&gt;$B$10,"",($B$7-G89)/($B$8*$B$12))</f>
        <v/>
      </c>
      <c r="M77" s="1" t="str">
        <f aca="false">IF($B$5="AMOUNT",L77,K77)</f>
        <v/>
      </c>
    </row>
    <row r="78" customFormat="false" ht="14.4" hidden="false" customHeight="false" outlineLevel="0" collapsed="false">
      <c r="A78" s="1" t="str">
        <f aca="false">IFERROR(IF(A77+1&lt;=$B$10,A77+1,""),"")</f>
        <v/>
      </c>
      <c r="B78" s="27" t="str">
        <f aca="false">IF(A78&gt;$B$10,"",ROUND(M65,2))</f>
        <v/>
      </c>
      <c r="C78" s="1" t="str">
        <f aca="false">IFERROR(IF(ISEVEN(A78)=0,$B$3,"Sell"),"")</f>
        <v/>
      </c>
      <c r="D78" s="1" t="str">
        <f aca="false">IF(A78&gt;$B$10,"",IF(A78=$B$10,$B$8,-$B$9))</f>
        <v/>
      </c>
      <c r="E78" s="27" t="str">
        <f aca="false">IF(A78&gt;$B$10,"",B78*D78*$B$12)</f>
        <v/>
      </c>
      <c r="F78" s="27" t="str">
        <f aca="false">IF(A78&gt;$B$10,"",B78+F77)</f>
        <v/>
      </c>
      <c r="G78" s="1" t="str">
        <f aca="false">IF(A78&gt;$B$10,"",E78+G77)</f>
        <v/>
      </c>
      <c r="H78" s="1" t="str">
        <f aca="false">IF(A78&gt;$B$10,"",IF(A78=$B$10,(-$B$9+1)*B78*$B$12,0))</f>
        <v/>
      </c>
      <c r="J78" s="1" t="n">
        <v>75</v>
      </c>
      <c r="K78" s="1" t="str">
        <f aca="false">IF(J78&gt;$B$10,"",($B$4*$B$6+F90*$B$9)/$B$8)</f>
        <v/>
      </c>
      <c r="L78" s="1" t="str">
        <f aca="false">IF(J78&gt;$B$10,"",($B$7-G90)/($B$8*$B$12))</f>
        <v/>
      </c>
      <c r="M78" s="1" t="str">
        <f aca="false">IF($B$5="AMOUNT",L78,K78)</f>
        <v/>
      </c>
    </row>
    <row r="79" customFormat="false" ht="14.4" hidden="false" customHeight="false" outlineLevel="0" collapsed="false">
      <c r="A79" s="1" t="str">
        <f aca="false">IFERROR(IF(A78+1&lt;=$B$10,A78+1,""),"")</f>
        <v/>
      </c>
      <c r="B79" s="27" t="str">
        <f aca="false">IF(A79&gt;$B$10,"",ROUND(M66,2))</f>
        <v/>
      </c>
      <c r="C79" s="1" t="str">
        <f aca="false">IFERROR(IF(ISEVEN(A79)=0,$B$3,"Sell"),"")</f>
        <v/>
      </c>
      <c r="D79" s="1" t="str">
        <f aca="false">IF(A79&gt;$B$10,"",IF(A79=$B$10,$B$8,-$B$9))</f>
        <v/>
      </c>
      <c r="E79" s="27" t="str">
        <f aca="false">IF(A79&gt;$B$10,"",B79*D79*$B$12)</f>
        <v/>
      </c>
      <c r="F79" s="27" t="str">
        <f aca="false">IF(A79&gt;$B$10,"",B79+F78)</f>
        <v/>
      </c>
      <c r="G79" s="1" t="str">
        <f aca="false">IF(A79&gt;$B$10,"",E79+G78)</f>
        <v/>
      </c>
      <c r="H79" s="1" t="str">
        <f aca="false">IF(A79&gt;$B$10,"",IF(A79=$B$10,(-$B$9+1)*B79*$B$12,0))</f>
        <v/>
      </c>
      <c r="J79" s="1" t="n">
        <v>76</v>
      </c>
      <c r="K79" s="1" t="str">
        <f aca="false">IF(J79&gt;$B$10,"",($B$4*$B$6+F91*$B$9)/$B$8)</f>
        <v/>
      </c>
      <c r="L79" s="1" t="str">
        <f aca="false">IF(J79&gt;$B$10,"",($B$7-G91)/($B$8*$B$12))</f>
        <v/>
      </c>
      <c r="M79" s="1" t="str">
        <f aca="false">IF($B$5="AMOUNT",L79,K79)</f>
        <v/>
      </c>
    </row>
    <row r="80" customFormat="false" ht="14.4" hidden="false" customHeight="false" outlineLevel="0" collapsed="false">
      <c r="A80" s="1" t="str">
        <f aca="false">IFERROR(IF(A79+1&lt;=$B$10,A79+1,""),"")</f>
        <v/>
      </c>
      <c r="B80" s="27" t="str">
        <f aca="false">IF(A80&gt;$B$10,"",ROUND(M67,2))</f>
        <v/>
      </c>
      <c r="C80" s="1" t="str">
        <f aca="false">IFERROR(IF(ISEVEN(A80)=0,$B$3,"Sell"),"")</f>
        <v/>
      </c>
      <c r="D80" s="1" t="str">
        <f aca="false">IF(A80&gt;$B$10,"",IF(A80=$B$10,$B$8,-$B$9))</f>
        <v/>
      </c>
      <c r="E80" s="27" t="str">
        <f aca="false">IF(A80&gt;$B$10,"",B80*D80*$B$12)</f>
        <v/>
      </c>
      <c r="F80" s="27" t="str">
        <f aca="false">IF(A80&gt;$B$10,"",B80+F79)</f>
        <v/>
      </c>
      <c r="G80" s="1" t="str">
        <f aca="false">IF(A80&gt;$B$10,"",E80+G79)</f>
        <v/>
      </c>
      <c r="H80" s="1" t="str">
        <f aca="false">IF(A80&gt;$B$10,"",IF(A80=$B$10,(-$B$9+1)*B80*$B$12,0))</f>
        <v/>
      </c>
      <c r="J80" s="1" t="n">
        <v>77</v>
      </c>
      <c r="K80" s="1" t="str">
        <f aca="false">IF(J80&gt;$B$10,"",($B$4*$B$6+F92*$B$9)/$B$8)</f>
        <v/>
      </c>
      <c r="L80" s="1" t="str">
        <f aca="false">IF(J80&gt;$B$10,"",($B$7-G92)/($B$8*$B$12))</f>
        <v/>
      </c>
      <c r="M80" s="1" t="str">
        <f aca="false">IF($B$5="AMOUNT",L80,K80)</f>
        <v/>
      </c>
    </row>
    <row r="81" customFormat="false" ht="14.4" hidden="false" customHeight="false" outlineLevel="0" collapsed="false">
      <c r="A81" s="1" t="str">
        <f aca="false">IFERROR(IF(A80+1&lt;=$B$10,A80+1,""),"")</f>
        <v/>
      </c>
      <c r="B81" s="27" t="str">
        <f aca="false">IF(A81&gt;$B$10,"",ROUND(M68,2))</f>
        <v/>
      </c>
      <c r="C81" s="1" t="str">
        <f aca="false">IFERROR(IF(ISEVEN(A81)=0,$B$3,"Sell"),"")</f>
        <v/>
      </c>
      <c r="D81" s="1" t="str">
        <f aca="false">IF(A81&gt;$B$10,"",IF(A81=$B$10,$B$8,-$B$9))</f>
        <v/>
      </c>
      <c r="E81" s="27" t="str">
        <f aca="false">IF(A81&gt;$B$10,"",B81*D81*$B$12)</f>
        <v/>
      </c>
      <c r="F81" s="27" t="str">
        <f aca="false">IF(A81&gt;$B$10,"",B81+F80)</f>
        <v/>
      </c>
      <c r="G81" s="1" t="str">
        <f aca="false">IF(A81&gt;$B$10,"",E81+G80)</f>
        <v/>
      </c>
      <c r="H81" s="1" t="str">
        <f aca="false">IF(A81&gt;$B$10,"",IF(A81=$B$10,(-$B$9+1)*B81*$B$12,0))</f>
        <v/>
      </c>
      <c r="J81" s="1" t="n">
        <v>78</v>
      </c>
      <c r="K81" s="1" t="str">
        <f aca="false">IF(J81&gt;$B$10,"",($B$4*$B$6+F93*$B$9)/$B$8)</f>
        <v/>
      </c>
      <c r="L81" s="1" t="str">
        <f aca="false">IF(J81&gt;$B$10,"",($B$7-G93)/($B$8*$B$12))</f>
        <v/>
      </c>
      <c r="M81" s="1" t="str">
        <f aca="false">IF($B$5="AMOUNT",L81,K81)</f>
        <v/>
      </c>
    </row>
    <row r="82" customFormat="false" ht="14.4" hidden="false" customHeight="false" outlineLevel="0" collapsed="false">
      <c r="A82" s="1" t="str">
        <f aca="false">IFERROR(IF(A81+1&lt;=$B$10,A81+1,""),"")</f>
        <v/>
      </c>
      <c r="B82" s="27" t="str">
        <f aca="false">IF(A82&gt;$B$10,"",ROUND(M69,2))</f>
        <v/>
      </c>
      <c r="C82" s="1" t="str">
        <f aca="false">IFERROR(IF(ISEVEN(A82)=0,$B$3,"Sell"),"")</f>
        <v/>
      </c>
      <c r="D82" s="1" t="str">
        <f aca="false">IF(A82&gt;$B$10,"",IF(A82=$B$10,$B$8,-$B$9))</f>
        <v/>
      </c>
      <c r="E82" s="27" t="str">
        <f aca="false">IF(A82&gt;$B$10,"",B82*D82*$B$12)</f>
        <v/>
      </c>
      <c r="F82" s="27" t="str">
        <f aca="false">IF(A82&gt;$B$10,"",B82+F81)</f>
        <v/>
      </c>
      <c r="G82" s="1" t="str">
        <f aca="false">IF(A82&gt;$B$10,"",E82+G81)</f>
        <v/>
      </c>
      <c r="H82" s="1" t="str">
        <f aca="false">IF(A82&gt;$B$10,"",IF(A82=$B$10,(-$B$9+1)*B82*$B$12,0))</f>
        <v/>
      </c>
      <c r="J82" s="1" t="n">
        <v>79</v>
      </c>
      <c r="K82" s="1" t="str">
        <f aca="false">IF(J82&gt;$B$10,"",($B$4*$B$6+F94*$B$9)/$B$8)</f>
        <v/>
      </c>
      <c r="L82" s="1" t="str">
        <f aca="false">IF(J82&gt;$B$10,"",($B$7-G94)/($B$8*$B$12))</f>
        <v/>
      </c>
      <c r="M82" s="1" t="str">
        <f aca="false">IF($B$5="AMOUNT",L82,K82)</f>
        <v/>
      </c>
    </row>
    <row r="83" customFormat="false" ht="14.4" hidden="false" customHeight="false" outlineLevel="0" collapsed="false">
      <c r="A83" s="1" t="str">
        <f aca="false">IFERROR(IF(A82+1&lt;=$B$10,A82+1,""),"")</f>
        <v/>
      </c>
      <c r="B83" s="27" t="str">
        <f aca="false">IF(A83&gt;$B$10,"",ROUND(M70,2))</f>
        <v/>
      </c>
      <c r="C83" s="1" t="str">
        <f aca="false">IFERROR(IF(ISEVEN(A83)=0,$B$3,"Sell"),"")</f>
        <v/>
      </c>
      <c r="D83" s="1" t="str">
        <f aca="false">IF(A83&gt;$B$10,"",IF(A83=$B$10,$B$8,-$B$9))</f>
        <v/>
      </c>
      <c r="E83" s="27" t="str">
        <f aca="false">IF(A83&gt;$B$10,"",B83*D83*$B$12)</f>
        <v/>
      </c>
      <c r="F83" s="27" t="str">
        <f aca="false">IF(A83&gt;$B$10,"",B83+F82)</f>
        <v/>
      </c>
      <c r="G83" s="1" t="str">
        <f aca="false">IF(A83&gt;$B$10,"",E83+G82)</f>
        <v/>
      </c>
      <c r="H83" s="1" t="str">
        <f aca="false">IF(A83&gt;$B$10,"",IF(A83=$B$10,(-$B$9+1)*B83*$B$12,0))</f>
        <v/>
      </c>
      <c r="J83" s="1" t="n">
        <v>80</v>
      </c>
      <c r="K83" s="1" t="str">
        <f aca="false">IF(J83&gt;$B$10,"",($B$4*$B$6+F95*$B$9)/$B$8)</f>
        <v/>
      </c>
      <c r="L83" s="1" t="str">
        <f aca="false">IF(J83&gt;$B$10,"",($B$7-G95)/($B$8*$B$12))</f>
        <v/>
      </c>
      <c r="M83" s="1" t="str">
        <f aca="false">IF($B$5="AMOUNT",L83,K83)</f>
        <v/>
      </c>
    </row>
    <row r="84" customFormat="false" ht="14.4" hidden="false" customHeight="false" outlineLevel="0" collapsed="false">
      <c r="A84" s="1" t="str">
        <f aca="false">IFERROR(IF(A83+1&lt;=$B$10,A83+1,""),"")</f>
        <v/>
      </c>
      <c r="B84" s="27" t="str">
        <f aca="false">IF(A84&gt;$B$10,"",ROUND(M71,2))</f>
        <v/>
      </c>
      <c r="C84" s="1" t="str">
        <f aca="false">IFERROR(IF(ISEVEN(A84)=0,$B$3,"Sell"),"")</f>
        <v/>
      </c>
      <c r="D84" s="1" t="str">
        <f aca="false">IF(A84&gt;$B$10,"",IF(A84=$B$10,$B$8,-$B$9))</f>
        <v/>
      </c>
      <c r="E84" s="27" t="str">
        <f aca="false">IF(A84&gt;$B$10,"",B84*D84*$B$12)</f>
        <v/>
      </c>
      <c r="F84" s="27" t="str">
        <f aca="false">IF(A84&gt;$B$10,"",B84+F83)</f>
        <v/>
      </c>
      <c r="G84" s="1" t="str">
        <f aca="false">IF(A84&gt;$B$10,"",E84+G83)</f>
        <v/>
      </c>
      <c r="H84" s="1" t="str">
        <f aca="false">IF(A84&gt;$B$10,"",IF(A84=$B$10,(-$B$9+1)*B84*$B$12,0))</f>
        <v/>
      </c>
      <c r="J84" s="1" t="n">
        <v>81</v>
      </c>
      <c r="K84" s="1" t="str">
        <f aca="false">IF(J84&gt;$B$10,"",($B$4*$B$6+F96*$B$9)/$B$8)</f>
        <v/>
      </c>
      <c r="L84" s="1" t="str">
        <f aca="false">IF(J84&gt;$B$10,"",($B$7-G96)/($B$8*$B$12))</f>
        <v/>
      </c>
      <c r="M84" s="1" t="str">
        <f aca="false">IF($B$5="AMOUNT",L84,K84)</f>
        <v/>
      </c>
    </row>
    <row r="85" customFormat="false" ht="14.4" hidden="false" customHeight="false" outlineLevel="0" collapsed="false">
      <c r="A85" s="1" t="str">
        <f aca="false">IFERROR(IF(A84+1&lt;=$B$10,A84+1,""),"")</f>
        <v/>
      </c>
      <c r="B85" s="27" t="str">
        <f aca="false">IF(A85&gt;$B$10,"",ROUND(M72,2))</f>
        <v/>
      </c>
      <c r="C85" s="1" t="str">
        <f aca="false">IFERROR(IF(ISEVEN(A85)=0,$B$3,"Sell"),"")</f>
        <v/>
      </c>
      <c r="D85" s="1" t="str">
        <f aca="false">IF(A85&gt;$B$10,"",IF(A85=$B$10,$B$8,-$B$9))</f>
        <v/>
      </c>
      <c r="E85" s="27" t="str">
        <f aca="false">IF(A85&gt;$B$10,"",B85*D85*$B$12)</f>
        <v/>
      </c>
      <c r="F85" s="27" t="str">
        <f aca="false">IF(A85&gt;$B$10,"",B85+F84)</f>
        <v/>
      </c>
      <c r="G85" s="1" t="str">
        <f aca="false">IF(A85&gt;$B$10,"",E85+G84)</f>
        <v/>
      </c>
      <c r="H85" s="1" t="str">
        <f aca="false">IF(A85&gt;$B$10,"",IF(A85=$B$10,(-$B$9+1)*B85*$B$12,0))</f>
        <v/>
      </c>
      <c r="J85" s="1" t="n">
        <v>82</v>
      </c>
      <c r="K85" s="1" t="str">
        <f aca="false">IF(J85&gt;$B$10,"",($B$4*$B$6+F97*$B$9)/$B$8)</f>
        <v/>
      </c>
      <c r="L85" s="1" t="str">
        <f aca="false">IF(J85&gt;$B$10,"",($B$7-G97)/($B$8*$B$12))</f>
        <v/>
      </c>
      <c r="M85" s="1" t="str">
        <f aca="false">IF($B$5="AMOUNT",L85,K85)</f>
        <v/>
      </c>
    </row>
    <row r="86" customFormat="false" ht="14.4" hidden="false" customHeight="false" outlineLevel="0" collapsed="false">
      <c r="A86" s="1" t="str">
        <f aca="false">IFERROR(IF(A85+1&lt;=$B$10,A85+1,""),"")</f>
        <v/>
      </c>
      <c r="B86" s="27" t="str">
        <f aca="false">IF(A86&gt;$B$10,"",ROUND(M73,2))</f>
        <v/>
      </c>
      <c r="C86" s="1" t="str">
        <f aca="false">IFERROR(IF(ISEVEN(A86)=0,$B$3,"Sell"),"")</f>
        <v/>
      </c>
      <c r="D86" s="1" t="str">
        <f aca="false">IF(A86&gt;$B$10,"",IF(A86=$B$10,$B$8,-$B$9))</f>
        <v/>
      </c>
      <c r="E86" s="27" t="str">
        <f aca="false">IF(A86&gt;$B$10,"",B86*D86*$B$12)</f>
        <v/>
      </c>
      <c r="F86" s="27" t="str">
        <f aca="false">IF(A86&gt;$B$10,"",B86+F85)</f>
        <v/>
      </c>
      <c r="G86" s="1" t="str">
        <f aca="false">IF(A86&gt;$B$10,"",E86+G85)</f>
        <v/>
      </c>
      <c r="H86" s="1" t="str">
        <f aca="false">IF(A86&gt;$B$10,"",IF(A86=$B$10,(-$B$9+1)*B86*$B$12,0))</f>
        <v/>
      </c>
      <c r="J86" s="1" t="n">
        <v>83</v>
      </c>
      <c r="K86" s="1" t="str">
        <f aca="false">IF(J86&gt;$B$10,"",($B$4*$B$6+F98*$B$9)/$B$8)</f>
        <v/>
      </c>
      <c r="L86" s="1" t="str">
        <f aca="false">IF(J86&gt;$B$10,"",($B$7-G98)/($B$8*$B$12))</f>
        <v/>
      </c>
      <c r="M86" s="1" t="str">
        <f aca="false">IF($B$5="AMOUNT",L86,K86)</f>
        <v/>
      </c>
    </row>
    <row r="87" customFormat="false" ht="14.4" hidden="false" customHeight="false" outlineLevel="0" collapsed="false">
      <c r="A87" s="1" t="str">
        <f aca="false">IFERROR(IF(A86+1&lt;=$B$10,A86+1,""),"")</f>
        <v/>
      </c>
      <c r="B87" s="27" t="str">
        <f aca="false">IF(A87&gt;$B$10,"",ROUND(M74,2))</f>
        <v/>
      </c>
      <c r="C87" s="1" t="str">
        <f aca="false">IFERROR(IF(ISEVEN(A87)=0,$B$3,"Sell"),"")</f>
        <v/>
      </c>
      <c r="D87" s="1" t="str">
        <f aca="false">IF(A87&gt;$B$10,"",IF(A87=$B$10,$B$8,-$B$9))</f>
        <v/>
      </c>
      <c r="E87" s="27" t="str">
        <f aca="false">IF(A87&gt;$B$10,"",B87*D87*$B$12)</f>
        <v/>
      </c>
      <c r="F87" s="27" t="str">
        <f aca="false">IF(A87&gt;$B$10,"",B87+F86)</f>
        <v/>
      </c>
      <c r="G87" s="1" t="str">
        <f aca="false">IF(A87&gt;$B$10,"",E87+G86)</f>
        <v/>
      </c>
      <c r="H87" s="1" t="str">
        <f aca="false">IF(A87&gt;$B$10,"",IF(A87=$B$10,(-$B$9+1)*B87*$B$12,0))</f>
        <v/>
      </c>
      <c r="J87" s="1" t="n">
        <v>84</v>
      </c>
      <c r="K87" s="1" t="str">
        <f aca="false">IF(J87&gt;$B$10,"",($B$4*$B$6+F99*$B$9)/$B$8)</f>
        <v/>
      </c>
      <c r="L87" s="1" t="str">
        <f aca="false">IF(J87&gt;$B$10,"",($B$7-G99)/($B$8*$B$12))</f>
        <v/>
      </c>
      <c r="M87" s="1" t="str">
        <f aca="false">IF($B$5="AMOUNT",L87,K87)</f>
        <v/>
      </c>
    </row>
    <row r="88" customFormat="false" ht="14.4" hidden="false" customHeight="false" outlineLevel="0" collapsed="false">
      <c r="A88" s="1" t="str">
        <f aca="false">IFERROR(IF(A87+1&lt;=$B$10,A87+1,""),"")</f>
        <v/>
      </c>
      <c r="B88" s="27" t="str">
        <f aca="false">IF(A88&gt;$B$10,"",ROUND(M75,2))</f>
        <v/>
      </c>
      <c r="C88" s="1" t="str">
        <f aca="false">IFERROR(IF(ISEVEN(A88)=0,$B$3,"Sell"),"")</f>
        <v/>
      </c>
      <c r="D88" s="1" t="str">
        <f aca="false">IF(A88&gt;$B$10,"",IF(A88=$B$10,$B$8,-$B$9))</f>
        <v/>
      </c>
      <c r="E88" s="27" t="str">
        <f aca="false">IF(A88&gt;$B$10,"",B88*D88*$B$12)</f>
        <v/>
      </c>
      <c r="F88" s="27" t="str">
        <f aca="false">IF(A88&gt;$B$10,"",B88+F87)</f>
        <v/>
      </c>
      <c r="G88" s="1" t="str">
        <f aca="false">IF(A88&gt;$B$10,"",E88+G87)</f>
        <v/>
      </c>
      <c r="H88" s="1" t="str">
        <f aca="false">IF(A88&gt;$B$10,"",IF(A88=$B$10,(-$B$9+1)*B88*$B$12,0))</f>
        <v/>
      </c>
      <c r="J88" s="1" t="n">
        <v>85</v>
      </c>
      <c r="K88" s="1" t="str">
        <f aca="false">IF(J88&gt;$B$10,"",($B$4*$B$6+F100*$B$9)/$B$8)</f>
        <v/>
      </c>
      <c r="L88" s="1" t="str">
        <f aca="false">IF(J88&gt;$B$10,"",($B$7-G100)/($B$8*$B$12))</f>
        <v/>
      </c>
      <c r="M88" s="1" t="str">
        <f aca="false">IF($B$5="AMOUNT",L88,K88)</f>
        <v/>
      </c>
    </row>
    <row r="89" customFormat="false" ht="14.4" hidden="false" customHeight="false" outlineLevel="0" collapsed="false">
      <c r="A89" s="1" t="str">
        <f aca="false">IFERROR(IF(A88+1&lt;=$B$10,A88+1,""),"")</f>
        <v/>
      </c>
      <c r="B89" s="27" t="str">
        <f aca="false">IF(A89&gt;$B$10,"",ROUND(M76,2))</f>
        <v/>
      </c>
      <c r="C89" s="1" t="str">
        <f aca="false">IFERROR(IF(ISEVEN(A89)=0,$B$3,"Sell"),"")</f>
        <v/>
      </c>
      <c r="D89" s="1" t="str">
        <f aca="false">IF(A89&gt;$B$10,"",IF(A89=$B$10,$B$8,-$B$9))</f>
        <v/>
      </c>
      <c r="E89" s="27" t="str">
        <f aca="false">IF(A89&gt;$B$10,"",B89*D89*$B$12)</f>
        <v/>
      </c>
      <c r="F89" s="27" t="str">
        <f aca="false">IF(A89&gt;$B$10,"",B89+F88)</f>
        <v/>
      </c>
      <c r="G89" s="1" t="str">
        <f aca="false">IF(A89&gt;$B$10,"",E89+G88)</f>
        <v/>
      </c>
      <c r="H89" s="1" t="str">
        <f aca="false">IF(A89&gt;$B$10,"",IF(A89=$B$10,(-$B$9+1)*B89*$B$12,0))</f>
        <v/>
      </c>
      <c r="J89" s="1" t="n">
        <v>86</v>
      </c>
      <c r="K89" s="1" t="str">
        <f aca="false">IF(J89&gt;$B$10,"",($B$4*$B$6+F101*$B$9)/$B$8)</f>
        <v/>
      </c>
      <c r="L89" s="1" t="str">
        <f aca="false">IF(J89&gt;$B$10,"",($B$7-G101)/($B$8*$B$12))</f>
        <v/>
      </c>
      <c r="M89" s="1" t="str">
        <f aca="false">IF($B$5="AMOUNT",L89,K89)</f>
        <v/>
      </c>
    </row>
    <row r="90" customFormat="false" ht="14.4" hidden="false" customHeight="false" outlineLevel="0" collapsed="false">
      <c r="A90" s="1" t="str">
        <f aca="false">IFERROR(IF(A89+1&lt;=$B$10,A89+1,""),"")</f>
        <v/>
      </c>
      <c r="B90" s="27" t="str">
        <f aca="false">IF(A90&gt;$B$10,"",ROUND(M77,2))</f>
        <v/>
      </c>
      <c r="C90" s="1" t="str">
        <f aca="false">IFERROR(IF(ISEVEN(A90)=0,$B$3,"Sell"),"")</f>
        <v/>
      </c>
      <c r="D90" s="1" t="str">
        <f aca="false">IF(A90&gt;$B$10,"",IF(A90=$B$10,$B$8,-$B$9))</f>
        <v/>
      </c>
      <c r="E90" s="27" t="str">
        <f aca="false">IF(A90&gt;$B$10,"",B90*D90*$B$12)</f>
        <v/>
      </c>
      <c r="F90" s="27" t="str">
        <f aca="false">IF(A90&gt;$B$10,"",B90+F89)</f>
        <v/>
      </c>
      <c r="G90" s="1" t="str">
        <f aca="false">IF(A90&gt;$B$10,"",E90+G89)</f>
        <v/>
      </c>
      <c r="H90" s="1" t="str">
        <f aca="false">IF(A90&gt;$B$10,"",IF(A90=$B$10,(-$B$9+1)*B90*$B$12,0))</f>
        <v/>
      </c>
      <c r="J90" s="1" t="n">
        <v>87</v>
      </c>
      <c r="K90" s="1" t="str">
        <f aca="false">IF(J90&gt;$B$10,"",($B$4*$B$6+F102*$B$9)/$B$8)</f>
        <v/>
      </c>
      <c r="L90" s="1" t="str">
        <f aca="false">IF(J90&gt;$B$10,"",($B$7-G102)/($B$8*$B$12))</f>
        <v/>
      </c>
      <c r="M90" s="1" t="str">
        <f aca="false">IF($B$5="AMOUNT",L90,K90)</f>
        <v/>
      </c>
    </row>
    <row r="91" customFormat="false" ht="14.4" hidden="false" customHeight="false" outlineLevel="0" collapsed="false">
      <c r="A91" s="1" t="str">
        <f aca="false">IFERROR(IF(A90+1&lt;=$B$10,A90+1,""),"")</f>
        <v/>
      </c>
      <c r="B91" s="27" t="str">
        <f aca="false">IF(A91&gt;$B$10,"",ROUND(M78,2))</f>
        <v/>
      </c>
      <c r="C91" s="1" t="str">
        <f aca="false">IFERROR(IF(ISEVEN(A91)=0,$B$3,"Sell"),"")</f>
        <v/>
      </c>
      <c r="D91" s="1" t="str">
        <f aca="false">IF(A91&gt;$B$10,"",IF(A91=$B$10,$B$8,-$B$9))</f>
        <v/>
      </c>
      <c r="E91" s="27" t="str">
        <f aca="false">IF(A91&gt;$B$10,"",B91*D91*$B$12)</f>
        <v/>
      </c>
      <c r="F91" s="27" t="str">
        <f aca="false">IF(A91&gt;$B$10,"",B91+F90)</f>
        <v/>
      </c>
      <c r="G91" s="1" t="str">
        <f aca="false">IF(A91&gt;$B$10,"",E91+G90)</f>
        <v/>
      </c>
      <c r="H91" s="1" t="str">
        <f aca="false">IF(A91&gt;$B$10,"",IF(A91=$B$10,(-$B$9+1)*B91*$B$12,0))</f>
        <v/>
      </c>
      <c r="J91" s="1" t="n">
        <v>88</v>
      </c>
      <c r="K91" s="1" t="str">
        <f aca="false">IF(J91&gt;$B$10,"",($B$4*$B$6+F103*$B$9)/$B$8)</f>
        <v/>
      </c>
      <c r="L91" s="1" t="str">
        <f aca="false">IF(J91&gt;$B$10,"",($B$7-G103)/($B$8*$B$12))</f>
        <v/>
      </c>
      <c r="M91" s="1" t="str">
        <f aca="false">IF($B$5="AMOUNT",L91,K91)</f>
        <v/>
      </c>
    </row>
    <row r="92" customFormat="false" ht="14.4" hidden="false" customHeight="false" outlineLevel="0" collapsed="false">
      <c r="A92" s="1" t="str">
        <f aca="false">IFERROR(IF(A91+1&lt;=$B$10,A91+1,""),"")</f>
        <v/>
      </c>
      <c r="B92" s="27" t="str">
        <f aca="false">IF(A92&gt;$B$10,"",ROUND(M79,2))</f>
        <v/>
      </c>
      <c r="C92" s="1" t="str">
        <f aca="false">IFERROR(IF(ISEVEN(A92)=0,$B$3,"Sell"),"")</f>
        <v/>
      </c>
      <c r="D92" s="1" t="str">
        <f aca="false">IF(A92&gt;$B$10,"",IF(A92=$B$10,$B$8,-$B$9))</f>
        <v/>
      </c>
      <c r="E92" s="27" t="str">
        <f aca="false">IF(A92&gt;$B$10,"",B92*D92*$B$12)</f>
        <v/>
      </c>
      <c r="F92" s="27" t="str">
        <f aca="false">IF(A92&gt;$B$10,"",B92+F91)</f>
        <v/>
      </c>
      <c r="G92" s="1" t="str">
        <f aca="false">IF(A92&gt;$B$10,"",E92+G91)</f>
        <v/>
      </c>
      <c r="H92" s="1" t="str">
        <f aca="false">IF(A92&gt;$B$10,"",IF(A92=$B$10,(-$B$9+1)*B92*$B$12,0))</f>
        <v/>
      </c>
      <c r="J92" s="1" t="n">
        <v>89</v>
      </c>
      <c r="K92" s="1" t="str">
        <f aca="false">IF(J92&gt;$B$10,"",($B$4*$B$6+F104*$B$9)/$B$8)</f>
        <v/>
      </c>
      <c r="L92" s="1" t="str">
        <f aca="false">IF(J92&gt;$B$10,"",($B$7-G104)/($B$8*$B$12))</f>
        <v/>
      </c>
      <c r="M92" s="1" t="str">
        <f aca="false">IF($B$5="AMOUNT",L92,K92)</f>
        <v/>
      </c>
    </row>
    <row r="93" customFormat="false" ht="14.4" hidden="false" customHeight="false" outlineLevel="0" collapsed="false">
      <c r="A93" s="1" t="str">
        <f aca="false">IFERROR(IF(A92+1&lt;=$B$10,A92+1,""),"")</f>
        <v/>
      </c>
      <c r="B93" s="27" t="str">
        <f aca="false">IF(A93&gt;$B$10,"",ROUND(M80,2))</f>
        <v/>
      </c>
      <c r="C93" s="1" t="str">
        <f aca="false">IFERROR(IF(ISEVEN(A93)=0,$B$3,"Sell"),"")</f>
        <v/>
      </c>
      <c r="D93" s="1" t="str">
        <f aca="false">IF(A93&gt;$B$10,"",IF(A93=$B$10,$B$8,-$B$9))</f>
        <v/>
      </c>
      <c r="E93" s="27" t="str">
        <f aca="false">IF(A93&gt;$B$10,"",B93*D93*$B$12)</f>
        <v/>
      </c>
      <c r="F93" s="27" t="str">
        <f aca="false">IF(A93&gt;$B$10,"",B93+F92)</f>
        <v/>
      </c>
      <c r="G93" s="1" t="str">
        <f aca="false">IF(A93&gt;$B$10,"",E93+G92)</f>
        <v/>
      </c>
      <c r="H93" s="1" t="str">
        <f aca="false">IF(A93&gt;$B$10,"",IF(A93=$B$10,(-$B$9+1)*B93*$B$12,0))</f>
        <v/>
      </c>
      <c r="J93" s="1" t="n">
        <v>90</v>
      </c>
      <c r="K93" s="1" t="str">
        <f aca="false">IF(J93&gt;$B$10,"",($B$4*$B$6+F105*$B$9)/$B$8)</f>
        <v/>
      </c>
      <c r="L93" s="1" t="str">
        <f aca="false">IF(J93&gt;$B$10,"",($B$7-G105)/($B$8*$B$12))</f>
        <v/>
      </c>
      <c r="M93" s="1" t="str">
        <f aca="false">IF($B$5="AMOUNT",L93,K93)</f>
        <v/>
      </c>
    </row>
    <row r="94" customFormat="false" ht="14.4" hidden="false" customHeight="false" outlineLevel="0" collapsed="false">
      <c r="A94" s="1" t="str">
        <f aca="false">IFERROR(IF(A93+1&lt;=$B$10,A93+1,""),"")</f>
        <v/>
      </c>
      <c r="B94" s="27" t="str">
        <f aca="false">IF(A94&gt;$B$10,"",ROUND(M81,2))</f>
        <v/>
      </c>
      <c r="C94" s="1" t="str">
        <f aca="false">IFERROR(IF(ISEVEN(A94)=0,$B$3,"Sell"),"")</f>
        <v/>
      </c>
      <c r="D94" s="1" t="str">
        <f aca="false">IF(A94&gt;$B$10,"",IF(A94=$B$10,$B$8,-$B$9))</f>
        <v/>
      </c>
      <c r="E94" s="27" t="str">
        <f aca="false">IF(A94&gt;$B$10,"",B94*D94*$B$12)</f>
        <v/>
      </c>
      <c r="F94" s="27" t="str">
        <f aca="false">IF(A94&gt;$B$10,"",B94+F93)</f>
        <v/>
      </c>
      <c r="G94" s="1" t="str">
        <f aca="false">IF(A94&gt;$B$10,"",E94+G93)</f>
        <v/>
      </c>
      <c r="H94" s="1" t="str">
        <f aca="false">IF(A94&gt;$B$10,"",IF(A94=$B$10,(-$B$9+1)*B94*$B$12,0))</f>
        <v/>
      </c>
      <c r="J94" s="1" t="n">
        <v>91</v>
      </c>
      <c r="K94" s="1" t="str">
        <f aca="false">IF(J94&gt;$B$10,"",($B$4*$B$6+F106*$B$9)/$B$8)</f>
        <v/>
      </c>
      <c r="L94" s="1" t="str">
        <f aca="false">IF(J94&gt;$B$10,"",($B$7-G106)/($B$8*$B$12))</f>
        <v/>
      </c>
      <c r="M94" s="1" t="str">
        <f aca="false">IF($B$5="AMOUNT",L94,K94)</f>
        <v/>
      </c>
    </row>
    <row r="95" customFormat="false" ht="14.4" hidden="false" customHeight="false" outlineLevel="0" collapsed="false">
      <c r="A95" s="1" t="str">
        <f aca="false">IFERROR(IF(A94+1&lt;=$B$10,A94+1,""),"")</f>
        <v/>
      </c>
      <c r="B95" s="27" t="str">
        <f aca="false">IF(A95&gt;$B$10,"",ROUND(M82,2))</f>
        <v/>
      </c>
      <c r="C95" s="1" t="str">
        <f aca="false">IFERROR(IF(ISEVEN(A95)=0,$B$3,"Sell"),"")</f>
        <v/>
      </c>
      <c r="D95" s="1" t="str">
        <f aca="false">IF(A95&gt;$B$10,"",IF(A95=$B$10,$B$8,-$B$9))</f>
        <v/>
      </c>
      <c r="E95" s="27" t="str">
        <f aca="false">IF(A95&gt;$B$10,"",B95*D95*$B$12)</f>
        <v/>
      </c>
      <c r="F95" s="27" t="str">
        <f aca="false">IF(A95&gt;$B$10,"",B95+F94)</f>
        <v/>
      </c>
      <c r="G95" s="1" t="str">
        <f aca="false">IF(A95&gt;$B$10,"",E95+G94)</f>
        <v/>
      </c>
      <c r="H95" s="1" t="str">
        <f aca="false">IF(A95&gt;$B$10,"",IF(A95=$B$10,(-$B$9+1)*B95*$B$12,0))</f>
        <v/>
      </c>
      <c r="J95" s="1" t="n">
        <v>92</v>
      </c>
      <c r="K95" s="1" t="str">
        <f aca="false">IF(J95&gt;$B$10,"",($B$4*$B$6+F107*$B$9)/$B$8)</f>
        <v/>
      </c>
      <c r="L95" s="1" t="str">
        <f aca="false">IF(J95&gt;$B$10,"",($B$7-G107)/($B$8*$B$12))</f>
        <v/>
      </c>
      <c r="M95" s="1" t="str">
        <f aca="false">IF($B$5="AMOUNT",L95,K95)</f>
        <v/>
      </c>
    </row>
    <row r="96" customFormat="false" ht="14.4" hidden="false" customHeight="false" outlineLevel="0" collapsed="false">
      <c r="A96" s="1" t="str">
        <f aca="false">IFERROR(IF(A95+1&lt;=$B$10,A95+1,""),"")</f>
        <v/>
      </c>
      <c r="B96" s="27" t="str">
        <f aca="false">IF(A96&gt;$B$10,"",ROUND(M83,2))</f>
        <v/>
      </c>
      <c r="C96" s="1" t="str">
        <f aca="false">IFERROR(IF(ISEVEN(A96)=0,$B$3,"Sell"),"")</f>
        <v/>
      </c>
      <c r="D96" s="1" t="str">
        <f aca="false">IF(A96&gt;$B$10,"",IF(A96=$B$10,$B$8,-$B$9))</f>
        <v/>
      </c>
      <c r="E96" s="27" t="str">
        <f aca="false">IF(A96&gt;$B$10,"",B96*D96*$B$12)</f>
        <v/>
      </c>
      <c r="F96" s="27" t="str">
        <f aca="false">IF(A96&gt;$B$10,"",B96+F95)</f>
        <v/>
      </c>
      <c r="G96" s="1" t="str">
        <f aca="false">IF(A96&gt;$B$10,"",E96+G95)</f>
        <v/>
      </c>
      <c r="H96" s="1" t="str">
        <f aca="false">IF(A96&gt;$B$10,"",IF(A96=$B$10,(-$B$9+1)*B96*$B$12,0))</f>
        <v/>
      </c>
      <c r="J96" s="1" t="n">
        <v>93</v>
      </c>
      <c r="K96" s="1" t="str">
        <f aca="false">IF(J96&gt;$B$10,"",($B$4*$B$6+F108*$B$9)/$B$8)</f>
        <v/>
      </c>
      <c r="L96" s="1" t="str">
        <f aca="false">IF(J96&gt;$B$10,"",($B$7-G108)/($B$8*$B$12))</f>
        <v/>
      </c>
      <c r="M96" s="1" t="str">
        <f aca="false">IF($B$5="AMOUNT",L96,K96)</f>
        <v/>
      </c>
    </row>
    <row r="97" customFormat="false" ht="14.4" hidden="false" customHeight="false" outlineLevel="0" collapsed="false">
      <c r="A97" s="1" t="str">
        <f aca="false">IFERROR(IF(A96+1&lt;=$B$10,A96+1,""),"")</f>
        <v/>
      </c>
      <c r="B97" s="27" t="str">
        <f aca="false">IF(A97&gt;$B$10,"",ROUND(M84,2))</f>
        <v/>
      </c>
      <c r="C97" s="1" t="str">
        <f aca="false">IFERROR(IF(ISEVEN(A97)=0,$B$3,"Sell"),"")</f>
        <v/>
      </c>
      <c r="D97" s="1" t="str">
        <f aca="false">IF(A97&gt;$B$10,"",IF(A97=$B$10,$B$8,-$B$9))</f>
        <v/>
      </c>
      <c r="E97" s="27" t="str">
        <f aca="false">IF(A97&gt;$B$10,"",B97*D97*$B$12)</f>
        <v/>
      </c>
      <c r="F97" s="27" t="str">
        <f aca="false">IF(A97&gt;$B$10,"",B97+F96)</f>
        <v/>
      </c>
      <c r="G97" s="1" t="str">
        <f aca="false">IF(A97&gt;$B$10,"",E97+G96)</f>
        <v/>
      </c>
      <c r="H97" s="1" t="str">
        <f aca="false">IF(A97&gt;$B$10,"",IF(A97=$B$10,(-$B$9+1)*B97*$B$12,0))</f>
        <v/>
      </c>
      <c r="J97" s="1" t="n">
        <v>94</v>
      </c>
      <c r="K97" s="1" t="str">
        <f aca="false">IF(J97&gt;$B$10,"",($B$4*$B$6+F109*$B$9)/$B$8)</f>
        <v/>
      </c>
      <c r="L97" s="1" t="str">
        <f aca="false">IF(J97&gt;$B$10,"",($B$7-G109)/($B$8*$B$12))</f>
        <v/>
      </c>
      <c r="M97" s="1" t="str">
        <f aca="false">IF($B$5="AMOUNT",L97,K97)</f>
        <v/>
      </c>
    </row>
    <row r="98" customFormat="false" ht="14.4" hidden="false" customHeight="false" outlineLevel="0" collapsed="false">
      <c r="A98" s="1" t="str">
        <f aca="false">IFERROR(IF(A97+1&lt;=$B$10,A97+1,""),"")</f>
        <v/>
      </c>
      <c r="B98" s="27" t="str">
        <f aca="false">IF(A98&gt;$B$10,"",ROUND(M85,2))</f>
        <v/>
      </c>
      <c r="C98" s="1" t="str">
        <f aca="false">IFERROR(IF(ISEVEN(A98)=0,$B$3,"Sell"),"")</f>
        <v/>
      </c>
      <c r="D98" s="1" t="str">
        <f aca="false">IF(A98&gt;$B$10,"",IF(A98=$B$10,$B$8,-$B$9))</f>
        <v/>
      </c>
      <c r="E98" s="27" t="str">
        <f aca="false">IF(A98&gt;$B$10,"",B98*D98*$B$12)</f>
        <v/>
      </c>
      <c r="F98" s="27" t="str">
        <f aca="false">IF(A98&gt;$B$10,"",B98+F97)</f>
        <v/>
      </c>
      <c r="G98" s="1" t="str">
        <f aca="false">IF(A98&gt;$B$10,"",E98+G97)</f>
        <v/>
      </c>
      <c r="H98" s="1" t="str">
        <f aca="false">IF(A98&gt;$B$10,"",IF(A98=$B$10,(-$B$9+1)*B98*$B$12,0))</f>
        <v/>
      </c>
      <c r="J98" s="1" t="n">
        <v>95</v>
      </c>
      <c r="K98" s="1" t="str">
        <f aca="false">IF(J98&gt;$B$10,"",($B$4*$B$6+F110*$B$9)/$B$8)</f>
        <v/>
      </c>
      <c r="L98" s="1" t="str">
        <f aca="false">IF(J98&gt;$B$10,"",($B$7-G110)/($B$8*$B$12))</f>
        <v/>
      </c>
      <c r="M98" s="1" t="str">
        <f aca="false">IF($B$5="AMOUNT",L98,K98)</f>
        <v/>
      </c>
    </row>
    <row r="99" customFormat="false" ht="14.4" hidden="false" customHeight="false" outlineLevel="0" collapsed="false">
      <c r="A99" s="1" t="str">
        <f aca="false">IFERROR(IF(A98+1&lt;=$B$10,A98+1,""),"")</f>
        <v/>
      </c>
      <c r="B99" s="27" t="str">
        <f aca="false">IF(A99&gt;$B$10,"",ROUND(M86,2))</f>
        <v/>
      </c>
      <c r="C99" s="1" t="str">
        <f aca="false">IFERROR(IF(ISEVEN(A99)=0,$B$3,"Sell"),"")</f>
        <v/>
      </c>
      <c r="D99" s="1" t="str">
        <f aca="false">IF(A99&gt;$B$10,"",IF(A99=$B$10,$B$8,-$B$9))</f>
        <v/>
      </c>
      <c r="E99" s="27" t="str">
        <f aca="false">IF(A99&gt;$B$10,"",B99*D99*$B$12)</f>
        <v/>
      </c>
      <c r="F99" s="27" t="str">
        <f aca="false">IF(A99&gt;$B$10,"",B99+F98)</f>
        <v/>
      </c>
      <c r="G99" s="1" t="str">
        <f aca="false">IF(A99&gt;$B$10,"",E99+G98)</f>
        <v/>
      </c>
      <c r="H99" s="1" t="str">
        <f aca="false">IF(A99&gt;$B$10,"",IF(A99=$B$10,(-$B$9+1)*B99*$B$12,0))</f>
        <v/>
      </c>
      <c r="J99" s="1" t="n">
        <v>96</v>
      </c>
      <c r="K99" s="1" t="str">
        <f aca="false">IF(J99&gt;$B$10,"",($B$4*$B$6+F111*$B$9)/$B$8)</f>
        <v/>
      </c>
      <c r="L99" s="1" t="str">
        <f aca="false">IF(J99&gt;$B$10,"",($B$7-G111)/($B$8*$B$12))</f>
        <v/>
      </c>
      <c r="M99" s="1" t="str">
        <f aca="false">IF($B$5="AMOUNT",L99,K99)</f>
        <v/>
      </c>
    </row>
    <row r="100" customFormat="false" ht="14.4" hidden="false" customHeight="false" outlineLevel="0" collapsed="false">
      <c r="A100" s="1" t="str">
        <f aca="false">IFERROR(IF(A99+1&lt;=$B$10,A99+1,""),"")</f>
        <v/>
      </c>
      <c r="B100" s="27" t="str">
        <f aca="false">IF(A100&gt;$B$10,"",ROUND(M87,2))</f>
        <v/>
      </c>
      <c r="C100" s="1" t="str">
        <f aca="false">IFERROR(IF(ISEVEN(A100)=0,$B$3,"Sell"),"")</f>
        <v/>
      </c>
      <c r="D100" s="1" t="str">
        <f aca="false">IF(A100&gt;$B$10,"",IF(A100=$B$10,$B$8,-$B$9))</f>
        <v/>
      </c>
      <c r="E100" s="27" t="str">
        <f aca="false">IF(A100&gt;$B$10,"",B100*D100*$B$12)</f>
        <v/>
      </c>
      <c r="F100" s="27" t="str">
        <f aca="false">IF(A100&gt;$B$10,"",B100+F99)</f>
        <v/>
      </c>
      <c r="G100" s="1" t="str">
        <f aca="false">IF(A100&gt;$B$10,"",E100+G99)</f>
        <v/>
      </c>
      <c r="H100" s="1" t="str">
        <f aca="false">IF(A100&gt;$B$10,"",IF(A100=$B$10,(-$B$9+1)*B100*$B$12,0))</f>
        <v/>
      </c>
      <c r="J100" s="1" t="n">
        <v>97</v>
      </c>
      <c r="K100" s="1" t="str">
        <f aca="false">IF(J100&gt;$B$10,"",($B$4*$B$6+F112*$B$9)/$B$8)</f>
        <v/>
      </c>
      <c r="L100" s="1" t="str">
        <f aca="false">IF(J100&gt;$B$10,"",($B$7-G112)/($B$8*$B$12))</f>
        <v/>
      </c>
      <c r="M100" s="1" t="str">
        <f aca="false">IF($B$5="AMOUNT",L100,K100)</f>
        <v/>
      </c>
    </row>
    <row r="101" customFormat="false" ht="14.4" hidden="false" customHeight="false" outlineLevel="0" collapsed="false">
      <c r="A101" s="1" t="str">
        <f aca="false">IFERROR(IF(A100+1&lt;=$B$10,A100+1,""),"")</f>
        <v/>
      </c>
      <c r="B101" s="27" t="str">
        <f aca="false">IF(A101&gt;$B$10,"",ROUND(M88,2))</f>
        <v/>
      </c>
      <c r="C101" s="1" t="str">
        <f aca="false">IFERROR(IF(ISEVEN(A101)=0,$B$3,"Sell"),"")</f>
        <v/>
      </c>
      <c r="D101" s="1" t="str">
        <f aca="false">IF(A101&gt;$B$10,"",IF(A101=$B$10,$B$8,-$B$9))</f>
        <v/>
      </c>
      <c r="E101" s="27" t="str">
        <f aca="false">IF(A101&gt;$B$10,"",B101*D101*$B$12)</f>
        <v/>
      </c>
      <c r="F101" s="27" t="str">
        <f aca="false">IF(A101&gt;$B$10,"",B101+F100)</f>
        <v/>
      </c>
      <c r="G101" s="1" t="str">
        <f aca="false">IF(A101&gt;$B$10,"",E101+G100)</f>
        <v/>
      </c>
      <c r="H101" s="1" t="str">
        <f aca="false">IF(A101&gt;$B$10,"",IF(A101=$B$10,(-$B$9+1)*B101*$B$12,0))</f>
        <v/>
      </c>
      <c r="J101" s="1" t="n">
        <v>98</v>
      </c>
      <c r="K101" s="1" t="str">
        <f aca="false">IF(J101&gt;$B$10,"",($B$4*$B$6+F113*$B$9)/$B$8)</f>
        <v/>
      </c>
      <c r="L101" s="1" t="str">
        <f aca="false">IF(J101&gt;$B$10,"",($B$7-G113)/($B$8*$B$12))</f>
        <v/>
      </c>
      <c r="M101" s="1" t="str">
        <f aca="false">IF($B$5="AMOUNT",L101,K101)</f>
        <v/>
      </c>
    </row>
    <row r="102" customFormat="false" ht="14.4" hidden="false" customHeight="false" outlineLevel="0" collapsed="false">
      <c r="A102" s="1" t="str">
        <f aca="false">IFERROR(IF(A101+1&lt;=$B$10,A101+1,""),"")</f>
        <v/>
      </c>
      <c r="B102" s="27" t="str">
        <f aca="false">IF(A102&gt;$B$10,"",ROUND(M89,2))</f>
        <v/>
      </c>
      <c r="C102" s="1" t="str">
        <f aca="false">IFERROR(IF(ISEVEN(A102)=0,$B$3,"Sell"),"")</f>
        <v/>
      </c>
      <c r="D102" s="1" t="str">
        <f aca="false">IF(A102&gt;$B$10,"",IF(A102=$B$10,$B$8,-$B$9))</f>
        <v/>
      </c>
      <c r="E102" s="27" t="str">
        <f aca="false">IF(A102&gt;$B$10,"",B102*D102*$B$12)</f>
        <v/>
      </c>
      <c r="F102" s="27" t="str">
        <f aca="false">IF(A102&gt;$B$10,"",B102+F101)</f>
        <v/>
      </c>
      <c r="G102" s="1" t="str">
        <f aca="false">IF(A102&gt;$B$10,"",E102+G101)</f>
        <v/>
      </c>
      <c r="H102" s="1" t="str">
        <f aca="false">IF(A102&gt;$B$10,"",IF(A102=$B$10,(-$B$9+1)*B102*$B$12,0))</f>
        <v/>
      </c>
      <c r="J102" s="1" t="n">
        <v>99</v>
      </c>
      <c r="K102" s="1" t="str">
        <f aca="false">IF(J102&gt;$B$10,"",($B$4*$B$6+F114*$B$9)/$B$8)</f>
        <v/>
      </c>
      <c r="L102" s="1" t="str">
        <f aca="false">IF(J102&gt;$B$10,"",($B$7-G114)/($B$8*$B$12))</f>
        <v/>
      </c>
      <c r="M102" s="1" t="str">
        <f aca="false">IF($B$5="AMOUNT",L102,K102)</f>
        <v/>
      </c>
    </row>
    <row r="103" customFormat="false" ht="14.4" hidden="false" customHeight="false" outlineLevel="0" collapsed="false">
      <c r="A103" s="1" t="str">
        <f aca="false">IFERROR(IF(A102+1&lt;=$B$10,A102+1,""),"")</f>
        <v/>
      </c>
      <c r="B103" s="27" t="str">
        <f aca="false">IF(A103&gt;$B$10,"",ROUND(M90,2))</f>
        <v/>
      </c>
      <c r="C103" s="1" t="str">
        <f aca="false">IFERROR(IF(ISEVEN(A103)=0,$B$3,"Sell"),"")</f>
        <v/>
      </c>
      <c r="D103" s="1" t="str">
        <f aca="false">IF(A103&gt;$B$10,"",IF(A103=$B$10,$B$8,-$B$9))</f>
        <v/>
      </c>
      <c r="E103" s="27" t="str">
        <f aca="false">IF(A103&gt;$B$10,"",B103*D103*$B$12)</f>
        <v/>
      </c>
      <c r="F103" s="27" t="str">
        <f aca="false">IF(A103&gt;$B$10,"",B103+F102)</f>
        <v/>
      </c>
      <c r="G103" s="1" t="str">
        <f aca="false">IF(A103&gt;$B$10,"",E103+G102)</f>
        <v/>
      </c>
      <c r="H103" s="1" t="str">
        <f aca="false">IF(A103&gt;$B$10,"",IF(A103=$B$10,(-$B$9+1)*B103*$B$12,0))</f>
        <v/>
      </c>
      <c r="J103" s="1" t="n">
        <v>100</v>
      </c>
      <c r="K103" s="1" t="str">
        <f aca="false">IF(J103&gt;$B$10,"",($B$4*$B$6+F115*$B$9)/$B$8)</f>
        <v/>
      </c>
      <c r="L103" s="1" t="str">
        <f aca="false">IF(J103&gt;$B$10,"",($B$7-G115)/($B$8*$B$12))</f>
        <v/>
      </c>
      <c r="M103" s="1" t="str">
        <f aca="false">IF($B$5="AMOUNT",L103,K103)</f>
        <v/>
      </c>
    </row>
    <row r="104" customFormat="false" ht="14.4" hidden="false" customHeight="false" outlineLevel="0" collapsed="false">
      <c r="A104" s="1" t="str">
        <f aca="false">IFERROR(IF(A103+1&lt;=$B$10,A103+1,""),"")</f>
        <v/>
      </c>
      <c r="B104" s="27" t="str">
        <f aca="false">IF(A104&gt;$B$10,"",ROUND(M91,2))</f>
        <v/>
      </c>
      <c r="C104" s="1" t="str">
        <f aca="false">IFERROR(IF(ISEVEN(A104)=0,$B$3,"Sell"),"")</f>
        <v/>
      </c>
      <c r="D104" s="1" t="str">
        <f aca="false">IF(A104&gt;$B$10,"",IF(A104=$B$10,$B$8,-$B$9))</f>
        <v/>
      </c>
      <c r="E104" s="27" t="str">
        <f aca="false">IF(A104&gt;$B$10,"",B104*D104*$B$12)</f>
        <v/>
      </c>
      <c r="F104" s="27" t="str">
        <f aca="false">IF(A104&gt;$B$10,"",B104+F103)</f>
        <v/>
      </c>
      <c r="G104" s="1" t="str">
        <f aca="false">IF(A104&gt;$B$10,"",E104+G103)</f>
        <v/>
      </c>
      <c r="H104" s="1" t="str">
        <f aca="false">IF(A104&gt;$B$10,"",IF(A104=$B$10,(-$B$9+1)*B104*$B$12,0))</f>
        <v/>
      </c>
      <c r="J104" s="1" t="n">
        <v>101</v>
      </c>
      <c r="K104" s="1" t="str">
        <f aca="false">IF(J104&gt;$B$10,"",($B$4*$B$6+F116*$B$9)/$B$8)</f>
        <v/>
      </c>
      <c r="L104" s="1" t="str">
        <f aca="false">IF(J104&gt;$B$10,"",($B$7-G116)/($B$8*$B$12))</f>
        <v/>
      </c>
      <c r="M104" s="1" t="str">
        <f aca="false">IF($B$5="AMOUNT",L104,K104)</f>
        <v/>
      </c>
    </row>
    <row r="105" customFormat="false" ht="14.4" hidden="false" customHeight="false" outlineLevel="0" collapsed="false">
      <c r="A105" s="1" t="str">
        <f aca="false">IFERROR(IF(A104+1&lt;=$B$10,A104+1,""),"")</f>
        <v/>
      </c>
      <c r="B105" s="27" t="str">
        <f aca="false">IF(A105&gt;$B$10,"",ROUND(M92,2))</f>
        <v/>
      </c>
      <c r="C105" s="1" t="str">
        <f aca="false">IFERROR(IF(ISEVEN(A105)=0,$B$3,"Sell"),"")</f>
        <v/>
      </c>
      <c r="D105" s="1" t="str">
        <f aca="false">IF(A105&gt;$B$10,"",IF(A105=$B$10,$B$8,-$B$9))</f>
        <v/>
      </c>
      <c r="E105" s="27" t="str">
        <f aca="false">IF(A105&gt;$B$10,"",B105*D105*$B$12)</f>
        <v/>
      </c>
      <c r="F105" s="27" t="str">
        <f aca="false">IF(A105&gt;$B$10,"",B105+F104)</f>
        <v/>
      </c>
      <c r="G105" s="1" t="str">
        <f aca="false">IF(A105&gt;$B$10,"",E105+G104)</f>
        <v/>
      </c>
      <c r="H105" s="1" t="str">
        <f aca="false">IF(A105&gt;$B$10,"",IF(A105=$B$10,(-$B$9+1)*B105*$B$12,0))</f>
        <v/>
      </c>
      <c r="J105" s="1" t="n">
        <v>102</v>
      </c>
      <c r="K105" s="1" t="str">
        <f aca="false">IF(J105&gt;$B$10,"",($B$4*$B$6+F117*$B$9)/$B$8)</f>
        <v/>
      </c>
      <c r="L105" s="1" t="str">
        <f aca="false">IF(J105&gt;$B$10,"",($B$7-G117)/($B$8*$B$12))</f>
        <v/>
      </c>
      <c r="M105" s="1" t="str">
        <f aca="false">IF($B$5="AMOUNT",L105,K105)</f>
        <v/>
      </c>
    </row>
    <row r="106" customFormat="false" ht="14.4" hidden="false" customHeight="false" outlineLevel="0" collapsed="false">
      <c r="A106" s="1" t="str">
        <f aca="false">IFERROR(IF(A105+1&lt;=$B$10,A105+1,""),"")</f>
        <v/>
      </c>
      <c r="B106" s="27" t="str">
        <f aca="false">IF(A106&gt;$B$10,"",ROUND(M93,2))</f>
        <v/>
      </c>
      <c r="C106" s="1" t="str">
        <f aca="false">IFERROR(IF(ISEVEN(A106)=0,$B$3,"Sell"),"")</f>
        <v/>
      </c>
      <c r="D106" s="1" t="str">
        <f aca="false">IF(A106&gt;$B$10,"",IF(A106=$B$10,$B$8,-$B$9))</f>
        <v/>
      </c>
      <c r="E106" s="27" t="str">
        <f aca="false">IF(A106&gt;$B$10,"",B106*D106*$B$12)</f>
        <v/>
      </c>
      <c r="F106" s="27" t="str">
        <f aca="false">IF(A106&gt;$B$10,"",B106+F105)</f>
        <v/>
      </c>
      <c r="G106" s="1" t="str">
        <f aca="false">IF(A106&gt;$B$10,"",E106+G105)</f>
        <v/>
      </c>
      <c r="H106" s="1" t="str">
        <f aca="false">IF(A106&gt;$B$10,"",IF(A106=$B$10,(-$B$9+1)*B106*$B$12,0))</f>
        <v/>
      </c>
      <c r="J106" s="1" t="n">
        <v>103</v>
      </c>
      <c r="K106" s="1" t="str">
        <f aca="false">IF(J106&gt;$B$10,"",($B$4*$B$6+F118*$B$9)/$B$8)</f>
        <v/>
      </c>
      <c r="L106" s="1" t="str">
        <f aca="false">IF(J106&gt;$B$10,"",($B$7-G118)/($B$8*$B$12))</f>
        <v/>
      </c>
      <c r="M106" s="1" t="str">
        <f aca="false">IF($B$5="AMOUNT",L106,K106)</f>
        <v/>
      </c>
    </row>
    <row r="107" customFormat="false" ht="14.4" hidden="false" customHeight="false" outlineLevel="0" collapsed="false">
      <c r="A107" s="1" t="str">
        <f aca="false">IFERROR(IF(A106+1&lt;=$B$10,A106+1,""),"")</f>
        <v/>
      </c>
      <c r="B107" s="27" t="str">
        <f aca="false">IF(A107&gt;$B$10,"",ROUND(M94,2))</f>
        <v/>
      </c>
      <c r="C107" s="1" t="str">
        <f aca="false">IFERROR(IF(ISEVEN(A107)=0,$B$3,"Sell"),"")</f>
        <v/>
      </c>
      <c r="D107" s="1" t="str">
        <f aca="false">IF(A107&gt;$B$10,"",IF(A107=$B$10,$B$8,-$B$9))</f>
        <v/>
      </c>
      <c r="E107" s="27" t="str">
        <f aca="false">IF(A107&gt;$B$10,"",B107*D107*$B$12)</f>
        <v/>
      </c>
      <c r="F107" s="27" t="str">
        <f aca="false">IF(A107&gt;$B$10,"",B107+F106)</f>
        <v/>
      </c>
      <c r="G107" s="1" t="str">
        <f aca="false">IF(A107&gt;$B$10,"",E107+G106)</f>
        <v/>
      </c>
      <c r="H107" s="1" t="str">
        <f aca="false">IF(A107&gt;$B$10,"",IF(A107=$B$10,(-$B$9+1)*B107*$B$12,0))</f>
        <v/>
      </c>
      <c r="J107" s="1" t="n">
        <v>104</v>
      </c>
      <c r="K107" s="1" t="str">
        <f aca="false">IF(J107&gt;$B$10,"",($B$4*$B$6+F119*$B$9)/$B$8)</f>
        <v/>
      </c>
      <c r="L107" s="1" t="str">
        <f aca="false">IF(J107&gt;$B$10,"",($B$7-G119)/($B$8*$B$12))</f>
        <v/>
      </c>
      <c r="M107" s="1" t="str">
        <f aca="false">IF($B$5="AMOUNT",L107,K107)</f>
        <v/>
      </c>
    </row>
    <row r="108" customFormat="false" ht="14.4" hidden="false" customHeight="false" outlineLevel="0" collapsed="false">
      <c r="A108" s="1" t="str">
        <f aca="false">IFERROR(IF(A107+1&lt;=$B$10,A107+1,""),"")</f>
        <v/>
      </c>
      <c r="B108" s="27" t="str">
        <f aca="false">IF(A108&gt;$B$10,"",ROUND(M95,2))</f>
        <v/>
      </c>
      <c r="C108" s="1" t="str">
        <f aca="false">IFERROR(IF(ISEVEN(A108)=0,$B$3,"Sell"),"")</f>
        <v/>
      </c>
      <c r="D108" s="1" t="str">
        <f aca="false">IF(A108&gt;$B$10,"",IF(A108=$B$10,$B$8,-$B$9))</f>
        <v/>
      </c>
      <c r="E108" s="27" t="str">
        <f aca="false">IF(A108&gt;$B$10,"",B108*D108*$B$12)</f>
        <v/>
      </c>
      <c r="F108" s="27" t="str">
        <f aca="false">IF(A108&gt;$B$10,"",B108+F107)</f>
        <v/>
      </c>
      <c r="G108" s="1" t="str">
        <f aca="false">IF(A108&gt;$B$10,"",E108+G107)</f>
        <v/>
      </c>
      <c r="H108" s="1" t="str">
        <f aca="false">IF(A108&gt;$B$10,"",IF(A108=$B$10,(-$B$9+1)*B108*$B$12,0))</f>
        <v/>
      </c>
      <c r="J108" s="1" t="n">
        <v>105</v>
      </c>
      <c r="K108" s="1" t="str">
        <f aca="false">IF(J108&gt;$B$10,"",($B$4*$B$6+F120*$B$9)/$B$8)</f>
        <v/>
      </c>
      <c r="L108" s="1" t="str">
        <f aca="false">IF(J108&gt;$B$10,"",($B$7-G120)/($B$8*$B$12))</f>
        <v/>
      </c>
      <c r="M108" s="1" t="str">
        <f aca="false">IF($B$5="AMOUNT",L108,K108)</f>
        <v/>
      </c>
    </row>
    <row r="109" customFormat="false" ht="14.4" hidden="false" customHeight="false" outlineLevel="0" collapsed="false">
      <c r="A109" s="1" t="str">
        <f aca="false">IFERROR(IF(A108+1&lt;=$B$10,A108+1,""),"")</f>
        <v/>
      </c>
      <c r="B109" s="27" t="str">
        <f aca="false">IF(A109&gt;$B$10,"",ROUND(M96,2))</f>
        <v/>
      </c>
      <c r="C109" s="1" t="str">
        <f aca="false">IFERROR(IF(ISEVEN(A109)=0,$B$3,"Sell"),"")</f>
        <v/>
      </c>
      <c r="D109" s="1" t="str">
        <f aca="false">IF(A109&gt;$B$10,"",IF(A109=$B$10,$B$8,-$B$9))</f>
        <v/>
      </c>
      <c r="E109" s="27" t="str">
        <f aca="false">IF(A109&gt;$B$10,"",B109*D109*$B$12)</f>
        <v/>
      </c>
      <c r="F109" s="27" t="str">
        <f aca="false">IF(A109&gt;$B$10,"",B109+F108)</f>
        <v/>
      </c>
      <c r="G109" s="1" t="str">
        <f aca="false">IF(A109&gt;$B$10,"",E109+G108)</f>
        <v/>
      </c>
      <c r="H109" s="1" t="str">
        <f aca="false">IF(A109&gt;$B$10,"",IF(A109=$B$10,(-$B$9+1)*B109*$B$12,0))</f>
        <v/>
      </c>
      <c r="J109" s="1" t="n">
        <v>106</v>
      </c>
      <c r="K109" s="1" t="str">
        <f aca="false">IF(J109&gt;$B$10,"",($B$4*$B$6+F121*$B$9)/$B$8)</f>
        <v/>
      </c>
      <c r="L109" s="1" t="str">
        <f aca="false">IF(J109&gt;$B$10,"",($B$7-G121)/($B$8*$B$12))</f>
        <v/>
      </c>
      <c r="M109" s="1" t="str">
        <f aca="false">IF($B$5="AMOUNT",L109,K109)</f>
        <v/>
      </c>
    </row>
    <row r="110" customFormat="false" ht="14.4" hidden="false" customHeight="false" outlineLevel="0" collapsed="false">
      <c r="A110" s="1" t="str">
        <f aca="false">IFERROR(IF(A109+1&lt;=$B$10,A109+1,""),"")</f>
        <v/>
      </c>
      <c r="B110" s="27" t="str">
        <f aca="false">IF(A110&gt;$B$10,"",ROUND(M97,2))</f>
        <v/>
      </c>
      <c r="C110" s="1" t="str">
        <f aca="false">IFERROR(IF(ISEVEN(A110)=0,$B$3,"Sell"),"")</f>
        <v/>
      </c>
      <c r="D110" s="1" t="str">
        <f aca="false">IF(A110&gt;$B$10,"",IF(A110=$B$10,$B$8,-$B$9))</f>
        <v/>
      </c>
      <c r="E110" s="27" t="str">
        <f aca="false">IF(A110&gt;$B$10,"",B110*D110*$B$12)</f>
        <v/>
      </c>
      <c r="F110" s="27" t="str">
        <f aca="false">IF(A110&gt;$B$10,"",B110+F109)</f>
        <v/>
      </c>
      <c r="G110" s="1" t="str">
        <f aca="false">IF(A110&gt;$B$10,"",E110+G109)</f>
        <v/>
      </c>
      <c r="H110" s="1" t="str">
        <f aca="false">IF(A110&gt;$B$10,"",IF(A110=$B$10,(-$B$9+1)*B110*$B$12,0))</f>
        <v/>
      </c>
      <c r="J110" s="1" t="n">
        <v>107</v>
      </c>
      <c r="K110" s="1" t="str">
        <f aca="false">IF(J110&gt;$B$10,"",($B$4*$B$6+F122*$B$9)/$B$8)</f>
        <v/>
      </c>
      <c r="L110" s="1" t="str">
        <f aca="false">IF(J110&gt;$B$10,"",($B$7-G122)/($B$8*$B$12))</f>
        <v/>
      </c>
      <c r="M110" s="1" t="str">
        <f aca="false">IF($B$5="AMOUNT",L110,K110)</f>
        <v/>
      </c>
    </row>
    <row r="111" customFormat="false" ht="14.4" hidden="false" customHeight="false" outlineLevel="0" collapsed="false">
      <c r="A111" s="1" t="str">
        <f aca="false">IFERROR(IF(A110+1&lt;=$B$10,A110+1,""),"")</f>
        <v/>
      </c>
      <c r="B111" s="27" t="str">
        <f aca="false">IF(A111&gt;$B$10,"",ROUND(M98,2))</f>
        <v/>
      </c>
      <c r="C111" s="1" t="str">
        <f aca="false">IFERROR(IF(ISEVEN(A111)=0,$B$3,"Sell"),"")</f>
        <v/>
      </c>
      <c r="D111" s="1" t="str">
        <f aca="false">IF(A111&gt;$B$10,"",IF(A111=$B$10,$B$8,-$B$9))</f>
        <v/>
      </c>
      <c r="E111" s="27" t="str">
        <f aca="false">IF(A111&gt;$B$10,"",B111*D111*$B$12)</f>
        <v/>
      </c>
      <c r="F111" s="27" t="str">
        <f aca="false">IF(A111&gt;$B$10,"",B111+F110)</f>
        <v/>
      </c>
      <c r="G111" s="1" t="str">
        <f aca="false">IF(A111&gt;$B$10,"",E111+G110)</f>
        <v/>
      </c>
      <c r="H111" s="1" t="str">
        <f aca="false">IF(A111&gt;$B$10,"",IF(A111=$B$10,(-$B$9+1)*B111*$B$12,0))</f>
        <v/>
      </c>
      <c r="J111" s="1" t="n">
        <v>108</v>
      </c>
      <c r="K111" s="1" t="str">
        <f aca="false">IF(J111&gt;$B$10,"",($B$4*$B$6+F123*$B$9)/$B$8)</f>
        <v/>
      </c>
      <c r="L111" s="1" t="str">
        <f aca="false">IF(J111&gt;$B$10,"",($B$7-G123)/($B$8*$B$12))</f>
        <v/>
      </c>
      <c r="M111" s="1" t="str">
        <f aca="false">IF($B$5="AMOUNT",L111,K111)</f>
        <v/>
      </c>
    </row>
    <row r="112" customFormat="false" ht="14.4" hidden="false" customHeight="false" outlineLevel="0" collapsed="false">
      <c r="A112" s="1" t="str">
        <f aca="false">IFERROR(IF(A111+1&lt;=$B$10,A111+1,""),"")</f>
        <v/>
      </c>
      <c r="B112" s="27" t="str">
        <f aca="false">IF(A112&gt;$B$10,"",ROUND(M99,2))</f>
        <v/>
      </c>
      <c r="C112" s="1" t="str">
        <f aca="false">IFERROR(IF(ISEVEN(A112)=0,$B$3,"Sell"),"")</f>
        <v/>
      </c>
      <c r="D112" s="1" t="str">
        <f aca="false">IF(A112&gt;$B$10,"",IF(A112=$B$10,$B$8,-$B$9))</f>
        <v/>
      </c>
      <c r="E112" s="27" t="str">
        <f aca="false">IF(A112&gt;$B$10,"",B112*D112*$B$12)</f>
        <v/>
      </c>
      <c r="F112" s="27" t="str">
        <f aca="false">IF(A112&gt;$B$10,"",B112+F111)</f>
        <v/>
      </c>
      <c r="G112" s="1" t="str">
        <f aca="false">IF(A112&gt;$B$10,"",E112+G111)</f>
        <v/>
      </c>
      <c r="H112" s="1" t="str">
        <f aca="false">IF(A112&gt;$B$10,"",IF(A112=$B$10,(-$B$9+1)*B112*$B$12,0))</f>
        <v/>
      </c>
      <c r="J112" s="1" t="n">
        <v>109</v>
      </c>
      <c r="K112" s="1" t="str">
        <f aca="false">IF(J112&gt;$B$10,"",($B$4*$B$6+F124*$B$9)/$B$8)</f>
        <v/>
      </c>
      <c r="L112" s="1" t="str">
        <f aca="false">IF(J112&gt;$B$10,"",($B$7-G124)/($B$8*$B$12))</f>
        <v/>
      </c>
      <c r="M112" s="1" t="str">
        <f aca="false">IF($B$5="AMOUNT",L112,K112)</f>
        <v/>
      </c>
    </row>
    <row r="113" customFormat="false" ht="14.4" hidden="false" customHeight="false" outlineLevel="0" collapsed="false">
      <c r="A113" s="1" t="str">
        <f aca="false">IFERROR(IF(A112+1&lt;=$B$10,A112+1,""),"")</f>
        <v/>
      </c>
      <c r="B113" s="27" t="str">
        <f aca="false">IF(A113&gt;$B$10,"",ROUND(M100,2))</f>
        <v/>
      </c>
      <c r="C113" s="1" t="str">
        <f aca="false">IFERROR(IF(ISEVEN(A113)=0,$B$3,"Sell"),"")</f>
        <v/>
      </c>
      <c r="D113" s="1" t="str">
        <f aca="false">IF(A113&gt;$B$10,"",IF(A113=$B$10,$B$8,-$B$9))</f>
        <v/>
      </c>
      <c r="E113" s="27" t="str">
        <f aca="false">IF(A113&gt;$B$10,"",B113*D113*$B$12)</f>
        <v/>
      </c>
      <c r="F113" s="27" t="str">
        <f aca="false">IF(A113&gt;$B$10,"",B113+F112)</f>
        <v/>
      </c>
      <c r="G113" s="1" t="str">
        <f aca="false">IF(A113&gt;$B$10,"",E113+G112)</f>
        <v/>
      </c>
      <c r="H113" s="1" t="str">
        <f aca="false">IF(A113&gt;$B$10,"",IF(A113=$B$10,(-$B$9+1)*B113*$B$12,0))</f>
        <v/>
      </c>
      <c r="J113" s="1" t="n">
        <v>110</v>
      </c>
      <c r="K113" s="1" t="str">
        <f aca="false">IF(J113&gt;$B$10,"",($B$4*$B$6+F125*$B$9)/$B$8)</f>
        <v/>
      </c>
      <c r="L113" s="1" t="str">
        <f aca="false">IF(J113&gt;$B$10,"",($B$7-G125)/($B$8*$B$12))</f>
        <v/>
      </c>
      <c r="M113" s="1" t="str">
        <f aca="false">IF($B$5="AMOUNT",L113,K113)</f>
        <v/>
      </c>
    </row>
    <row r="114" customFormat="false" ht="14.4" hidden="false" customHeight="false" outlineLevel="0" collapsed="false">
      <c r="A114" s="1" t="str">
        <f aca="false">IFERROR(IF(A113+1&lt;=$B$10,A113+1,""),"")</f>
        <v/>
      </c>
      <c r="B114" s="27" t="str">
        <f aca="false">IF(A114&gt;$B$10,"",ROUND(M101,2))</f>
        <v/>
      </c>
      <c r="C114" s="1" t="str">
        <f aca="false">IFERROR(IF(ISEVEN(A114)=0,$B$3,"Sell"),"")</f>
        <v/>
      </c>
      <c r="D114" s="1" t="str">
        <f aca="false">IF(A114&gt;$B$10,"",IF(A114=$B$10,$B$8,-$B$9))</f>
        <v/>
      </c>
      <c r="E114" s="27" t="str">
        <f aca="false">IF(A114&gt;$B$10,"",B114*D114*$B$12)</f>
        <v/>
      </c>
      <c r="F114" s="27" t="str">
        <f aca="false">IF(A114&gt;$B$10,"",B114+F113)</f>
        <v/>
      </c>
      <c r="G114" s="1" t="str">
        <f aca="false">IF(A114&gt;$B$10,"",E114+G113)</f>
        <v/>
      </c>
      <c r="H114" s="1" t="str">
        <f aca="false">IF(A114&gt;$B$10,"",IF(A114=$B$10,(-$B$9+1)*B114*$B$12,0))</f>
        <v/>
      </c>
      <c r="J114" s="1" t="n">
        <v>111</v>
      </c>
      <c r="K114" s="1" t="str">
        <f aca="false">IF(J114&gt;$B$10,"",($B$4*$B$6+F126*$B$9)/$B$8)</f>
        <v/>
      </c>
      <c r="L114" s="1" t="str">
        <f aca="false">IF(J114&gt;$B$10,"",($B$7-G126)/($B$8*$B$12))</f>
        <v/>
      </c>
      <c r="M114" s="1" t="str">
        <f aca="false">IF($B$5="AMOUNT",L114,K114)</f>
        <v/>
      </c>
    </row>
    <row r="115" customFormat="false" ht="14.4" hidden="false" customHeight="false" outlineLevel="0" collapsed="false">
      <c r="A115" s="1" t="str">
        <f aca="false">IFERROR(IF(A114+1&lt;=$B$10,A114+1,""),"")</f>
        <v/>
      </c>
      <c r="B115" s="27" t="str">
        <f aca="false">IF(A115&gt;$B$10,"",ROUND(M102,2))</f>
        <v/>
      </c>
      <c r="C115" s="1" t="str">
        <f aca="false">IFERROR(IF(ISEVEN(A115)=0,$B$3,"Sell"),"")</f>
        <v/>
      </c>
      <c r="D115" s="1" t="str">
        <f aca="false">IF(A115&gt;$B$10,"",IF(A115=$B$10,$B$8,-$B$9))</f>
        <v/>
      </c>
      <c r="E115" s="27" t="str">
        <f aca="false">IF(A115&gt;$B$10,"",B115*D115*$B$12)</f>
        <v/>
      </c>
      <c r="F115" s="27" t="str">
        <f aca="false">IF(A115&gt;$B$10,"",B115+F114)</f>
        <v/>
      </c>
      <c r="G115" s="1" t="str">
        <f aca="false">IF(A115&gt;$B$10,"",E115+G114)</f>
        <v/>
      </c>
      <c r="H115" s="1" t="str">
        <f aca="false">IF(A115&gt;$B$10,"",IF(A115=$B$10,(-$B$9+1)*B115*$B$12,0))</f>
        <v/>
      </c>
      <c r="J115" s="1" t="n">
        <v>112</v>
      </c>
      <c r="K115" s="1" t="str">
        <f aca="false">IF(J115&gt;$B$10,"",($B$4*$B$6+F127*$B$9)/$B$8)</f>
        <v/>
      </c>
      <c r="L115" s="1" t="str">
        <f aca="false">IF(J115&gt;$B$10,"",($B$7-G127)/($B$8*$B$12))</f>
        <v/>
      </c>
      <c r="M115" s="1" t="str">
        <f aca="false">IF($B$5="AMOUNT",L115,K115)</f>
        <v/>
      </c>
    </row>
    <row r="116" customFormat="false" ht="14.4" hidden="false" customHeight="false" outlineLevel="0" collapsed="false">
      <c r="A116" s="1" t="str">
        <f aca="false">IFERROR(IF(A115+1&lt;=$B$10,A115+1,""),"")</f>
        <v/>
      </c>
      <c r="B116" s="27" t="str">
        <f aca="false">IF(A116&gt;$B$10,"",ROUND(M103,2))</f>
        <v/>
      </c>
      <c r="C116" s="1" t="str">
        <f aca="false">IFERROR(IF(ISEVEN(A116)=0,$B$3,"Sell"),"")</f>
        <v/>
      </c>
      <c r="D116" s="1" t="str">
        <f aca="false">IF(A116&gt;$B$10,"",IF(A116=$B$10,$B$8,-$B$9))</f>
        <v/>
      </c>
      <c r="E116" s="27" t="str">
        <f aca="false">IF(A116&gt;$B$10,"",B116*D116*$B$12)</f>
        <v/>
      </c>
      <c r="F116" s="27" t="str">
        <f aca="false">IF(A116&gt;$B$10,"",B116+F115)</f>
        <v/>
      </c>
      <c r="G116" s="1" t="str">
        <f aca="false">IF(A116&gt;$B$10,"",E116+G115)</f>
        <v/>
      </c>
      <c r="H116" s="1" t="str">
        <f aca="false">IF(A116&gt;$B$10,"",IF(A116=$B$10,(-$B$9+1)*B116*$B$12,0))</f>
        <v/>
      </c>
      <c r="J116" s="1" t="n">
        <v>113</v>
      </c>
      <c r="K116" s="1" t="str">
        <f aca="false">IF(J116&gt;$B$10,"",($B$4*$B$6+F128*$B$9)/$B$8)</f>
        <v/>
      </c>
      <c r="L116" s="1" t="str">
        <f aca="false">IF(J116&gt;$B$10,"",($B$7-G128)/($B$8*$B$12))</f>
        <v/>
      </c>
      <c r="M116" s="1" t="str">
        <f aca="false">IF($B$5="AMOUNT",L116,K116)</f>
        <v/>
      </c>
    </row>
    <row r="117" customFormat="false" ht="14.4" hidden="false" customHeight="false" outlineLevel="0" collapsed="false">
      <c r="A117" s="1" t="str">
        <f aca="false">IFERROR(IF(A116+1&lt;=$B$10,A116+1,""),"")</f>
        <v/>
      </c>
      <c r="B117" s="27" t="str">
        <f aca="false">IF(A117&gt;$B$10,"",ROUND(M104,2))</f>
        <v/>
      </c>
      <c r="C117" s="1" t="str">
        <f aca="false">IFERROR(IF(ISEVEN(A117)=0,$B$3,"Sell"),"")</f>
        <v/>
      </c>
      <c r="D117" s="1" t="str">
        <f aca="false">IF(A117&gt;$B$10,"",IF(A117=$B$10,$B$8,-$B$9))</f>
        <v/>
      </c>
      <c r="E117" s="27" t="str">
        <f aca="false">IF(A117&gt;$B$10,"",B117*D117*$B$12)</f>
        <v/>
      </c>
      <c r="F117" s="27" t="str">
        <f aca="false">IF(A117&gt;$B$10,"",B117+F116)</f>
        <v/>
      </c>
      <c r="G117" s="1" t="str">
        <f aca="false">IF(A117&gt;$B$10,"",E117+G116)</f>
        <v/>
      </c>
      <c r="H117" s="1" t="str">
        <f aca="false">IF(A117&gt;$B$10,"",IF(A117=$B$10,(-$B$9+1)*B117*$B$12,0))</f>
        <v/>
      </c>
      <c r="J117" s="1" t="n">
        <v>114</v>
      </c>
      <c r="K117" s="1" t="str">
        <f aca="false">IF(J117&gt;$B$10,"",($B$4*$B$6+F129*$B$9)/$B$8)</f>
        <v/>
      </c>
      <c r="L117" s="1" t="str">
        <f aca="false">IF(J117&gt;$B$10,"",($B$7-G129)/($B$8*$B$12))</f>
        <v/>
      </c>
      <c r="M117" s="1" t="str">
        <f aca="false">IF($B$5="AMOUNT",L117,K117)</f>
        <v/>
      </c>
    </row>
    <row r="118" customFormat="false" ht="14.4" hidden="false" customHeight="false" outlineLevel="0" collapsed="false">
      <c r="A118" s="1" t="str">
        <f aca="false">IFERROR(IF(A117+1&lt;=$B$10,A117+1,""),"")</f>
        <v/>
      </c>
      <c r="B118" s="27" t="str">
        <f aca="false">IF(A118&gt;$B$10,"",ROUND(M105,2))</f>
        <v/>
      </c>
      <c r="C118" s="1" t="str">
        <f aca="false">IFERROR(IF(ISEVEN(A118)=0,$B$3,"Sell"),"")</f>
        <v/>
      </c>
      <c r="D118" s="1" t="str">
        <f aca="false">IF(A118&gt;$B$10,"",IF(A118=$B$10,$B$8,-$B$9))</f>
        <v/>
      </c>
      <c r="E118" s="27" t="str">
        <f aca="false">IF(A118&gt;$B$10,"",B118*D118*$B$12)</f>
        <v/>
      </c>
      <c r="F118" s="27" t="str">
        <f aca="false">IF(A118&gt;$B$10,"",B118+F117)</f>
        <v/>
      </c>
      <c r="G118" s="1" t="str">
        <f aca="false">IF(A118&gt;$B$10,"",E118+G117)</f>
        <v/>
      </c>
      <c r="H118" s="1" t="str">
        <f aca="false">IF(A118&gt;$B$10,"",IF(A118=$B$10,(-$B$9+1)*B118*$B$12,0))</f>
        <v/>
      </c>
      <c r="J118" s="1" t="n">
        <v>115</v>
      </c>
      <c r="K118" s="1" t="str">
        <f aca="false">IF(J118&gt;$B$10,"",($B$4*$B$6+F130*$B$9)/$B$8)</f>
        <v/>
      </c>
      <c r="L118" s="1" t="str">
        <f aca="false">IF(J118&gt;$B$10,"",($B$7-G130)/($B$8*$B$12))</f>
        <v/>
      </c>
      <c r="M118" s="1" t="str">
        <f aca="false">IF($B$5="AMOUNT",L118,K118)</f>
        <v/>
      </c>
    </row>
    <row r="119" customFormat="false" ht="14.4" hidden="false" customHeight="false" outlineLevel="0" collapsed="false">
      <c r="A119" s="1" t="str">
        <f aca="false">IFERROR(IF(A118+1&lt;=$B$10,A118+1,""),"")</f>
        <v/>
      </c>
      <c r="B119" s="27" t="str">
        <f aca="false">IF(A119&gt;$B$10,"",ROUND(M106,2))</f>
        <v/>
      </c>
      <c r="C119" s="1" t="str">
        <f aca="false">IFERROR(IF(ISEVEN(A119)=0,$B$3,"Sell"),"")</f>
        <v/>
      </c>
      <c r="D119" s="1" t="str">
        <f aca="false">IF(A119&gt;$B$10,"",IF(A119=$B$10,$B$8,-$B$9))</f>
        <v/>
      </c>
      <c r="E119" s="27" t="str">
        <f aca="false">IF(A119&gt;$B$10,"",B119*D119*$B$12)</f>
        <v/>
      </c>
      <c r="F119" s="27" t="str">
        <f aca="false">IF(A119&gt;$B$10,"",B119+F118)</f>
        <v/>
      </c>
      <c r="G119" s="1" t="str">
        <f aca="false">IF(A119&gt;$B$10,"",E119+G118)</f>
        <v/>
      </c>
      <c r="H119" s="1" t="str">
        <f aca="false">IF(A119&gt;$B$10,"",IF(A119=$B$10,(-$B$9+1)*B119*$B$12,0))</f>
        <v/>
      </c>
      <c r="J119" s="1" t="n">
        <v>116</v>
      </c>
      <c r="K119" s="1" t="str">
        <f aca="false">IF(J119&gt;$B$10,"",($B$4*$B$6+F131*$B$9)/$B$8)</f>
        <v/>
      </c>
      <c r="L119" s="1" t="str">
        <f aca="false">IF(J119&gt;$B$10,"",($B$7-G131)/($B$8*$B$12))</f>
        <v/>
      </c>
      <c r="M119" s="1" t="str">
        <f aca="false">IF($B$5="AMOUNT",L119,K119)</f>
        <v/>
      </c>
    </row>
    <row r="120" customFormat="false" ht="14.4" hidden="false" customHeight="false" outlineLevel="0" collapsed="false">
      <c r="A120" s="1" t="str">
        <f aca="false">IFERROR(IF(A119+1&lt;=$B$10,A119+1,""),"")</f>
        <v/>
      </c>
      <c r="B120" s="27" t="str">
        <f aca="false">IF(A120&gt;$B$10,"",ROUND(M107,2))</f>
        <v/>
      </c>
      <c r="C120" s="1" t="str">
        <f aca="false">IFERROR(IF(ISEVEN(A120)=0,$B$3,"Sell"),"")</f>
        <v/>
      </c>
      <c r="D120" s="1" t="str">
        <f aca="false">IF(A120&gt;$B$10,"",IF(A120=$B$10,$B$8,-$B$9))</f>
        <v/>
      </c>
      <c r="E120" s="27" t="str">
        <f aca="false">IF(A120&gt;$B$10,"",B120*D120*$B$12)</f>
        <v/>
      </c>
      <c r="F120" s="27" t="str">
        <f aca="false">IF(A120&gt;$B$10,"",B120+F119)</f>
        <v/>
      </c>
      <c r="G120" s="1" t="str">
        <f aca="false">IF(A120&gt;$B$10,"",E120+G119)</f>
        <v/>
      </c>
      <c r="H120" s="1" t="str">
        <f aca="false">IF(A120&gt;$B$10,"",IF(A120=$B$10,(-$B$9+1)*B120*$B$12,0))</f>
        <v/>
      </c>
      <c r="J120" s="1" t="n">
        <v>117</v>
      </c>
      <c r="K120" s="1" t="str">
        <f aca="false">IF(J120&gt;$B$10,"",($B$4*$B$6+F132*$B$9)/$B$8)</f>
        <v/>
      </c>
      <c r="L120" s="1" t="str">
        <f aca="false">IF(J120&gt;$B$10,"",($B$7-G132)/($B$8*$B$12))</f>
        <v/>
      </c>
      <c r="M120" s="1" t="str">
        <f aca="false">IF($B$5="AMOUNT",L120,K120)</f>
        <v/>
      </c>
    </row>
    <row r="121" customFormat="false" ht="14.4" hidden="false" customHeight="false" outlineLevel="0" collapsed="false">
      <c r="A121" s="1" t="str">
        <f aca="false">IFERROR(IF(A120+1&lt;=$B$10,A120+1,""),"")</f>
        <v/>
      </c>
      <c r="B121" s="27" t="str">
        <f aca="false">IF(A121&gt;$B$10,"",ROUND(M108,2))</f>
        <v/>
      </c>
      <c r="C121" s="1" t="str">
        <f aca="false">IFERROR(IF(ISEVEN(A121)=0,$B$3,"Sell"),"")</f>
        <v/>
      </c>
      <c r="D121" s="1" t="str">
        <f aca="false">IF(A121&gt;$B$10,"",IF(A121=$B$10,$B$8,-$B$9))</f>
        <v/>
      </c>
      <c r="E121" s="27" t="str">
        <f aca="false">IF(A121&gt;$B$10,"",B121*D121*$B$12)</f>
        <v/>
      </c>
      <c r="F121" s="27" t="str">
        <f aca="false">IF(A121&gt;$B$10,"",B121+F120)</f>
        <v/>
      </c>
      <c r="G121" s="1" t="str">
        <f aca="false">IF(A121&gt;$B$10,"",E121+G120)</f>
        <v/>
      </c>
      <c r="H121" s="1" t="str">
        <f aca="false">IF(A121&gt;$B$10,"",IF(A121=$B$10,(-$B$9+1)*B121*$B$12,0))</f>
        <v/>
      </c>
      <c r="J121" s="1" t="n">
        <v>118</v>
      </c>
      <c r="K121" s="1" t="str">
        <f aca="false">IF(J121&gt;$B$10,"",($B$4*$B$6+F133*$B$9)/$B$8)</f>
        <v/>
      </c>
      <c r="L121" s="1" t="str">
        <f aca="false">IF(J121&gt;$B$10,"",($B$7-G133)/($B$8*$B$12))</f>
        <v/>
      </c>
      <c r="M121" s="1" t="str">
        <f aca="false">IF($B$5="AMOUNT",L121,K121)</f>
        <v/>
      </c>
    </row>
    <row r="122" customFormat="false" ht="14.4" hidden="false" customHeight="false" outlineLevel="0" collapsed="false">
      <c r="A122" s="1" t="str">
        <f aca="false">IFERROR(IF(A121+1&lt;=$B$10,A121+1,""),"")</f>
        <v/>
      </c>
      <c r="B122" s="27" t="str">
        <f aca="false">IF(A122&gt;$B$10,"",ROUND(M109,2))</f>
        <v/>
      </c>
      <c r="C122" s="1" t="str">
        <f aca="false">IFERROR(IF(ISEVEN(A122)=0,$B$3,"Sell"),"")</f>
        <v/>
      </c>
      <c r="D122" s="1" t="str">
        <f aca="false">IF(A122&gt;$B$10,"",IF(A122=$B$10,$B$8,-$B$9))</f>
        <v/>
      </c>
      <c r="E122" s="27" t="str">
        <f aca="false">IF(A122&gt;$B$10,"",B122*D122*$B$12)</f>
        <v/>
      </c>
      <c r="F122" s="27" t="str">
        <f aca="false">IF(A122&gt;$B$10,"",B122+F121)</f>
        <v/>
      </c>
      <c r="G122" s="1" t="str">
        <f aca="false">IF(A122&gt;$B$10,"",E122+G121)</f>
        <v/>
      </c>
      <c r="H122" s="1" t="str">
        <f aca="false">IF(A122&gt;$B$10,"",IF(A122=$B$10,(-$B$9+1)*B122*$B$12,0))</f>
        <v/>
      </c>
      <c r="J122" s="1" t="n">
        <v>119</v>
      </c>
      <c r="K122" s="1" t="str">
        <f aca="false">IF(J122&gt;$B$10,"",($B$4*$B$6+F134*$B$9)/$B$8)</f>
        <v/>
      </c>
      <c r="L122" s="1" t="str">
        <f aca="false">IF(J122&gt;$B$10,"",($B$7-G134)/($B$8*$B$12))</f>
        <v/>
      </c>
      <c r="M122" s="1" t="str">
        <f aca="false">IF($B$5="AMOUNT",L122,K122)</f>
        <v/>
      </c>
    </row>
    <row r="123" customFormat="false" ht="14.4" hidden="false" customHeight="false" outlineLevel="0" collapsed="false">
      <c r="A123" s="1" t="str">
        <f aca="false">IFERROR(IF(A122+1&lt;=$B$10,A122+1,""),"")</f>
        <v/>
      </c>
      <c r="B123" s="27" t="str">
        <f aca="false">IF(A123&gt;$B$10,"",ROUND(M110,2))</f>
        <v/>
      </c>
      <c r="C123" s="1" t="str">
        <f aca="false">IFERROR(IF(ISEVEN(A123)=0,$B$3,"Sell"),"")</f>
        <v/>
      </c>
      <c r="D123" s="1" t="str">
        <f aca="false">IF(A123&gt;$B$10,"",IF(A123=$B$10,$B$8,-$B$9))</f>
        <v/>
      </c>
      <c r="E123" s="27" t="str">
        <f aca="false">IF(A123&gt;$B$10,"",B123*D123*$B$12)</f>
        <v/>
      </c>
      <c r="F123" s="27" t="str">
        <f aca="false">IF(A123&gt;$B$10,"",B123+F122)</f>
        <v/>
      </c>
      <c r="G123" s="1" t="str">
        <f aca="false">IF(A123&gt;$B$10,"",E123+G122)</f>
        <v/>
      </c>
      <c r="H123" s="1" t="str">
        <f aca="false">IF(A123&gt;$B$10,"",IF(A123=$B$10,(-$B$9+1)*B123*$B$12,0))</f>
        <v/>
      </c>
      <c r="J123" s="1" t="n">
        <v>120</v>
      </c>
      <c r="K123" s="1" t="str">
        <f aca="false">IF(J123&gt;$B$10,"",($B$4*$B$6+F135*$B$9)/$B$8)</f>
        <v/>
      </c>
      <c r="L123" s="1" t="str">
        <f aca="false">IF(J123&gt;$B$10,"",($B$7-G135)/($B$8*$B$12))</f>
        <v/>
      </c>
      <c r="M123" s="1" t="str">
        <f aca="false">IF($B$5="AMOUNT",L123,K123)</f>
        <v/>
      </c>
    </row>
    <row r="124" customFormat="false" ht="14.4" hidden="false" customHeight="false" outlineLevel="0" collapsed="false">
      <c r="A124" s="1" t="str">
        <f aca="false">IFERROR(IF(A123+1&lt;=$B$10,A123+1,""),"")</f>
        <v/>
      </c>
      <c r="B124" s="27" t="str">
        <f aca="false">IF(A124&gt;$B$10,"",ROUND(M111,2))</f>
        <v/>
      </c>
      <c r="C124" s="1" t="str">
        <f aca="false">IFERROR(IF(ISEVEN(A124)=0,$B$3,"Sell"),"")</f>
        <v/>
      </c>
      <c r="D124" s="1" t="str">
        <f aca="false">IF(A124&gt;$B$10,"",IF(A124=$B$10,$B$8,-$B$9))</f>
        <v/>
      </c>
      <c r="E124" s="27" t="str">
        <f aca="false">IF(A124&gt;$B$10,"",B124*D124*$B$12)</f>
        <v/>
      </c>
      <c r="F124" s="27" t="str">
        <f aca="false">IF(A124&gt;$B$10,"",B124+F123)</f>
        <v/>
      </c>
      <c r="G124" s="1" t="str">
        <f aca="false">IF(A124&gt;$B$10,"",E124+G123)</f>
        <v/>
      </c>
      <c r="H124" s="1" t="str">
        <f aca="false">IF(A124&gt;$B$10,"",IF(A124=$B$10,(-$B$9+1)*B124*$B$12,0))</f>
        <v/>
      </c>
      <c r="J124" s="1" t="n">
        <v>121</v>
      </c>
      <c r="K124" s="1" t="str">
        <f aca="false">IF(J124&gt;$B$10,"",($B$4*$B$6+F136*$B$9)/$B$8)</f>
        <v/>
      </c>
      <c r="L124" s="1" t="str">
        <f aca="false">IF(J124&gt;$B$10,"",($B$7-G136)/($B$8*$B$12))</f>
        <v/>
      </c>
      <c r="M124" s="1" t="str">
        <f aca="false">IF($B$5="AMOUNT",L124,K124)</f>
        <v/>
      </c>
    </row>
    <row r="125" customFormat="false" ht="14.4" hidden="false" customHeight="false" outlineLevel="0" collapsed="false">
      <c r="A125" s="1" t="str">
        <f aca="false">IFERROR(IF(A124+1&lt;=$B$10,A124+1,""),"")</f>
        <v/>
      </c>
      <c r="B125" s="27" t="str">
        <f aca="false">IF(A125&gt;$B$10,"",ROUND(M112,2))</f>
        <v/>
      </c>
      <c r="C125" s="1" t="str">
        <f aca="false">IFERROR(IF(ISEVEN(A125)=0,$B$3,"Sell"),"")</f>
        <v/>
      </c>
      <c r="D125" s="1" t="str">
        <f aca="false">IF(A125&gt;$B$10,"",IF(A125=$B$10,$B$8,-$B$9))</f>
        <v/>
      </c>
      <c r="E125" s="27" t="str">
        <f aca="false">IF(A125&gt;$B$10,"",B125*D125*$B$12)</f>
        <v/>
      </c>
      <c r="F125" s="27" t="str">
        <f aca="false">IF(A125&gt;$B$10,"",B125+F124)</f>
        <v/>
      </c>
      <c r="G125" s="1" t="str">
        <f aca="false">IF(A125&gt;$B$10,"",E125+G124)</f>
        <v/>
      </c>
      <c r="H125" s="1" t="str">
        <f aca="false">IF(A125&gt;$B$10,"",IF(A125=$B$10,(-$B$9+1)*B125*$B$12,0))</f>
        <v/>
      </c>
      <c r="J125" s="1" t="n">
        <v>122</v>
      </c>
      <c r="K125" s="1" t="str">
        <f aca="false">IF(J125&gt;$B$10,"",($B$4*$B$6+F137*$B$9)/$B$8)</f>
        <v/>
      </c>
      <c r="L125" s="1" t="str">
        <f aca="false">IF(J125&gt;$B$10,"",($B$7-G137)/($B$8*$B$12))</f>
        <v/>
      </c>
      <c r="M125" s="1" t="str">
        <f aca="false">IF($B$5="AMOUNT",L125,K125)</f>
        <v/>
      </c>
    </row>
    <row r="126" customFormat="false" ht="14.4" hidden="false" customHeight="false" outlineLevel="0" collapsed="false">
      <c r="A126" s="1" t="str">
        <f aca="false">IFERROR(IF(A125+1&lt;=$B$10,A125+1,""),"")</f>
        <v/>
      </c>
      <c r="B126" s="27" t="str">
        <f aca="false">IF(A126&gt;$B$10,"",ROUND(M113,2))</f>
        <v/>
      </c>
      <c r="C126" s="1" t="str">
        <f aca="false">IFERROR(IF(ISEVEN(A126)=0,$B$3,"Sell"),"")</f>
        <v/>
      </c>
      <c r="D126" s="1" t="str">
        <f aca="false">IF(A126&gt;$B$10,"",IF(A126=$B$10,$B$8,-$B$9))</f>
        <v/>
      </c>
      <c r="E126" s="27" t="str">
        <f aca="false">IF(A126&gt;$B$10,"",B126*D126*$B$12)</f>
        <v/>
      </c>
      <c r="F126" s="27" t="str">
        <f aca="false">IF(A126&gt;$B$10,"",B126+F125)</f>
        <v/>
      </c>
      <c r="G126" s="1" t="str">
        <f aca="false">IF(A126&gt;$B$10,"",E126+G125)</f>
        <v/>
      </c>
      <c r="H126" s="1" t="str">
        <f aca="false">IF(A126&gt;$B$10,"",IF(A126=$B$10,(-$B$9+1)*B126*$B$12,0))</f>
        <v/>
      </c>
      <c r="J126" s="1" t="n">
        <v>123</v>
      </c>
      <c r="K126" s="1" t="str">
        <f aca="false">IF(J126&gt;$B$10,"",($B$4*$B$6+F138*$B$9)/$B$8)</f>
        <v/>
      </c>
      <c r="L126" s="1" t="str">
        <f aca="false">IF(J126&gt;$B$10,"",($B$7-G138)/($B$8*$B$12))</f>
        <v/>
      </c>
      <c r="M126" s="1" t="str">
        <f aca="false">IF($B$5="AMOUNT",L126,K126)</f>
        <v/>
      </c>
    </row>
    <row r="127" customFormat="false" ht="14.4" hidden="false" customHeight="false" outlineLevel="0" collapsed="false">
      <c r="A127" s="1" t="str">
        <f aca="false">IFERROR(IF(A126+1&lt;=$B$10,A126+1,""),"")</f>
        <v/>
      </c>
      <c r="B127" s="27" t="str">
        <f aca="false">IF(A127&gt;$B$10,"",ROUND(M114,2))</f>
        <v/>
      </c>
      <c r="C127" s="1" t="str">
        <f aca="false">IFERROR(IF(ISEVEN(A127)=0,$B$3,"Sell"),"")</f>
        <v/>
      </c>
      <c r="D127" s="1" t="str">
        <f aca="false">IF(A127&gt;$B$10,"",IF(A127=$B$10,$B$8,-$B$9))</f>
        <v/>
      </c>
      <c r="E127" s="27" t="str">
        <f aca="false">IF(A127&gt;$B$10,"",B127*D127*$B$12)</f>
        <v/>
      </c>
      <c r="F127" s="27" t="str">
        <f aca="false">IF(A127&gt;$B$10,"",B127+F126)</f>
        <v/>
      </c>
      <c r="G127" s="1" t="str">
        <f aca="false">IF(A127&gt;$B$10,"",E127+G126)</f>
        <v/>
      </c>
      <c r="H127" s="1" t="str">
        <f aca="false">IF(A127&gt;$B$10,"",IF(A127=$B$10,(-$B$9+1)*B127*$B$12,0))</f>
        <v/>
      </c>
      <c r="J127" s="1" t="n">
        <v>124</v>
      </c>
      <c r="K127" s="1" t="str">
        <f aca="false">IF(J127&gt;$B$10,"",($B$4*$B$6+F139*$B$9)/$B$8)</f>
        <v/>
      </c>
      <c r="L127" s="1" t="str">
        <f aca="false">IF(J127&gt;$B$10,"",($B$7-G139)/($B$8*$B$12))</f>
        <v/>
      </c>
      <c r="M127" s="1" t="str">
        <f aca="false">IF($B$5="AMOUNT",L127,K127)</f>
        <v/>
      </c>
    </row>
    <row r="128" customFormat="false" ht="14.4" hidden="false" customHeight="false" outlineLevel="0" collapsed="false">
      <c r="A128" s="1" t="str">
        <f aca="false">IFERROR(IF(A127+1&lt;=$B$10,A127+1,""),"")</f>
        <v/>
      </c>
      <c r="B128" s="27" t="str">
        <f aca="false">IF(A128&gt;$B$10,"",ROUND(M115,2))</f>
        <v/>
      </c>
      <c r="C128" s="1" t="str">
        <f aca="false">IFERROR(IF(ISEVEN(A128)=0,$B$3,"Sell"),"")</f>
        <v/>
      </c>
      <c r="D128" s="1" t="str">
        <f aca="false">IF(A128&gt;$B$10,"",IF(A128=$B$10,$B$8,-$B$9))</f>
        <v/>
      </c>
      <c r="E128" s="27" t="str">
        <f aca="false">IF(A128&gt;$B$10,"",B128*D128*$B$12)</f>
        <v/>
      </c>
      <c r="F128" s="27" t="str">
        <f aca="false">IF(A128&gt;$B$10,"",B128+F127)</f>
        <v/>
      </c>
      <c r="G128" s="1" t="str">
        <f aca="false">IF(A128&gt;$B$10,"",E128+G127)</f>
        <v/>
      </c>
      <c r="H128" s="1" t="str">
        <f aca="false">IF(A128&gt;$B$10,"",IF(A128=$B$10,(-$B$9+1)*B128*$B$12,0))</f>
        <v/>
      </c>
      <c r="J128" s="1" t="n">
        <v>125</v>
      </c>
      <c r="K128" s="1" t="str">
        <f aca="false">IF(J128&gt;$B$10,"",($B$4*$B$6+F140*$B$9)/$B$8)</f>
        <v/>
      </c>
      <c r="L128" s="1" t="str">
        <f aca="false">IF(J128&gt;$B$10,"",($B$7-G140)/($B$8*$B$12))</f>
        <v/>
      </c>
      <c r="M128" s="1" t="str">
        <f aca="false">IF($B$5="AMOUNT",L128,K128)</f>
        <v/>
      </c>
    </row>
    <row r="129" customFormat="false" ht="14.4" hidden="false" customHeight="false" outlineLevel="0" collapsed="false">
      <c r="A129" s="1" t="str">
        <f aca="false">IFERROR(IF(A128+1&lt;=$B$10,A128+1,""),"")</f>
        <v/>
      </c>
      <c r="B129" s="27" t="str">
        <f aca="false">IF(A129&gt;$B$10,"",ROUND(M116,2))</f>
        <v/>
      </c>
      <c r="C129" s="1" t="str">
        <f aca="false">IFERROR(IF(ISEVEN(A129)=0,$B$3,"Sell"),"")</f>
        <v/>
      </c>
      <c r="D129" s="1" t="str">
        <f aca="false">IF(A129&gt;$B$10,"",IF(A129=$B$10,$B$8,-$B$9))</f>
        <v/>
      </c>
      <c r="E129" s="27" t="str">
        <f aca="false">IF(A129&gt;$B$10,"",B129*D129*$B$12)</f>
        <v/>
      </c>
      <c r="F129" s="27" t="str">
        <f aca="false">IF(A129&gt;$B$10,"",B129+F128)</f>
        <v/>
      </c>
      <c r="G129" s="1" t="str">
        <f aca="false">IF(A129&gt;$B$10,"",E129+G128)</f>
        <v/>
      </c>
      <c r="H129" s="1" t="str">
        <f aca="false">IF(A129&gt;$B$10,"",IF(A129=$B$10,(-$B$9+1)*B129*$B$12,0))</f>
        <v/>
      </c>
      <c r="J129" s="1" t="n">
        <v>126</v>
      </c>
      <c r="K129" s="1" t="str">
        <f aca="false">IF(J129&gt;$B$10,"",($B$4*$B$6+F141*$B$9)/$B$8)</f>
        <v/>
      </c>
      <c r="L129" s="1" t="str">
        <f aca="false">IF(J129&gt;$B$10,"",($B$7-G141)/($B$8*$B$12))</f>
        <v/>
      </c>
      <c r="M129" s="1" t="str">
        <f aca="false">IF($B$5="AMOUNT",L129,K129)</f>
        <v/>
      </c>
    </row>
    <row r="130" customFormat="false" ht="14.4" hidden="false" customHeight="false" outlineLevel="0" collapsed="false">
      <c r="A130" s="1" t="str">
        <f aca="false">IFERROR(IF(A129+1&lt;=$B$10,A129+1,""),"")</f>
        <v/>
      </c>
      <c r="B130" s="27" t="str">
        <f aca="false">IF(A130&gt;$B$10,"",ROUND(M117,2))</f>
        <v/>
      </c>
      <c r="C130" s="1" t="str">
        <f aca="false">IFERROR(IF(ISEVEN(A130)=0,$B$3,"Sell"),"")</f>
        <v/>
      </c>
      <c r="D130" s="1" t="str">
        <f aca="false">IF(A130&gt;$B$10,"",IF(A130=$B$10,$B$8,-$B$9))</f>
        <v/>
      </c>
      <c r="E130" s="27" t="str">
        <f aca="false">IF(A130&gt;$B$10,"",B130*D130*$B$12)</f>
        <v/>
      </c>
      <c r="F130" s="27" t="str">
        <f aca="false">IF(A130&gt;$B$10,"",B130+F129)</f>
        <v/>
      </c>
      <c r="G130" s="1" t="str">
        <f aca="false">IF(A130&gt;$B$10,"",E130+G129)</f>
        <v/>
      </c>
      <c r="H130" s="1" t="str">
        <f aca="false">IF(A130&gt;$B$10,"",IF(A130=$B$10,(-$B$9+1)*B130*$B$12,0))</f>
        <v/>
      </c>
      <c r="J130" s="1" t="n">
        <v>127</v>
      </c>
      <c r="K130" s="1" t="str">
        <f aca="false">IF(J130&gt;$B$10,"",($B$4*$B$6+F142*$B$9)/$B$8)</f>
        <v/>
      </c>
      <c r="L130" s="1" t="str">
        <f aca="false">IF(J130&gt;$B$10,"",($B$7-G142)/($B$8*$B$12))</f>
        <v/>
      </c>
      <c r="M130" s="1" t="str">
        <f aca="false">IF($B$5="AMOUNT",L130,K130)</f>
        <v/>
      </c>
    </row>
    <row r="131" customFormat="false" ht="14.4" hidden="false" customHeight="false" outlineLevel="0" collapsed="false">
      <c r="A131" s="1" t="str">
        <f aca="false">IFERROR(IF(A130+1&lt;=$B$10,A130+1,""),"")</f>
        <v/>
      </c>
      <c r="B131" s="27" t="str">
        <f aca="false">IF(A131&gt;$B$10,"",ROUND(M118,2))</f>
        <v/>
      </c>
      <c r="C131" s="1" t="str">
        <f aca="false">IFERROR(IF(ISEVEN(A131)=0,$B$3,"Sell"),"")</f>
        <v/>
      </c>
      <c r="D131" s="1" t="str">
        <f aca="false">IF(A131&gt;$B$10,"",IF(A131=$B$10,$B$8,-$B$9))</f>
        <v/>
      </c>
      <c r="E131" s="27" t="str">
        <f aca="false">IF(A131&gt;$B$10,"",B131*D131*$B$12)</f>
        <v/>
      </c>
      <c r="F131" s="27" t="str">
        <f aca="false">IF(A131&gt;$B$10,"",B131+F130)</f>
        <v/>
      </c>
      <c r="G131" s="1" t="str">
        <f aca="false">IF(A131&gt;$B$10,"",E131+G130)</f>
        <v/>
      </c>
      <c r="H131" s="1" t="str">
        <f aca="false">IF(A131&gt;$B$10,"",IF(A131=$B$10,(-$B$9+1)*B131*$B$12,0))</f>
        <v/>
      </c>
      <c r="J131" s="1" t="n">
        <v>128</v>
      </c>
      <c r="K131" s="1" t="str">
        <f aca="false">IF(J131&gt;$B$10,"",($B$4*$B$6+F143*$B$9)/$B$8)</f>
        <v/>
      </c>
      <c r="L131" s="1" t="str">
        <f aca="false">IF(J131&gt;$B$10,"",($B$7-G143)/($B$8*$B$12))</f>
        <v/>
      </c>
      <c r="M131" s="1" t="str">
        <f aca="false">IF($B$5="AMOUNT",L131,K131)</f>
        <v/>
      </c>
    </row>
    <row r="132" customFormat="false" ht="14.4" hidden="false" customHeight="false" outlineLevel="0" collapsed="false">
      <c r="A132" s="1" t="str">
        <f aca="false">IFERROR(IF(A131+1&lt;=$B$10,A131+1,""),"")</f>
        <v/>
      </c>
      <c r="B132" s="27" t="str">
        <f aca="false">IF(A132&gt;$B$10,"",ROUND(M119,2))</f>
        <v/>
      </c>
      <c r="C132" s="1" t="str">
        <f aca="false">IFERROR(IF(ISEVEN(A132)=0,$B$3,"Sell"),"")</f>
        <v/>
      </c>
      <c r="D132" s="1" t="str">
        <f aca="false">IF(A132&gt;$B$10,"",IF(A132=$B$10,$B$8,-$B$9))</f>
        <v/>
      </c>
      <c r="E132" s="27" t="str">
        <f aca="false">IF(A132&gt;$B$10,"",B132*D132*$B$12)</f>
        <v/>
      </c>
      <c r="F132" s="27" t="str">
        <f aca="false">IF(A132&gt;$B$10,"",B132+F131)</f>
        <v/>
      </c>
      <c r="G132" s="1" t="str">
        <f aca="false">IF(A132&gt;$B$10,"",E132+G131)</f>
        <v/>
      </c>
      <c r="H132" s="1" t="str">
        <f aca="false">IF(A132&gt;$B$10,"",IF(A132=$B$10,(-$B$9+1)*B132*$B$12,0))</f>
        <v/>
      </c>
      <c r="J132" s="1" t="n">
        <v>129</v>
      </c>
      <c r="K132" s="1" t="str">
        <f aca="false">IF(J132&gt;$B$10,"",($B$4*$B$6+F144*$B$9)/$B$8)</f>
        <v/>
      </c>
      <c r="L132" s="1" t="str">
        <f aca="false">IF(J132&gt;$B$10,"",($B$7-G144)/($B$8*$B$12))</f>
        <v/>
      </c>
      <c r="M132" s="1" t="str">
        <f aca="false">IF($B$5="AMOUNT",L132,K132)</f>
        <v/>
      </c>
    </row>
    <row r="133" customFormat="false" ht="14.4" hidden="false" customHeight="false" outlineLevel="0" collapsed="false">
      <c r="A133" s="1" t="str">
        <f aca="false">IFERROR(IF(A132+1&lt;=$B$10,A132+1,""),"")</f>
        <v/>
      </c>
      <c r="B133" s="27" t="str">
        <f aca="false">IF(A133&gt;$B$10,"",ROUND(M120,2))</f>
        <v/>
      </c>
      <c r="C133" s="1" t="str">
        <f aca="false">IFERROR(IF(ISEVEN(A133)=0,$B$3,"Sell"),"")</f>
        <v/>
      </c>
      <c r="D133" s="1" t="str">
        <f aca="false">IF(A133&gt;$B$10,"",IF(A133=$B$10,$B$8,-$B$9))</f>
        <v/>
      </c>
      <c r="E133" s="27" t="str">
        <f aca="false">IF(A133&gt;$B$10,"",B133*D133*$B$12)</f>
        <v/>
      </c>
      <c r="F133" s="27" t="str">
        <f aca="false">IF(A133&gt;$B$10,"",B133+F132)</f>
        <v/>
      </c>
      <c r="G133" s="1" t="str">
        <f aca="false">IF(A133&gt;$B$10,"",E133+G132)</f>
        <v/>
      </c>
      <c r="H133" s="1" t="str">
        <f aca="false">IF(A133&gt;$B$10,"",IF(A133=$B$10,(-$B$9+1)*B133*$B$12,0))</f>
        <v/>
      </c>
      <c r="J133" s="1" t="n">
        <v>130</v>
      </c>
      <c r="K133" s="1" t="str">
        <f aca="false">IF(J133&gt;$B$10,"",($B$4*$B$6+F145*$B$9)/$B$8)</f>
        <v/>
      </c>
      <c r="L133" s="1" t="str">
        <f aca="false">IF(J133&gt;$B$10,"",($B$7-G145)/($B$8*$B$12))</f>
        <v/>
      </c>
      <c r="M133" s="1" t="str">
        <f aca="false">IF($B$5="AMOUNT",L133,K133)</f>
        <v/>
      </c>
    </row>
    <row r="134" customFormat="false" ht="14.4" hidden="false" customHeight="false" outlineLevel="0" collapsed="false">
      <c r="A134" s="1" t="str">
        <f aca="false">IFERROR(IF(A133+1&lt;=$B$10,A133+1,""),"")</f>
        <v/>
      </c>
      <c r="B134" s="27" t="str">
        <f aca="false">IF(A134&gt;$B$10,"",ROUND(M121,2))</f>
        <v/>
      </c>
      <c r="C134" s="1" t="str">
        <f aca="false">IFERROR(IF(ISEVEN(A134)=0,$B$3,"Sell"),"")</f>
        <v/>
      </c>
      <c r="D134" s="1" t="str">
        <f aca="false">IF(A134&gt;$B$10,"",IF(A134=$B$10,$B$8,-$B$9))</f>
        <v/>
      </c>
      <c r="E134" s="27" t="str">
        <f aca="false">IF(A134&gt;$B$10,"",B134*D134*$B$12)</f>
        <v/>
      </c>
      <c r="F134" s="27" t="str">
        <f aca="false">IF(A134&gt;$B$10,"",B134+F133)</f>
        <v/>
      </c>
      <c r="G134" s="1" t="str">
        <f aca="false">IF(A134&gt;$B$10,"",E134+G133)</f>
        <v/>
      </c>
      <c r="H134" s="1" t="str">
        <f aca="false">IF(A134&gt;$B$10,"",IF(A134=$B$10,(-$B$9+1)*B134*$B$12,0))</f>
        <v/>
      </c>
      <c r="J134" s="1" t="n">
        <v>131</v>
      </c>
      <c r="K134" s="1" t="str">
        <f aca="false">IF(J134&gt;$B$10,"",($B$4*$B$6+F146*$B$9)/$B$8)</f>
        <v/>
      </c>
      <c r="L134" s="1" t="str">
        <f aca="false">IF(J134&gt;$B$10,"",($B$7-G146)/($B$8*$B$12))</f>
        <v/>
      </c>
      <c r="M134" s="1" t="str">
        <f aca="false">IF($B$5="AMOUNT",L134,K134)</f>
        <v/>
      </c>
    </row>
    <row r="135" customFormat="false" ht="14.4" hidden="false" customHeight="false" outlineLevel="0" collapsed="false">
      <c r="A135" s="1" t="str">
        <f aca="false">IFERROR(IF(A134+1&lt;=$B$10,A134+1,""),"")</f>
        <v/>
      </c>
      <c r="B135" s="27" t="str">
        <f aca="false">IF(A135&gt;$B$10,"",ROUND(M122,2))</f>
        <v/>
      </c>
      <c r="C135" s="1" t="str">
        <f aca="false">IFERROR(IF(ISEVEN(A135)=0,$B$3,"Sell"),"")</f>
        <v/>
      </c>
      <c r="D135" s="1" t="str">
        <f aca="false">IF(A135&gt;$B$10,"",IF(A135=$B$10,$B$8,-$B$9))</f>
        <v/>
      </c>
      <c r="E135" s="27" t="str">
        <f aca="false">IF(A135&gt;$B$10,"",B135*D135*$B$12)</f>
        <v/>
      </c>
      <c r="F135" s="27" t="str">
        <f aca="false">IF(A135&gt;$B$10,"",B135+F134)</f>
        <v/>
      </c>
      <c r="G135" s="1" t="str">
        <f aca="false">IF(A135&gt;$B$10,"",E135+G134)</f>
        <v/>
      </c>
      <c r="H135" s="1" t="str">
        <f aca="false">IF(A135&gt;$B$10,"",IF(A135=$B$10,(-$B$9+1)*B135*$B$12,0))</f>
        <v/>
      </c>
      <c r="J135" s="1" t="n">
        <v>132</v>
      </c>
      <c r="K135" s="1" t="str">
        <f aca="false">IF(J135&gt;$B$10,"",($B$4*$B$6+F147*$B$9)/$B$8)</f>
        <v/>
      </c>
      <c r="L135" s="1" t="str">
        <f aca="false">IF(J135&gt;$B$10,"",($B$7-G147)/($B$8*$B$12))</f>
        <v/>
      </c>
      <c r="M135" s="1" t="str">
        <f aca="false">IF($B$5="AMOUNT",L135,K135)</f>
        <v/>
      </c>
    </row>
    <row r="136" customFormat="false" ht="14.4" hidden="false" customHeight="false" outlineLevel="0" collapsed="false">
      <c r="A136" s="1" t="str">
        <f aca="false">IFERROR(IF(A135+1&lt;=$B$10,A135+1,""),"")</f>
        <v/>
      </c>
      <c r="B136" s="27" t="str">
        <f aca="false">IF(A136&gt;$B$10,"",ROUND(M123,2))</f>
        <v/>
      </c>
      <c r="C136" s="1" t="str">
        <f aca="false">IFERROR(IF(ISEVEN(A136)=0,$B$3,"Sell"),"")</f>
        <v/>
      </c>
      <c r="D136" s="1" t="str">
        <f aca="false">IF(A136&gt;$B$10,"",IF(A136=$B$10,$B$8,-$B$9))</f>
        <v/>
      </c>
      <c r="E136" s="27" t="str">
        <f aca="false">IF(A136&gt;$B$10,"",B136*D136*$B$12)</f>
        <v/>
      </c>
      <c r="F136" s="27" t="str">
        <f aca="false">IF(A136&gt;$B$10,"",B136+F135)</f>
        <v/>
      </c>
      <c r="G136" s="1" t="str">
        <f aca="false">IF(A136&gt;$B$10,"",E136+G135)</f>
        <v/>
      </c>
      <c r="H136" s="1" t="str">
        <f aca="false">IF(A136&gt;$B$10,"",IF(A136=$B$10,(-$B$9+1)*B136*$B$12,0))</f>
        <v/>
      </c>
      <c r="J136" s="1" t="n">
        <v>133</v>
      </c>
      <c r="K136" s="1" t="str">
        <f aca="false">IF(J136&gt;$B$10,"",($B$4*$B$6+F148*$B$9)/$B$8)</f>
        <v/>
      </c>
      <c r="L136" s="1" t="str">
        <f aca="false">IF(J136&gt;$B$10,"",($B$7-G148)/($B$8*$B$12))</f>
        <v/>
      </c>
      <c r="M136" s="1" t="str">
        <f aca="false">IF($B$5="AMOUNT",L136,K136)</f>
        <v/>
      </c>
    </row>
    <row r="137" customFormat="false" ht="14.4" hidden="false" customHeight="false" outlineLevel="0" collapsed="false">
      <c r="A137" s="1" t="str">
        <f aca="false">IFERROR(IF(A136+1&lt;=$B$10,A136+1,""),"")</f>
        <v/>
      </c>
      <c r="B137" s="27" t="str">
        <f aca="false">IF(A137&gt;$B$10,"",ROUND(M124,2))</f>
        <v/>
      </c>
      <c r="C137" s="1" t="str">
        <f aca="false">IFERROR(IF(ISEVEN(A137)=0,$B$3,"Sell"),"")</f>
        <v/>
      </c>
      <c r="D137" s="1" t="str">
        <f aca="false">IF(A137&gt;$B$10,"",IF(A137=$B$10,$B$8,-$B$9))</f>
        <v/>
      </c>
      <c r="E137" s="27" t="str">
        <f aca="false">IF(A137&gt;$B$10,"",B137*D137*$B$12)</f>
        <v/>
      </c>
      <c r="F137" s="27" t="str">
        <f aca="false">IF(A137&gt;$B$10,"",B137+F136)</f>
        <v/>
      </c>
      <c r="G137" s="1" t="str">
        <f aca="false">IF(A137&gt;$B$10,"",E137+G136)</f>
        <v/>
      </c>
      <c r="H137" s="1" t="str">
        <f aca="false">IF(A137&gt;$B$10,"",IF(A137=$B$10,(-$B$9+1)*B137*$B$12,0))</f>
        <v/>
      </c>
      <c r="J137" s="1" t="n">
        <v>134</v>
      </c>
      <c r="K137" s="1" t="str">
        <f aca="false">IF(J137&gt;$B$10,"",($B$4*$B$6+F149*$B$9)/$B$8)</f>
        <v/>
      </c>
      <c r="L137" s="1" t="str">
        <f aca="false">IF(J137&gt;$B$10,"",($B$7-G149)/($B$8*$B$12))</f>
        <v/>
      </c>
      <c r="M137" s="1" t="str">
        <f aca="false">IF($B$5="AMOUNT",L137,K137)</f>
        <v/>
      </c>
    </row>
    <row r="138" customFormat="false" ht="14.4" hidden="false" customHeight="false" outlineLevel="0" collapsed="false">
      <c r="A138" s="1" t="str">
        <f aca="false">IFERROR(IF(A137+1&lt;=$B$10,A137+1,""),"")</f>
        <v/>
      </c>
      <c r="B138" s="27" t="str">
        <f aca="false">IF(A138&gt;$B$10,"",ROUND(M125,2))</f>
        <v/>
      </c>
      <c r="C138" s="1" t="str">
        <f aca="false">IFERROR(IF(ISEVEN(A138)=0,$B$3,"Sell"),"")</f>
        <v/>
      </c>
      <c r="D138" s="1" t="str">
        <f aca="false">IF(A138&gt;$B$10,"",IF(A138=$B$10,$B$8,-$B$9))</f>
        <v/>
      </c>
      <c r="E138" s="27" t="str">
        <f aca="false">IF(A138&gt;$B$10,"",B138*D138*$B$12)</f>
        <v/>
      </c>
      <c r="F138" s="27" t="str">
        <f aca="false">IF(A138&gt;$B$10,"",B138+F137)</f>
        <v/>
      </c>
      <c r="G138" s="1" t="str">
        <f aca="false">IF(A138&gt;$B$10,"",E138+G137)</f>
        <v/>
      </c>
      <c r="H138" s="1" t="str">
        <f aca="false">IF(A138&gt;$B$10,"",IF(A138=$B$10,(-$B$9+1)*B138*$B$12,0))</f>
        <v/>
      </c>
      <c r="J138" s="1" t="n">
        <v>135</v>
      </c>
      <c r="K138" s="1" t="str">
        <f aca="false">IF(J138&gt;$B$10,"",($B$4*$B$6+F150*$B$9)/$B$8)</f>
        <v/>
      </c>
      <c r="L138" s="1" t="str">
        <f aca="false">IF(J138&gt;$B$10,"",($B$7-G150)/($B$8*$B$12))</f>
        <v/>
      </c>
      <c r="M138" s="1" t="str">
        <f aca="false">IF($B$5="AMOUNT",L138,K138)</f>
        <v/>
      </c>
    </row>
    <row r="139" customFormat="false" ht="14.4" hidden="false" customHeight="false" outlineLevel="0" collapsed="false">
      <c r="A139" s="1" t="str">
        <f aca="false">IFERROR(IF(A138+1&lt;=$B$10,A138+1,""),"")</f>
        <v/>
      </c>
      <c r="B139" s="27" t="str">
        <f aca="false">IF(A139&gt;$B$10,"",ROUND(M126,2))</f>
        <v/>
      </c>
      <c r="C139" s="1" t="str">
        <f aca="false">IFERROR(IF(ISEVEN(A139)=0,$B$3,"Sell"),"")</f>
        <v/>
      </c>
      <c r="D139" s="1" t="str">
        <f aca="false">IF(A139&gt;$B$10,"",IF(A139=$B$10,$B$8,-$B$9))</f>
        <v/>
      </c>
      <c r="E139" s="27" t="str">
        <f aca="false">IF(A139&gt;$B$10,"",B139*D139*$B$12)</f>
        <v/>
      </c>
      <c r="F139" s="27" t="str">
        <f aca="false">IF(A139&gt;$B$10,"",B139+F138)</f>
        <v/>
      </c>
      <c r="G139" s="1" t="str">
        <f aca="false">IF(A139&gt;$B$10,"",E139+G138)</f>
        <v/>
      </c>
      <c r="H139" s="1" t="str">
        <f aca="false">IF(A139&gt;$B$10,"",IF(A139=$B$10,(-$B$9+1)*B139*$B$12,0))</f>
        <v/>
      </c>
      <c r="J139" s="1" t="n">
        <v>136</v>
      </c>
      <c r="K139" s="1" t="str">
        <f aca="false">IF(J139&gt;$B$10,"",($B$4*$B$6+F151*$B$9)/$B$8)</f>
        <v/>
      </c>
      <c r="L139" s="1" t="str">
        <f aca="false">IF(J139&gt;$B$10,"",($B$7-G151)/($B$8*$B$12))</f>
        <v/>
      </c>
      <c r="M139" s="1" t="str">
        <f aca="false">IF($B$5="AMOUNT",L139,K139)</f>
        <v/>
      </c>
    </row>
    <row r="140" customFormat="false" ht="14.4" hidden="false" customHeight="false" outlineLevel="0" collapsed="false">
      <c r="A140" s="1" t="str">
        <f aca="false">IFERROR(IF(A139+1&lt;=$B$10,A139+1,""),"")</f>
        <v/>
      </c>
      <c r="B140" s="27" t="str">
        <f aca="false">IF(A140&gt;$B$10,"",ROUND(M127,2))</f>
        <v/>
      </c>
      <c r="C140" s="1" t="str">
        <f aca="false">IFERROR(IF(ISEVEN(A140)=0,$B$3,"Sell"),"")</f>
        <v/>
      </c>
      <c r="D140" s="1" t="str">
        <f aca="false">IF(A140&gt;$B$10,"",IF(A140=$B$10,$B$8,-$B$9))</f>
        <v/>
      </c>
      <c r="E140" s="27" t="str">
        <f aca="false">IF(A140&gt;$B$10,"",B140*D140*$B$12)</f>
        <v/>
      </c>
      <c r="F140" s="27" t="str">
        <f aca="false">IF(A140&gt;$B$10,"",B140+F139)</f>
        <v/>
      </c>
      <c r="G140" s="1" t="str">
        <f aca="false">IF(A140&gt;$B$10,"",E140+G139)</f>
        <v/>
      </c>
      <c r="H140" s="1" t="str">
        <f aca="false">IF(A140&gt;$B$10,"",IF(A140=$B$10,(-$B$9+1)*B140*$B$12,0))</f>
        <v/>
      </c>
      <c r="J140" s="1" t="n">
        <v>137</v>
      </c>
      <c r="K140" s="1" t="str">
        <f aca="false">IF(J140&gt;$B$10,"",($B$4*$B$6+F152*$B$9)/$B$8)</f>
        <v/>
      </c>
      <c r="L140" s="1" t="str">
        <f aca="false">IF(J140&gt;$B$10,"",($B$7-G152)/($B$8*$B$12))</f>
        <v/>
      </c>
      <c r="M140" s="1" t="str">
        <f aca="false">IF($B$5="AMOUNT",L140,K140)</f>
        <v/>
      </c>
    </row>
    <row r="141" customFormat="false" ht="14.4" hidden="false" customHeight="false" outlineLevel="0" collapsed="false">
      <c r="A141" s="1" t="str">
        <f aca="false">IFERROR(IF(A140+1&lt;=$B$10,A140+1,""),"")</f>
        <v/>
      </c>
      <c r="B141" s="27" t="str">
        <f aca="false">IF(A141&gt;$B$10,"",ROUND(M128,2))</f>
        <v/>
      </c>
      <c r="C141" s="1" t="str">
        <f aca="false">IFERROR(IF(ISEVEN(A141)=0,$B$3,"Sell"),"")</f>
        <v/>
      </c>
      <c r="D141" s="1" t="str">
        <f aca="false">IF(A141&gt;$B$10,"",IF(A141=$B$10,$B$8,-$B$9))</f>
        <v/>
      </c>
      <c r="E141" s="27" t="str">
        <f aca="false">IF(A141&gt;$B$10,"",B141*D141*$B$12)</f>
        <v/>
      </c>
      <c r="F141" s="27" t="str">
        <f aca="false">IF(A141&gt;$B$10,"",B141+F140)</f>
        <v/>
      </c>
      <c r="G141" s="1" t="str">
        <f aca="false">IF(A141&gt;$B$10,"",E141+G140)</f>
        <v/>
      </c>
      <c r="H141" s="1" t="str">
        <f aca="false">IF(A141&gt;$B$10,"",IF(A141=$B$10,(-$B$9+1)*B141*$B$12,0))</f>
        <v/>
      </c>
      <c r="J141" s="1" t="n">
        <v>138</v>
      </c>
      <c r="K141" s="1" t="str">
        <f aca="false">IF(J141&gt;$B$10,"",($B$4*$B$6+F153*$B$9)/$B$8)</f>
        <v/>
      </c>
      <c r="L141" s="1" t="str">
        <f aca="false">IF(J141&gt;$B$10,"",($B$7-G153)/($B$8*$B$12))</f>
        <v/>
      </c>
      <c r="M141" s="1" t="str">
        <f aca="false">IF($B$5="AMOUNT",L141,K141)</f>
        <v/>
      </c>
    </row>
    <row r="142" customFormat="false" ht="14.4" hidden="false" customHeight="false" outlineLevel="0" collapsed="false">
      <c r="A142" s="1" t="str">
        <f aca="false">IFERROR(IF(A141+1&lt;=$B$10,A141+1,""),"")</f>
        <v/>
      </c>
      <c r="B142" s="27" t="str">
        <f aca="false">IF(A142&gt;$B$10,"",ROUND(M129,2))</f>
        <v/>
      </c>
      <c r="C142" s="1" t="str">
        <f aca="false">IFERROR(IF(ISEVEN(A142)=0,$B$3,"Sell"),"")</f>
        <v/>
      </c>
      <c r="D142" s="1" t="str">
        <f aca="false">IF(A142&gt;$B$10,"",IF(A142=$B$10,$B$8,-$B$9))</f>
        <v/>
      </c>
      <c r="E142" s="27" t="str">
        <f aca="false">IF(A142&gt;$B$10,"",B142*D142*$B$12)</f>
        <v/>
      </c>
      <c r="F142" s="27" t="str">
        <f aca="false">IF(A142&gt;$B$10,"",B142+F141)</f>
        <v/>
      </c>
      <c r="G142" s="1" t="str">
        <f aca="false">IF(A142&gt;$B$10,"",E142+G141)</f>
        <v/>
      </c>
      <c r="H142" s="1" t="str">
        <f aca="false">IF(A142&gt;$B$10,"",IF(A142=$B$10,(-$B$9+1)*B142*$B$12,0))</f>
        <v/>
      </c>
      <c r="J142" s="1" t="n">
        <v>139</v>
      </c>
      <c r="K142" s="1" t="str">
        <f aca="false">IF(J142&gt;$B$10,"",($B$4*$B$6+F154*$B$9)/$B$8)</f>
        <v/>
      </c>
      <c r="L142" s="1" t="str">
        <f aca="false">IF(J142&gt;$B$10,"",($B$7-G154)/($B$8*$B$12))</f>
        <v/>
      </c>
      <c r="M142" s="1" t="str">
        <f aca="false">IF($B$5="AMOUNT",L142,K142)</f>
        <v/>
      </c>
    </row>
    <row r="143" customFormat="false" ht="14.4" hidden="false" customHeight="false" outlineLevel="0" collapsed="false">
      <c r="A143" s="1" t="str">
        <f aca="false">IFERROR(IF(A142+1&lt;=$B$10,A142+1,""),"")</f>
        <v/>
      </c>
      <c r="B143" s="27" t="str">
        <f aca="false">IF(A143&gt;$B$10,"",ROUND(M130,2))</f>
        <v/>
      </c>
      <c r="C143" s="1" t="str">
        <f aca="false">IFERROR(IF(ISEVEN(A143)=0,$B$3,"Sell"),"")</f>
        <v/>
      </c>
      <c r="D143" s="1" t="str">
        <f aca="false">IF(A143&gt;$B$10,"",IF(A143=$B$10,$B$8,-$B$9))</f>
        <v/>
      </c>
      <c r="E143" s="27" t="str">
        <f aca="false">IF(A143&gt;$B$10,"",B143*D143*$B$12)</f>
        <v/>
      </c>
      <c r="F143" s="27" t="str">
        <f aca="false">IF(A143&gt;$B$10,"",B143+F142)</f>
        <v/>
      </c>
      <c r="G143" s="1" t="str">
        <f aca="false">IF(A143&gt;$B$10,"",E143+G142)</f>
        <v/>
      </c>
      <c r="H143" s="1" t="str">
        <f aca="false">IF(A143&gt;$B$10,"",IF(A143=$B$10,(-$B$9+1)*B143*$B$12,0))</f>
        <v/>
      </c>
      <c r="J143" s="1" t="n">
        <v>140</v>
      </c>
      <c r="K143" s="1" t="str">
        <f aca="false">IF(J143&gt;$B$10,"",($B$4*$B$6+F155*$B$9)/$B$8)</f>
        <v/>
      </c>
      <c r="L143" s="1" t="str">
        <f aca="false">IF(J143&gt;$B$10,"",($B$7-G155)/($B$8*$B$12))</f>
        <v/>
      </c>
      <c r="M143" s="1" t="str">
        <f aca="false">IF($B$5="AMOUNT",L143,K143)</f>
        <v/>
      </c>
    </row>
    <row r="144" customFormat="false" ht="14.4" hidden="false" customHeight="false" outlineLevel="0" collapsed="false">
      <c r="A144" s="1" t="str">
        <f aca="false">IFERROR(IF(A143+1&lt;=$B$10,A143+1,""),"")</f>
        <v/>
      </c>
      <c r="B144" s="27" t="str">
        <f aca="false">IF(A144&gt;$B$10,"",ROUND(M131,2))</f>
        <v/>
      </c>
      <c r="C144" s="1" t="str">
        <f aca="false">IFERROR(IF(ISEVEN(A144)=0,$B$3,"Sell"),"")</f>
        <v/>
      </c>
      <c r="D144" s="1" t="str">
        <f aca="false">IF(A144&gt;$B$10,"",IF(A144=$B$10,$B$8,-$B$9))</f>
        <v/>
      </c>
      <c r="E144" s="27" t="str">
        <f aca="false">IF(A144&gt;$B$10,"",B144*D144*$B$12)</f>
        <v/>
      </c>
      <c r="F144" s="27" t="str">
        <f aca="false">IF(A144&gt;$B$10,"",B144+F143)</f>
        <v/>
      </c>
      <c r="G144" s="1" t="str">
        <f aca="false">IF(A144&gt;$B$10,"",E144+G143)</f>
        <v/>
      </c>
      <c r="H144" s="1" t="str">
        <f aca="false">IF(A144&gt;$B$10,"",IF(A144=$B$10,(-$B$9+1)*B144*$B$12,0))</f>
        <v/>
      </c>
      <c r="J144" s="1" t="n">
        <v>141</v>
      </c>
      <c r="K144" s="1" t="str">
        <f aca="false">IF(J144&gt;$B$10,"",($B$4*$B$6+F156*$B$9)/$B$8)</f>
        <v/>
      </c>
      <c r="L144" s="1" t="str">
        <f aca="false">IF(J144&gt;$B$10,"",($B$7-G156)/($B$8*$B$12))</f>
        <v/>
      </c>
      <c r="M144" s="1" t="str">
        <f aca="false">IF($B$5="AMOUNT",L144,K144)</f>
        <v/>
      </c>
    </row>
    <row r="145" customFormat="false" ht="14.4" hidden="false" customHeight="false" outlineLevel="0" collapsed="false">
      <c r="A145" s="1" t="str">
        <f aca="false">IFERROR(IF(A144+1&lt;=$B$10,A144+1,""),"")</f>
        <v/>
      </c>
      <c r="B145" s="27" t="str">
        <f aca="false">IF(A145&gt;$B$10,"",ROUND(M132,2))</f>
        <v/>
      </c>
      <c r="C145" s="1" t="str">
        <f aca="false">IFERROR(IF(ISEVEN(A145)=0,$B$3,"Sell"),"")</f>
        <v/>
      </c>
      <c r="D145" s="1" t="str">
        <f aca="false">IF(A145&gt;$B$10,"",IF(A145=$B$10,$B$8,-$B$9))</f>
        <v/>
      </c>
      <c r="E145" s="27" t="str">
        <f aca="false">IF(A145&gt;$B$10,"",B145*D145*$B$12)</f>
        <v/>
      </c>
      <c r="F145" s="27" t="str">
        <f aca="false">IF(A145&gt;$B$10,"",B145+F144)</f>
        <v/>
      </c>
      <c r="G145" s="1" t="str">
        <f aca="false">IF(A145&gt;$B$10,"",E145+G144)</f>
        <v/>
      </c>
      <c r="H145" s="1" t="str">
        <f aca="false">IF(A145&gt;$B$10,"",IF(A145=$B$10,(-$B$9+1)*B145*$B$12,0))</f>
        <v/>
      </c>
      <c r="J145" s="1" t="n">
        <v>142</v>
      </c>
      <c r="K145" s="1" t="str">
        <f aca="false">IF(J145&gt;$B$10,"",($B$4*$B$6+F157*$B$9)/$B$8)</f>
        <v/>
      </c>
      <c r="L145" s="1" t="str">
        <f aca="false">IF(J145&gt;$B$10,"",($B$7-G157)/($B$8*$B$12))</f>
        <v/>
      </c>
      <c r="M145" s="1" t="str">
        <f aca="false">IF($B$5="AMOUNT",L145,K145)</f>
        <v/>
      </c>
    </row>
    <row r="146" customFormat="false" ht="14.4" hidden="false" customHeight="false" outlineLevel="0" collapsed="false">
      <c r="A146" s="1" t="str">
        <f aca="false">IFERROR(IF(A145+1&lt;=$B$10,A145+1,""),"")</f>
        <v/>
      </c>
      <c r="B146" s="27" t="str">
        <f aca="false">IF(A146&gt;$B$10,"",ROUND(M133,2))</f>
        <v/>
      </c>
      <c r="C146" s="1" t="str">
        <f aca="false">IFERROR(IF(ISEVEN(A146)=0,$B$3,"Sell"),"")</f>
        <v/>
      </c>
      <c r="D146" s="1" t="str">
        <f aca="false">IF(A146&gt;$B$10,"",IF(A146=$B$10,$B$8,-$B$9))</f>
        <v/>
      </c>
      <c r="E146" s="27" t="str">
        <f aca="false">IF(A146&gt;$B$10,"",B146*D146*$B$12)</f>
        <v/>
      </c>
      <c r="F146" s="27" t="str">
        <f aca="false">IF(A146&gt;$B$10,"",B146+F145)</f>
        <v/>
      </c>
      <c r="G146" s="1" t="str">
        <f aca="false">IF(A146&gt;$B$10,"",E146+G145)</f>
        <v/>
      </c>
      <c r="H146" s="1" t="str">
        <f aca="false">IF(A146&gt;$B$10,"",IF(A146=$B$10,(-$B$9+1)*B146*$B$12,0))</f>
        <v/>
      </c>
      <c r="J146" s="1" t="n">
        <v>143</v>
      </c>
      <c r="K146" s="1" t="str">
        <f aca="false">IF(J146&gt;$B$10,"",($B$4*$B$6+F158*$B$9)/$B$8)</f>
        <v/>
      </c>
      <c r="L146" s="1" t="str">
        <f aca="false">IF(J146&gt;$B$10,"",($B$7-G158)/($B$8*$B$12))</f>
        <v/>
      </c>
      <c r="M146" s="1" t="str">
        <f aca="false">IF($B$5="AMOUNT",L146,K146)</f>
        <v/>
      </c>
    </row>
    <row r="147" customFormat="false" ht="14.4" hidden="false" customHeight="false" outlineLevel="0" collapsed="false">
      <c r="A147" s="1" t="str">
        <f aca="false">IFERROR(IF(A146+1&lt;=$B$10,A146+1,""),"")</f>
        <v/>
      </c>
      <c r="B147" s="27" t="str">
        <f aca="false">IF(A147&gt;$B$10,"",ROUND(M134,2))</f>
        <v/>
      </c>
      <c r="C147" s="1" t="str">
        <f aca="false">IFERROR(IF(ISEVEN(A147)=0,$B$3,"Sell"),"")</f>
        <v/>
      </c>
      <c r="D147" s="1" t="str">
        <f aca="false">IF(A147&gt;$B$10,"",IF(A147=$B$10,$B$8,-$B$9))</f>
        <v/>
      </c>
      <c r="E147" s="27" t="str">
        <f aca="false">IF(A147&gt;$B$10,"",B147*D147*$B$12)</f>
        <v/>
      </c>
      <c r="F147" s="27" t="str">
        <f aca="false">IF(A147&gt;$B$10,"",B147+F146)</f>
        <v/>
      </c>
      <c r="G147" s="1" t="str">
        <f aca="false">IF(A147&gt;$B$10,"",E147+G146)</f>
        <v/>
      </c>
      <c r="H147" s="1" t="str">
        <f aca="false">IF(A147&gt;$B$10,"",IF(A147=$B$10,(-$B$9+1)*B147*$B$12,0))</f>
        <v/>
      </c>
      <c r="J147" s="1" t="n">
        <v>144</v>
      </c>
      <c r="K147" s="1" t="str">
        <f aca="false">IF(J147&gt;$B$10,"",($B$4*$B$6+F159*$B$9)/$B$8)</f>
        <v/>
      </c>
      <c r="L147" s="1" t="str">
        <f aca="false">IF(J147&gt;$B$10,"",($B$7-G159)/($B$8*$B$12))</f>
        <v/>
      </c>
      <c r="M147" s="1" t="str">
        <f aca="false">IF($B$5="AMOUNT",L147,K147)</f>
        <v/>
      </c>
    </row>
    <row r="148" customFormat="false" ht="14.4" hidden="false" customHeight="false" outlineLevel="0" collapsed="false">
      <c r="A148" s="1" t="str">
        <f aca="false">IFERROR(IF(A147+1&lt;=$B$10,A147+1,""),"")</f>
        <v/>
      </c>
      <c r="B148" s="27" t="str">
        <f aca="false">IF(A148&gt;$B$10,"",ROUND(M135,2))</f>
        <v/>
      </c>
      <c r="C148" s="1" t="str">
        <f aca="false">IFERROR(IF(ISEVEN(A148)=0,$B$3,"Sell"),"")</f>
        <v/>
      </c>
      <c r="D148" s="1" t="str">
        <f aca="false">IF(A148&gt;$B$10,"",IF(A148=$B$10,$B$8,-$B$9))</f>
        <v/>
      </c>
      <c r="E148" s="27" t="str">
        <f aca="false">IF(A148&gt;$B$10,"",B148*D148*$B$12)</f>
        <v/>
      </c>
      <c r="F148" s="27" t="str">
        <f aca="false">IF(A148&gt;$B$10,"",B148+F147)</f>
        <v/>
      </c>
      <c r="G148" s="1" t="str">
        <f aca="false">IF(A148&gt;$B$10,"",E148+G147)</f>
        <v/>
      </c>
      <c r="H148" s="1" t="str">
        <f aca="false">IF(A148&gt;$B$10,"",IF(A148=$B$10,(-$B$9+1)*B148*$B$12,0))</f>
        <v/>
      </c>
      <c r="J148" s="1" t="n">
        <v>145</v>
      </c>
      <c r="K148" s="1" t="str">
        <f aca="false">IF(J148&gt;$B$10,"",($B$4*$B$6+F160*$B$9)/$B$8)</f>
        <v/>
      </c>
      <c r="L148" s="1" t="str">
        <f aca="false">IF(J148&gt;$B$10,"",($B$7-G160)/($B$8*$B$12))</f>
        <v/>
      </c>
      <c r="M148" s="1" t="str">
        <f aca="false">IF($B$5="AMOUNT",L148,K148)</f>
        <v/>
      </c>
    </row>
    <row r="149" customFormat="false" ht="14.4" hidden="false" customHeight="false" outlineLevel="0" collapsed="false">
      <c r="A149" s="1" t="str">
        <f aca="false">IFERROR(IF(A148+1&lt;=$B$10,A148+1,""),"")</f>
        <v/>
      </c>
      <c r="B149" s="27" t="str">
        <f aca="false">IF(A149&gt;$B$10,"",ROUND(M136,2))</f>
        <v/>
      </c>
      <c r="C149" s="1" t="str">
        <f aca="false">IFERROR(IF(ISEVEN(A149)=0,$B$3,"Sell"),"")</f>
        <v/>
      </c>
      <c r="D149" s="1" t="str">
        <f aca="false">IF(A149&gt;$B$10,"",IF(A149=$B$10,$B$8,-$B$9))</f>
        <v/>
      </c>
      <c r="E149" s="27" t="str">
        <f aca="false">IF(A149&gt;$B$10,"",B149*D149*$B$12)</f>
        <v/>
      </c>
      <c r="F149" s="27" t="str">
        <f aca="false">IF(A149&gt;$B$10,"",B149+F148)</f>
        <v/>
      </c>
      <c r="G149" s="1" t="str">
        <f aca="false">IF(A149&gt;$B$10,"",E149+G148)</f>
        <v/>
      </c>
      <c r="H149" s="1" t="str">
        <f aca="false">IF(A149&gt;$B$10,"",IF(A149=$B$10,(-$B$9+1)*B149*$B$12,0))</f>
        <v/>
      </c>
      <c r="J149" s="1" t="n">
        <v>146</v>
      </c>
      <c r="K149" s="1" t="str">
        <f aca="false">IF(J149&gt;$B$10,"",($B$4*$B$6+F161*$B$9)/$B$8)</f>
        <v/>
      </c>
      <c r="L149" s="1" t="str">
        <f aca="false">IF(J149&gt;$B$10,"",($B$7-G161)/($B$8*$B$12))</f>
        <v/>
      </c>
      <c r="M149" s="1" t="str">
        <f aca="false">IF($B$5="AMOUNT",L149,K149)</f>
        <v/>
      </c>
    </row>
    <row r="150" customFormat="false" ht="14.4" hidden="false" customHeight="false" outlineLevel="0" collapsed="false">
      <c r="A150" s="1" t="str">
        <f aca="false">IFERROR(IF(A149+1&lt;=$B$10,A149+1,""),"")</f>
        <v/>
      </c>
      <c r="B150" s="27" t="str">
        <f aca="false">IF(A150&gt;$B$10,"",ROUND(M137,2))</f>
        <v/>
      </c>
      <c r="C150" s="1" t="str">
        <f aca="false">IFERROR(IF(ISEVEN(A150)=0,$B$3,"Sell"),"")</f>
        <v/>
      </c>
      <c r="D150" s="1" t="str">
        <f aca="false">IF(A150&gt;$B$10,"",IF(A150=$B$10,$B$8,-$B$9))</f>
        <v/>
      </c>
      <c r="E150" s="27" t="str">
        <f aca="false">IF(A150&gt;$B$10,"",B150*D150*$B$12)</f>
        <v/>
      </c>
      <c r="F150" s="27" t="str">
        <f aca="false">IF(A150&gt;$B$10,"",B150+F149)</f>
        <v/>
      </c>
      <c r="G150" s="1" t="str">
        <f aca="false">IF(A150&gt;$B$10,"",E150+G149)</f>
        <v/>
      </c>
      <c r="H150" s="1" t="str">
        <f aca="false">IF(A150&gt;$B$10,"",IF(A150=$B$10,(-$B$9+1)*B150*$B$12,0))</f>
        <v/>
      </c>
      <c r="J150" s="1" t="n">
        <v>147</v>
      </c>
      <c r="K150" s="1" t="str">
        <f aca="false">IF(J150&gt;$B$10,"",($B$4*$B$6+F162*$B$9)/$B$8)</f>
        <v/>
      </c>
      <c r="L150" s="1" t="str">
        <f aca="false">IF(J150&gt;$B$10,"",($B$7-G162)/($B$8*$B$12))</f>
        <v/>
      </c>
      <c r="M150" s="1" t="str">
        <f aca="false">IF($B$5="AMOUNT",L150,K150)</f>
        <v/>
      </c>
    </row>
    <row r="151" customFormat="false" ht="14.4" hidden="false" customHeight="false" outlineLevel="0" collapsed="false">
      <c r="A151" s="1" t="str">
        <f aca="false">IFERROR(IF(A150+1&lt;=$B$10,A150+1,""),"")</f>
        <v/>
      </c>
      <c r="B151" s="27" t="str">
        <f aca="false">IF(A151&gt;$B$10,"",ROUND(M138,2))</f>
        <v/>
      </c>
      <c r="C151" s="1" t="str">
        <f aca="false">IFERROR(IF(ISEVEN(A151)=0,$B$3,"Sell"),"")</f>
        <v/>
      </c>
      <c r="D151" s="1" t="str">
        <f aca="false">IF(A151&gt;$B$10,"",IF(A151=$B$10,$B$8,-$B$9))</f>
        <v/>
      </c>
      <c r="E151" s="27" t="str">
        <f aca="false">IF(A151&gt;$B$10,"",B151*D151*$B$12)</f>
        <v/>
      </c>
      <c r="F151" s="27" t="str">
        <f aca="false">IF(A151&gt;$B$10,"",B151+F150)</f>
        <v/>
      </c>
      <c r="G151" s="1" t="str">
        <f aca="false">IF(A151&gt;$B$10,"",E151+G150)</f>
        <v/>
      </c>
      <c r="H151" s="1" t="str">
        <f aca="false">IF(A151&gt;$B$10,"",IF(A151=$B$10,(-$B$9+1)*B151*$B$12,0))</f>
        <v/>
      </c>
      <c r="J151" s="1" t="n">
        <v>148</v>
      </c>
      <c r="K151" s="1" t="str">
        <f aca="false">IF(J151&gt;$B$10,"",($B$4*$B$6+F163*$B$9)/$B$8)</f>
        <v/>
      </c>
      <c r="L151" s="1" t="str">
        <f aca="false">IF(J151&gt;$B$10,"",($B$7-G163)/($B$8*$B$12))</f>
        <v/>
      </c>
      <c r="M151" s="1" t="str">
        <f aca="false">IF($B$5="AMOUNT",L151,K151)</f>
        <v/>
      </c>
    </row>
    <row r="152" customFormat="false" ht="14.4" hidden="false" customHeight="false" outlineLevel="0" collapsed="false">
      <c r="A152" s="1" t="str">
        <f aca="false">IFERROR(IF(A151+1&lt;=$B$10,A151+1,""),"")</f>
        <v/>
      </c>
      <c r="B152" s="27" t="str">
        <f aca="false">IF(A152&gt;$B$10,"",ROUND(M139,2))</f>
        <v/>
      </c>
      <c r="C152" s="1" t="str">
        <f aca="false">IFERROR(IF(ISEVEN(A152)=0,$B$3,"Sell"),"")</f>
        <v/>
      </c>
      <c r="D152" s="1" t="str">
        <f aca="false">IF(A152&gt;$B$10,"",IF(A152=$B$10,$B$8,-$B$9))</f>
        <v/>
      </c>
      <c r="E152" s="27" t="str">
        <f aca="false">IF(A152&gt;$B$10,"",B152*D152*$B$12)</f>
        <v/>
      </c>
      <c r="F152" s="27" t="str">
        <f aca="false">IF(A152&gt;$B$10,"",B152+F151)</f>
        <v/>
      </c>
      <c r="G152" s="1" t="str">
        <f aca="false">IF(A152&gt;$B$10,"",E152+G151)</f>
        <v/>
      </c>
      <c r="H152" s="1" t="str">
        <f aca="false">IF(A152&gt;$B$10,"",IF(A152=$B$10,(-$B$9+1)*B152*$B$12,0))</f>
        <v/>
      </c>
      <c r="J152" s="1" t="n">
        <v>149</v>
      </c>
      <c r="K152" s="1" t="str">
        <f aca="false">IF(J152&gt;$B$10,"",($B$4*$B$6+F164*$B$9)/$B$8)</f>
        <v/>
      </c>
      <c r="L152" s="1" t="str">
        <f aca="false">IF(J152&gt;$B$10,"",($B$7-G164)/($B$8*$B$12))</f>
        <v/>
      </c>
      <c r="M152" s="1" t="str">
        <f aca="false">IF($B$5="AMOUNT",L152,K152)</f>
        <v/>
      </c>
    </row>
    <row r="153" customFormat="false" ht="14.4" hidden="false" customHeight="false" outlineLevel="0" collapsed="false">
      <c r="A153" s="1" t="str">
        <f aca="false">IFERROR(IF(A152+1&lt;=$B$10,A152+1,""),"")</f>
        <v/>
      </c>
      <c r="B153" s="27" t="str">
        <f aca="false">IF(A153&gt;$B$10,"",ROUND(M140,2))</f>
        <v/>
      </c>
      <c r="C153" s="1" t="str">
        <f aca="false">IFERROR(IF(ISEVEN(A153)=0,$B$3,"Sell"),"")</f>
        <v/>
      </c>
      <c r="D153" s="1" t="str">
        <f aca="false">IF(A153&gt;$B$10,"",IF(A153=$B$10,$B$8,-$B$9))</f>
        <v/>
      </c>
      <c r="E153" s="27" t="str">
        <f aca="false">IF(A153&gt;$B$10,"",B153*D153*$B$12)</f>
        <v/>
      </c>
      <c r="F153" s="27" t="str">
        <f aca="false">IF(A153&gt;$B$10,"",B153+F152)</f>
        <v/>
      </c>
      <c r="G153" s="1" t="str">
        <f aca="false">IF(A153&gt;$B$10,"",E153+G152)</f>
        <v/>
      </c>
      <c r="H153" s="1" t="str">
        <f aca="false">IF(A153&gt;$B$10,"",IF(A153=$B$10,(-$B$9+1)*B153*$B$12,0))</f>
        <v/>
      </c>
      <c r="J153" s="1" t="n">
        <v>150</v>
      </c>
      <c r="K153" s="1" t="str">
        <f aca="false">IF(J153&gt;$B$10,"",($B$4*$B$6+F165*$B$9)/$B$8)</f>
        <v/>
      </c>
      <c r="L153" s="1" t="str">
        <f aca="false">IF(J153&gt;$B$10,"",($B$7-G165)/($B$8*$B$12))</f>
        <v/>
      </c>
      <c r="M153" s="1" t="str">
        <f aca="false">IF($B$5="AMOUNT",L153,K153)</f>
        <v/>
      </c>
    </row>
    <row r="154" customFormat="false" ht="14.4" hidden="false" customHeight="false" outlineLevel="0" collapsed="false">
      <c r="A154" s="1" t="str">
        <f aca="false">IFERROR(IF(A153+1&lt;=$B$10,A153+1,""),"")</f>
        <v/>
      </c>
      <c r="B154" s="27" t="str">
        <f aca="false">IF(A154&gt;$B$10,"",ROUND(M141,2))</f>
        <v/>
      </c>
      <c r="C154" s="1" t="str">
        <f aca="false">IFERROR(IF(ISEVEN(A154)=0,$B$3,"Sell"),"")</f>
        <v/>
      </c>
      <c r="D154" s="1" t="str">
        <f aca="false">IF(A154&gt;$B$10,"",IF(A154=$B$10,$B$8,-$B$9))</f>
        <v/>
      </c>
      <c r="E154" s="27" t="str">
        <f aca="false">IF(A154&gt;$B$10,"",B154*D154*$B$12)</f>
        <v/>
      </c>
      <c r="F154" s="27" t="str">
        <f aca="false">IF(A154&gt;$B$10,"",B154+F153)</f>
        <v/>
      </c>
      <c r="G154" s="1" t="str">
        <f aca="false">IF(A154&gt;$B$10,"",E154+G153)</f>
        <v/>
      </c>
      <c r="H154" s="1" t="str">
        <f aca="false">IF(A154&gt;$B$10,"",IF(A154=$B$10,(-$B$9+1)*B154*$B$12,0))</f>
        <v/>
      </c>
      <c r="J154" s="1" t="n">
        <v>151</v>
      </c>
      <c r="K154" s="1" t="str">
        <f aca="false">IF(J154&gt;$B$10,"",($B$4*$B$6+F166*$B$9)/$B$8)</f>
        <v/>
      </c>
      <c r="L154" s="1" t="str">
        <f aca="false">IF(J154&gt;$B$10,"",($B$7-G166)/($B$8*$B$12))</f>
        <v/>
      </c>
      <c r="M154" s="1" t="str">
        <f aca="false">IF($B$5="AMOUNT",L154,K154)</f>
        <v/>
      </c>
    </row>
    <row r="155" customFormat="false" ht="14.4" hidden="false" customHeight="false" outlineLevel="0" collapsed="false">
      <c r="A155" s="1" t="str">
        <f aca="false">IFERROR(IF(A154+1&lt;=$B$10,A154+1,""),"")</f>
        <v/>
      </c>
      <c r="B155" s="27" t="str">
        <f aca="false">IF(A155&gt;$B$10,"",ROUND(M142,2))</f>
        <v/>
      </c>
      <c r="C155" s="1" t="str">
        <f aca="false">IFERROR(IF(ISEVEN(A155)=0,$B$3,"Sell"),"")</f>
        <v/>
      </c>
      <c r="D155" s="1" t="str">
        <f aca="false">IF(A155&gt;$B$10,"",IF(A155=$B$10,$B$8,-$B$9))</f>
        <v/>
      </c>
      <c r="E155" s="27" t="str">
        <f aca="false">IF(A155&gt;$B$10,"",B155*D155*$B$12)</f>
        <v/>
      </c>
      <c r="F155" s="27" t="str">
        <f aca="false">IF(A155&gt;$B$10,"",B155+F154)</f>
        <v/>
      </c>
      <c r="G155" s="1" t="str">
        <f aca="false">IF(A155&gt;$B$10,"",E155+G154)</f>
        <v/>
      </c>
      <c r="H155" s="1" t="str">
        <f aca="false">IF(A155&gt;$B$10,"",IF(A155=$B$10,(-$B$9+1)*B155*$B$12,0))</f>
        <v/>
      </c>
      <c r="J155" s="1" t="n">
        <v>152</v>
      </c>
      <c r="K155" s="1" t="str">
        <f aca="false">IF(J155&gt;$B$10,"",($B$4*$B$6+F167*$B$9)/$B$8)</f>
        <v/>
      </c>
      <c r="L155" s="1" t="str">
        <f aca="false">IF(J155&gt;$B$10,"",($B$7-G167)/($B$8*$B$12))</f>
        <v/>
      </c>
      <c r="M155" s="1" t="str">
        <f aca="false">IF($B$5="AMOUNT",L155,K155)</f>
        <v/>
      </c>
    </row>
    <row r="156" customFormat="false" ht="14.4" hidden="false" customHeight="false" outlineLevel="0" collapsed="false">
      <c r="A156" s="1" t="str">
        <f aca="false">IFERROR(IF(A155+1&lt;=$B$10,A155+1,""),"")</f>
        <v/>
      </c>
      <c r="B156" s="27" t="str">
        <f aca="false">IF(A156&gt;$B$10,"",ROUND(M143,2))</f>
        <v/>
      </c>
      <c r="C156" s="1" t="str">
        <f aca="false">IFERROR(IF(ISEVEN(A156)=0,$B$3,"Sell"),"")</f>
        <v/>
      </c>
      <c r="D156" s="1" t="str">
        <f aca="false">IF(A156&gt;$B$10,"",IF(A156=$B$10,$B$8,-$B$9))</f>
        <v/>
      </c>
      <c r="E156" s="27" t="str">
        <f aca="false">IF(A156&gt;$B$10,"",B156*D156*$B$12)</f>
        <v/>
      </c>
      <c r="F156" s="27" t="str">
        <f aca="false">IF(A156&gt;$B$10,"",B156+F155)</f>
        <v/>
      </c>
      <c r="G156" s="1" t="str">
        <f aca="false">IF(A156&gt;$B$10,"",E156+G155)</f>
        <v/>
      </c>
      <c r="H156" s="1" t="str">
        <f aca="false">IF(A156&gt;$B$10,"",IF(A156=$B$10,(-$B$9+1)*B156*$B$12,0))</f>
        <v/>
      </c>
      <c r="J156" s="1" t="n">
        <v>153</v>
      </c>
      <c r="K156" s="1" t="str">
        <f aca="false">IF(J156&gt;$B$10,"",($B$4*$B$6+F168*$B$9)/$B$8)</f>
        <v/>
      </c>
      <c r="L156" s="1" t="str">
        <f aca="false">IF(J156&gt;$B$10,"",($B$7-G168)/($B$8*$B$12))</f>
        <v/>
      </c>
      <c r="M156" s="1" t="str">
        <f aca="false">IF($B$5="AMOUNT",L156,K156)</f>
        <v/>
      </c>
    </row>
    <row r="157" customFormat="false" ht="14.4" hidden="false" customHeight="false" outlineLevel="0" collapsed="false">
      <c r="A157" s="1" t="str">
        <f aca="false">IFERROR(IF(A156+1&lt;=$B$10,A156+1,""),"")</f>
        <v/>
      </c>
      <c r="B157" s="27" t="str">
        <f aca="false">IF(A157&gt;$B$10,"",ROUND(M144,2))</f>
        <v/>
      </c>
      <c r="C157" s="1" t="str">
        <f aca="false">IFERROR(IF(ISEVEN(A157)=0,$B$3,"Sell"),"")</f>
        <v/>
      </c>
      <c r="D157" s="1" t="str">
        <f aca="false">IF(A157&gt;$B$10,"",IF(A157=$B$10,$B$8,-$B$9))</f>
        <v/>
      </c>
      <c r="E157" s="27" t="str">
        <f aca="false">IF(A157&gt;$B$10,"",B157*D157*$B$12)</f>
        <v/>
      </c>
      <c r="F157" s="27" t="str">
        <f aca="false">IF(A157&gt;$B$10,"",B157+F156)</f>
        <v/>
      </c>
      <c r="G157" s="1" t="str">
        <f aca="false">IF(A157&gt;$B$10,"",E157+G156)</f>
        <v/>
      </c>
      <c r="H157" s="1" t="str">
        <f aca="false">IF(A157&gt;$B$10,"",IF(A157=$B$10,(-$B$9+1)*B157*$B$12,0))</f>
        <v/>
      </c>
      <c r="J157" s="1" t="n">
        <v>154</v>
      </c>
      <c r="K157" s="1" t="str">
        <f aca="false">IF(J157&gt;$B$10,"",($B$4*$B$6+F169*$B$9)/$B$8)</f>
        <v/>
      </c>
      <c r="L157" s="1" t="str">
        <f aca="false">IF(J157&gt;$B$10,"",($B$7-G169)/($B$8*$B$12))</f>
        <v/>
      </c>
      <c r="M157" s="1" t="str">
        <f aca="false">IF($B$5="AMOUNT",L157,K157)</f>
        <v/>
      </c>
    </row>
    <row r="158" customFormat="false" ht="14.4" hidden="false" customHeight="false" outlineLevel="0" collapsed="false">
      <c r="A158" s="1" t="str">
        <f aca="false">IFERROR(IF(A157+1&lt;=$B$10,A157+1,""),"")</f>
        <v/>
      </c>
      <c r="B158" s="27" t="str">
        <f aca="false">IF(A158&gt;$B$10,"",ROUND(M145,2))</f>
        <v/>
      </c>
      <c r="C158" s="1" t="str">
        <f aca="false">IFERROR(IF(ISEVEN(A158)=0,$B$3,"Sell"),"")</f>
        <v/>
      </c>
      <c r="D158" s="1" t="str">
        <f aca="false">IF(A158&gt;$B$10,"",IF(A158=$B$10,$B$8,-$B$9))</f>
        <v/>
      </c>
      <c r="E158" s="27" t="str">
        <f aca="false">IF(A158&gt;$B$10,"",B158*D158*$B$12)</f>
        <v/>
      </c>
      <c r="F158" s="27" t="str">
        <f aca="false">IF(A158&gt;$B$10,"",B158+F157)</f>
        <v/>
      </c>
      <c r="G158" s="1" t="str">
        <f aca="false">IF(A158&gt;$B$10,"",E158+G157)</f>
        <v/>
      </c>
      <c r="H158" s="1" t="str">
        <f aca="false">IF(A158&gt;$B$10,"",IF(A158=$B$10,(-$B$9+1)*B158*$B$12,0))</f>
        <v/>
      </c>
      <c r="J158" s="1" t="n">
        <v>155</v>
      </c>
      <c r="K158" s="1" t="str">
        <f aca="false">IF(J158&gt;$B$10,"",($B$4*$B$6+F170*$B$9)/$B$8)</f>
        <v/>
      </c>
      <c r="L158" s="1" t="str">
        <f aca="false">IF(J158&gt;$B$10,"",($B$7-G170)/($B$8*$B$12))</f>
        <v/>
      </c>
      <c r="M158" s="1" t="str">
        <f aca="false">IF($B$5="AMOUNT",L158,K158)</f>
        <v/>
      </c>
    </row>
    <row r="159" customFormat="false" ht="14.4" hidden="false" customHeight="false" outlineLevel="0" collapsed="false">
      <c r="A159" s="1" t="str">
        <f aca="false">IFERROR(IF(A158+1&lt;=$B$10,A158+1,""),"")</f>
        <v/>
      </c>
      <c r="B159" s="27" t="str">
        <f aca="false">IF(A159&gt;$B$10,"",ROUND(M146,2))</f>
        <v/>
      </c>
      <c r="C159" s="1" t="str">
        <f aca="false">IFERROR(IF(ISEVEN(A159)=0,$B$3,"Sell"),"")</f>
        <v/>
      </c>
      <c r="D159" s="1" t="str">
        <f aca="false">IF(A159&gt;$B$10,"",IF(A159=$B$10,$B$8,-$B$9))</f>
        <v/>
      </c>
      <c r="E159" s="27" t="str">
        <f aca="false">IF(A159&gt;$B$10,"",B159*D159*$B$12)</f>
        <v/>
      </c>
      <c r="F159" s="27" t="str">
        <f aca="false">IF(A159&gt;$B$10,"",B159+F158)</f>
        <v/>
      </c>
      <c r="G159" s="1" t="str">
        <f aca="false">IF(A159&gt;$B$10,"",E159+G158)</f>
        <v/>
      </c>
      <c r="H159" s="1" t="str">
        <f aca="false">IF(A159&gt;$B$10,"",IF(A159=$B$10,(-$B$9+1)*B159*$B$12,0))</f>
        <v/>
      </c>
      <c r="J159" s="1" t="n">
        <v>156</v>
      </c>
      <c r="K159" s="1" t="str">
        <f aca="false">IF(J159&gt;$B$10,"",($B$4*$B$6+F171*$B$9)/$B$8)</f>
        <v/>
      </c>
      <c r="L159" s="1" t="str">
        <f aca="false">IF(J159&gt;$B$10,"",($B$7-G171)/($B$8*$B$12))</f>
        <v/>
      </c>
      <c r="M159" s="1" t="str">
        <f aca="false">IF($B$5="AMOUNT",L159,K159)</f>
        <v/>
      </c>
    </row>
    <row r="160" customFormat="false" ht="14.4" hidden="false" customHeight="false" outlineLevel="0" collapsed="false">
      <c r="A160" s="1" t="str">
        <f aca="false">IFERROR(IF(A159+1&lt;=$B$10,A159+1,""),"")</f>
        <v/>
      </c>
      <c r="B160" s="27" t="str">
        <f aca="false">IF(A160&gt;$B$10,"",ROUND(M147,2))</f>
        <v/>
      </c>
      <c r="C160" s="1" t="str">
        <f aca="false">IFERROR(IF(ISEVEN(A160)=0,$B$3,"Sell"),"")</f>
        <v/>
      </c>
      <c r="D160" s="1" t="str">
        <f aca="false">IF(A160&gt;$B$10,"",IF(A160=$B$10,$B$8,-$B$9))</f>
        <v/>
      </c>
      <c r="E160" s="27" t="str">
        <f aca="false">IF(A160&gt;$B$10,"",B160*D160*$B$12)</f>
        <v/>
      </c>
      <c r="F160" s="27" t="str">
        <f aca="false">IF(A160&gt;$B$10,"",B160+F159)</f>
        <v/>
      </c>
      <c r="G160" s="1" t="str">
        <f aca="false">IF(A160&gt;$B$10,"",E160+G159)</f>
        <v/>
      </c>
      <c r="H160" s="1" t="str">
        <f aca="false">IF(A160&gt;$B$10,"",IF(A160=$B$10,(-$B$9+1)*B160*$B$12,0))</f>
        <v/>
      </c>
      <c r="J160" s="1" t="n">
        <v>157</v>
      </c>
      <c r="K160" s="1" t="str">
        <f aca="false">IF(J160&gt;$B$10,"",($B$4*$B$6+F172*$B$9)/$B$8)</f>
        <v/>
      </c>
      <c r="L160" s="1" t="str">
        <f aca="false">IF(J160&gt;$B$10,"",($B$7-G172)/($B$8*$B$12))</f>
        <v/>
      </c>
      <c r="M160" s="1" t="str">
        <f aca="false">IF($B$5="AMOUNT",L160,K160)</f>
        <v/>
      </c>
    </row>
    <row r="161" customFormat="false" ht="14.4" hidden="false" customHeight="false" outlineLevel="0" collapsed="false">
      <c r="A161" s="1" t="str">
        <f aca="false">IFERROR(IF(A160+1&lt;=$B$10,A160+1,""),"")</f>
        <v/>
      </c>
      <c r="B161" s="27" t="str">
        <f aca="false">IF(A161&gt;$B$10,"",ROUND(M148,2))</f>
        <v/>
      </c>
      <c r="C161" s="1" t="str">
        <f aca="false">IFERROR(IF(ISEVEN(A161)=0,$B$3,"Sell"),"")</f>
        <v/>
      </c>
      <c r="D161" s="1" t="str">
        <f aca="false">IF(A161&gt;$B$10,"",IF(A161=$B$10,$B$8,-$B$9))</f>
        <v/>
      </c>
      <c r="E161" s="27" t="str">
        <f aca="false">IF(A161&gt;$B$10,"",B161*D161*$B$12)</f>
        <v/>
      </c>
      <c r="F161" s="27" t="str">
        <f aca="false">IF(A161&gt;$B$10,"",B161+F160)</f>
        <v/>
      </c>
      <c r="G161" s="1" t="str">
        <f aca="false">IF(A161&gt;$B$10,"",E161+G160)</f>
        <v/>
      </c>
      <c r="H161" s="1" t="str">
        <f aca="false">IF(A161&gt;$B$10,"",IF(A161=$B$10,(-$B$9+1)*B161*$B$12,0))</f>
        <v/>
      </c>
      <c r="J161" s="1" t="n">
        <v>158</v>
      </c>
      <c r="K161" s="1" t="str">
        <f aca="false">IF(J161&gt;$B$10,"",($B$4*$B$6+F173*$B$9)/$B$8)</f>
        <v/>
      </c>
      <c r="L161" s="1" t="str">
        <f aca="false">IF(J161&gt;$B$10,"",($B$7-G173)/($B$8*$B$12))</f>
        <v/>
      </c>
      <c r="M161" s="1" t="str">
        <f aca="false">IF($B$5="AMOUNT",L161,K161)</f>
        <v/>
      </c>
    </row>
    <row r="162" customFormat="false" ht="14.4" hidden="false" customHeight="false" outlineLevel="0" collapsed="false">
      <c r="A162" s="1" t="str">
        <f aca="false">IFERROR(IF(A161+1&lt;=$B$10,A161+1,""),"")</f>
        <v/>
      </c>
      <c r="B162" s="27" t="str">
        <f aca="false">IF(A162&gt;$B$10,"",ROUND(M149,2))</f>
        <v/>
      </c>
      <c r="C162" s="1" t="str">
        <f aca="false">IFERROR(IF(ISEVEN(A162)=0,$B$3,"Sell"),"")</f>
        <v/>
      </c>
      <c r="D162" s="1" t="str">
        <f aca="false">IF(A162&gt;$B$10,"",IF(A162=$B$10,$B$8,-$B$9))</f>
        <v/>
      </c>
      <c r="E162" s="27" t="str">
        <f aca="false">IF(A162&gt;$B$10,"",B162*D162*$B$12)</f>
        <v/>
      </c>
      <c r="F162" s="27" t="str">
        <f aca="false">IF(A162&gt;$B$10,"",B162+F161)</f>
        <v/>
      </c>
      <c r="G162" s="1" t="str">
        <f aca="false">IF(A162&gt;$B$10,"",E162+G161)</f>
        <v/>
      </c>
      <c r="H162" s="1" t="str">
        <f aca="false">IF(A162&gt;$B$10,"",IF(A162=$B$10,(-$B$9+1)*B162*$B$12,0))</f>
        <v/>
      </c>
      <c r="J162" s="1" t="n">
        <v>159</v>
      </c>
      <c r="K162" s="1" t="str">
        <f aca="false">IF(J162&gt;$B$10,"",($B$4*$B$6+F174*$B$9)/$B$8)</f>
        <v/>
      </c>
      <c r="L162" s="1" t="str">
        <f aca="false">IF(J162&gt;$B$10,"",($B$7-G174)/($B$8*$B$12))</f>
        <v/>
      </c>
      <c r="M162" s="1" t="str">
        <f aca="false">IF($B$5="AMOUNT",L162,K162)</f>
        <v/>
      </c>
    </row>
    <row r="163" customFormat="false" ht="14.4" hidden="false" customHeight="false" outlineLevel="0" collapsed="false">
      <c r="A163" s="1" t="str">
        <f aca="false">IFERROR(IF(A162+1&lt;=$B$10,A162+1,""),"")</f>
        <v/>
      </c>
      <c r="B163" s="27" t="str">
        <f aca="false">IF(A163&gt;$B$10,"",ROUND(M150,2))</f>
        <v/>
      </c>
      <c r="C163" s="1" t="str">
        <f aca="false">IFERROR(IF(ISEVEN(A163)=0,$B$3,"Sell"),"")</f>
        <v/>
      </c>
      <c r="D163" s="1" t="str">
        <f aca="false">IF(A163&gt;$B$10,"",IF(A163=$B$10,$B$8,-$B$9))</f>
        <v/>
      </c>
      <c r="E163" s="27" t="str">
        <f aca="false">IF(A163&gt;$B$10,"",B163*D163*$B$12)</f>
        <v/>
      </c>
      <c r="F163" s="27" t="str">
        <f aca="false">IF(A163&gt;$B$10,"",B163+F162)</f>
        <v/>
      </c>
      <c r="G163" s="1" t="str">
        <f aca="false">IF(A163&gt;$B$10,"",E163+G162)</f>
        <v/>
      </c>
      <c r="H163" s="1" t="str">
        <f aca="false">IF(A163&gt;$B$10,"",IF(A163=$B$10,(-$B$9+1)*B163*$B$12,0))</f>
        <v/>
      </c>
      <c r="J163" s="1" t="n">
        <v>160</v>
      </c>
      <c r="K163" s="1" t="str">
        <f aca="false">IF(J163&gt;$B$10,"",($B$4*$B$6+F175*$B$9)/$B$8)</f>
        <v/>
      </c>
      <c r="L163" s="1" t="str">
        <f aca="false">IF(J163&gt;$B$10,"",($B$7-G175)/($B$8*$B$12))</f>
        <v/>
      </c>
      <c r="M163" s="1" t="str">
        <f aca="false">IF($B$5="AMOUNT",L163,K163)</f>
        <v/>
      </c>
    </row>
    <row r="164" customFormat="false" ht="14.4" hidden="false" customHeight="false" outlineLevel="0" collapsed="false">
      <c r="A164" s="1" t="str">
        <f aca="false">IFERROR(IF(A163+1&lt;=$B$10,A163+1,""),"")</f>
        <v/>
      </c>
      <c r="B164" s="27" t="str">
        <f aca="false">IF(A164&gt;$B$10,"",ROUND(M151,2))</f>
        <v/>
      </c>
      <c r="C164" s="1" t="str">
        <f aca="false">IFERROR(IF(ISEVEN(A164)=0,$B$3,"Sell"),"")</f>
        <v/>
      </c>
      <c r="D164" s="1" t="str">
        <f aca="false">IF(A164&gt;$B$10,"",IF(A164=$B$10,$B$8,-$B$9))</f>
        <v/>
      </c>
      <c r="E164" s="27" t="str">
        <f aca="false">IF(A164&gt;$B$10,"",B164*D164*$B$12)</f>
        <v/>
      </c>
      <c r="F164" s="27" t="str">
        <f aca="false">IF(A164&gt;$B$10,"",B164+F163)</f>
        <v/>
      </c>
      <c r="G164" s="1" t="str">
        <f aca="false">IF(A164&gt;$B$10,"",E164+G163)</f>
        <v/>
      </c>
      <c r="H164" s="1" t="str">
        <f aca="false">IF(A164&gt;$B$10,"",IF(A164=$B$10,(-$B$9+1)*B164*$B$12,0))</f>
        <v/>
      </c>
      <c r="J164" s="1" t="n">
        <v>161</v>
      </c>
      <c r="K164" s="1" t="str">
        <f aca="false">IF(J164&gt;$B$10,"",($B$4*$B$6+F176*$B$9)/$B$8)</f>
        <v/>
      </c>
      <c r="L164" s="1" t="str">
        <f aca="false">IF(J164&gt;$B$10,"",($B$7-G176)/($B$8*$B$12))</f>
        <v/>
      </c>
      <c r="M164" s="1" t="str">
        <f aca="false">IF($B$5="AMOUNT",L164,K164)</f>
        <v/>
      </c>
    </row>
    <row r="165" customFormat="false" ht="14.4" hidden="false" customHeight="false" outlineLevel="0" collapsed="false">
      <c r="A165" s="1" t="str">
        <f aca="false">IFERROR(IF(A164+1&lt;=$B$10,A164+1,""),"")</f>
        <v/>
      </c>
      <c r="B165" s="27" t="str">
        <f aca="false">IF(A165&gt;$B$10,"",ROUND(M152,2))</f>
        <v/>
      </c>
      <c r="C165" s="1" t="str">
        <f aca="false">IFERROR(IF(ISEVEN(A165)=0,$B$3,"Sell"),"")</f>
        <v/>
      </c>
      <c r="D165" s="1" t="str">
        <f aca="false">IF(A165&gt;$B$10,"",IF(A165=$B$10,$B$8,-$B$9))</f>
        <v/>
      </c>
      <c r="E165" s="27" t="str">
        <f aca="false">IF(A165&gt;$B$10,"",B165*D165*$B$12)</f>
        <v/>
      </c>
      <c r="F165" s="27" t="str">
        <f aca="false">IF(A165&gt;$B$10,"",B165+F164)</f>
        <v/>
      </c>
      <c r="G165" s="1" t="str">
        <f aca="false">IF(A165&gt;$B$10,"",E165+G164)</f>
        <v/>
      </c>
      <c r="H165" s="1" t="str">
        <f aca="false">IF(A165&gt;$B$10,"",IF(A165=$B$10,(-$B$9+1)*B165*$B$12,0))</f>
        <v/>
      </c>
      <c r="J165" s="1" t="n">
        <v>162</v>
      </c>
      <c r="K165" s="1" t="str">
        <f aca="false">IF(J165&gt;$B$10,"",($B$4*$B$6+F177*$B$9)/$B$8)</f>
        <v/>
      </c>
      <c r="L165" s="1" t="str">
        <f aca="false">IF(J165&gt;$B$10,"",($B$7-G177)/($B$8*$B$12))</f>
        <v/>
      </c>
      <c r="M165" s="1" t="str">
        <f aca="false">IF($B$5="AMOUNT",L165,K165)</f>
        <v/>
      </c>
    </row>
    <row r="166" customFormat="false" ht="14.4" hidden="false" customHeight="false" outlineLevel="0" collapsed="false">
      <c r="A166" s="1" t="str">
        <f aca="false">IFERROR(IF(A165+1&lt;=$B$10,A165+1,""),"")</f>
        <v/>
      </c>
      <c r="B166" s="27" t="str">
        <f aca="false">IF(A166&gt;$B$10,"",ROUND(M153,2))</f>
        <v/>
      </c>
      <c r="C166" s="1" t="str">
        <f aca="false">IFERROR(IF(ISEVEN(A166)=0,$B$3,"Sell"),"")</f>
        <v/>
      </c>
      <c r="D166" s="1" t="str">
        <f aca="false">IF(A166&gt;$B$10,"",IF(A166=$B$10,$B$8,-$B$9))</f>
        <v/>
      </c>
      <c r="E166" s="27" t="str">
        <f aca="false">IF(A166&gt;$B$10,"",B166*D166*$B$12)</f>
        <v/>
      </c>
      <c r="F166" s="27" t="str">
        <f aca="false">IF(A166&gt;$B$10,"",B166+F165)</f>
        <v/>
      </c>
      <c r="G166" s="1" t="str">
        <f aca="false">IF(A166&gt;$B$10,"",E166+G165)</f>
        <v/>
      </c>
      <c r="H166" s="1" t="str">
        <f aca="false">IF(A166&gt;$B$10,"",IF(A166=$B$10,(-$B$9+1)*B166*$B$12,0))</f>
        <v/>
      </c>
      <c r="J166" s="1" t="n">
        <v>163</v>
      </c>
      <c r="K166" s="1" t="str">
        <f aca="false">IF(J166&gt;$B$10,"",($B$4*$B$6+F178*$B$9)/$B$8)</f>
        <v/>
      </c>
      <c r="L166" s="1" t="str">
        <f aca="false">IF(J166&gt;$B$10,"",($B$7-G178)/($B$8*$B$12))</f>
        <v/>
      </c>
      <c r="M166" s="1" t="str">
        <f aca="false">IF($B$5="AMOUNT",L166,K166)</f>
        <v/>
      </c>
    </row>
    <row r="167" customFormat="false" ht="14.4" hidden="false" customHeight="false" outlineLevel="0" collapsed="false">
      <c r="A167" s="1" t="str">
        <f aca="false">IFERROR(IF(A166+1&lt;=$B$10,A166+1,""),"")</f>
        <v/>
      </c>
      <c r="B167" s="27" t="str">
        <f aca="false">IF(A167&gt;$B$10,"",ROUND(M154,2))</f>
        <v/>
      </c>
      <c r="C167" s="1" t="str">
        <f aca="false">IFERROR(IF(ISEVEN(A167)=0,$B$3,"Sell"),"")</f>
        <v/>
      </c>
      <c r="D167" s="1" t="str">
        <f aca="false">IF(A167&gt;$B$10,"",IF(A167=$B$10,$B$8,-$B$9))</f>
        <v/>
      </c>
      <c r="E167" s="27" t="str">
        <f aca="false">IF(A167&gt;$B$10,"",B167*D167*$B$12)</f>
        <v/>
      </c>
      <c r="F167" s="27" t="str">
        <f aca="false">IF(A167&gt;$B$10,"",B167+F166)</f>
        <v/>
      </c>
      <c r="G167" s="1" t="str">
        <f aca="false">IF(A167&gt;$B$10,"",E167+G166)</f>
        <v/>
      </c>
      <c r="H167" s="1" t="str">
        <f aca="false">IF(A167&gt;$B$10,"",IF(A167=$B$10,(-$B$9+1)*B167*$B$12,0))</f>
        <v/>
      </c>
      <c r="J167" s="1" t="n">
        <v>164</v>
      </c>
      <c r="K167" s="1" t="str">
        <f aca="false">IF(J167&gt;$B$10,"",($B$4*$B$6+F179*$B$9)/$B$8)</f>
        <v/>
      </c>
      <c r="L167" s="1" t="str">
        <f aca="false">IF(J167&gt;$B$10,"",($B$7-G179)/($B$8*$B$12))</f>
        <v/>
      </c>
      <c r="M167" s="1" t="str">
        <f aca="false">IF($B$5="AMOUNT",L167,K167)</f>
        <v/>
      </c>
    </row>
    <row r="168" customFormat="false" ht="14.4" hidden="false" customHeight="false" outlineLevel="0" collapsed="false">
      <c r="A168" s="1" t="str">
        <f aca="false">IFERROR(IF(A167+1&lt;=$B$10,A167+1,""),"")</f>
        <v/>
      </c>
      <c r="B168" s="27" t="str">
        <f aca="false">IF(A168&gt;$B$10,"",ROUND(M155,2))</f>
        <v/>
      </c>
      <c r="C168" s="1" t="str">
        <f aca="false">IFERROR(IF(ISEVEN(A168)=0,$B$3,"Sell"),"")</f>
        <v/>
      </c>
      <c r="D168" s="1" t="str">
        <f aca="false">IF(A168&gt;$B$10,"",IF(A168=$B$10,$B$8,-$B$9))</f>
        <v/>
      </c>
      <c r="E168" s="27" t="str">
        <f aca="false">IF(A168&gt;$B$10,"",B168*D168*$B$12)</f>
        <v/>
      </c>
      <c r="F168" s="27" t="str">
        <f aca="false">IF(A168&gt;$B$10,"",B168+F167)</f>
        <v/>
      </c>
      <c r="G168" s="1" t="str">
        <f aca="false">IF(A168&gt;$B$10,"",E168+G167)</f>
        <v/>
      </c>
      <c r="H168" s="1" t="str">
        <f aca="false">IF(A168&gt;$B$10,"",IF(A168=$B$10,(-$B$9+1)*B168*$B$12,0))</f>
        <v/>
      </c>
      <c r="J168" s="1" t="n">
        <v>165</v>
      </c>
      <c r="K168" s="1" t="str">
        <f aca="false">IF(J168&gt;$B$10,"",($B$4*$B$6+F180*$B$9)/$B$8)</f>
        <v/>
      </c>
      <c r="L168" s="1" t="str">
        <f aca="false">IF(J168&gt;$B$10,"",($B$7-G180)/($B$8*$B$12))</f>
        <v/>
      </c>
      <c r="M168" s="1" t="str">
        <f aca="false">IF($B$5="AMOUNT",L168,K168)</f>
        <v/>
      </c>
    </row>
    <row r="169" customFormat="false" ht="14.4" hidden="false" customHeight="false" outlineLevel="0" collapsed="false">
      <c r="A169" s="1" t="str">
        <f aca="false">IFERROR(IF(A168+1&lt;=$B$10,A168+1,""),"")</f>
        <v/>
      </c>
      <c r="B169" s="27" t="str">
        <f aca="false">IF(A169&gt;$B$10,"",ROUND(M156,2))</f>
        <v/>
      </c>
      <c r="C169" s="1" t="str">
        <f aca="false">IFERROR(IF(ISEVEN(A169)=0,$B$3,"Sell"),"")</f>
        <v/>
      </c>
      <c r="D169" s="1" t="str">
        <f aca="false">IF(A169&gt;$B$10,"",IF(A169=$B$10,$B$8,-$B$9))</f>
        <v/>
      </c>
      <c r="E169" s="27" t="str">
        <f aca="false">IF(A169&gt;$B$10,"",B169*D169*$B$12)</f>
        <v/>
      </c>
      <c r="F169" s="27" t="str">
        <f aca="false">IF(A169&gt;$B$10,"",B169+F168)</f>
        <v/>
      </c>
      <c r="G169" s="1" t="str">
        <f aca="false">IF(A169&gt;$B$10,"",E169+G168)</f>
        <v/>
      </c>
      <c r="H169" s="1" t="str">
        <f aca="false">IF(A169&gt;$B$10,"",IF(A169=$B$10,(-$B$9+1)*B169*$B$12,0))</f>
        <v/>
      </c>
      <c r="J169" s="1" t="n">
        <v>166</v>
      </c>
      <c r="K169" s="1" t="str">
        <f aca="false">IF(J169&gt;$B$10,"",($B$4*$B$6+F181*$B$9)/$B$8)</f>
        <v/>
      </c>
      <c r="L169" s="1" t="str">
        <f aca="false">IF(J169&gt;$B$10,"",($B$7-G181)/($B$8*$B$12))</f>
        <v/>
      </c>
      <c r="M169" s="1" t="str">
        <f aca="false">IF($B$5="AMOUNT",L169,K169)</f>
        <v/>
      </c>
    </row>
    <row r="170" customFormat="false" ht="14.4" hidden="false" customHeight="false" outlineLevel="0" collapsed="false">
      <c r="A170" s="1" t="str">
        <f aca="false">IFERROR(IF(A169+1&lt;=$B$10,A169+1,""),"")</f>
        <v/>
      </c>
      <c r="B170" s="27" t="str">
        <f aca="false">IF(A170&gt;$B$10,"",ROUND(M157,2))</f>
        <v/>
      </c>
      <c r="C170" s="1" t="str">
        <f aca="false">IFERROR(IF(ISEVEN(A170)=0,$B$3,"Sell"),"")</f>
        <v/>
      </c>
      <c r="D170" s="1" t="str">
        <f aca="false">IF(A170&gt;$B$10,"",IF(A170=$B$10,$B$8,-$B$9))</f>
        <v/>
      </c>
      <c r="E170" s="27" t="str">
        <f aca="false">IF(A170&gt;$B$10,"",B170*D170*$B$12)</f>
        <v/>
      </c>
      <c r="F170" s="27" t="str">
        <f aca="false">IF(A170&gt;$B$10,"",B170+F169)</f>
        <v/>
      </c>
      <c r="G170" s="1" t="str">
        <f aca="false">IF(A170&gt;$B$10,"",E170+G169)</f>
        <v/>
      </c>
      <c r="H170" s="1" t="str">
        <f aca="false">IF(A170&gt;$B$10,"",IF(A170=$B$10,(-$B$9+1)*B170*$B$12,0))</f>
        <v/>
      </c>
      <c r="J170" s="1" t="n">
        <v>167</v>
      </c>
      <c r="K170" s="1" t="str">
        <f aca="false">IF(J170&gt;$B$10,"",($B$4*$B$6+F182*$B$9)/$B$8)</f>
        <v/>
      </c>
      <c r="L170" s="1" t="str">
        <f aca="false">IF(J170&gt;$B$10,"",($B$7-G182)/($B$8*$B$12))</f>
        <v/>
      </c>
      <c r="M170" s="1" t="str">
        <f aca="false">IF($B$5="AMOUNT",L170,K170)</f>
        <v/>
      </c>
    </row>
    <row r="171" customFormat="false" ht="14.4" hidden="false" customHeight="false" outlineLevel="0" collapsed="false">
      <c r="A171" s="1" t="str">
        <f aca="false">IFERROR(IF(A170+1&lt;=$B$10,A170+1,""),"")</f>
        <v/>
      </c>
      <c r="B171" s="27" t="str">
        <f aca="false">IF(A171&gt;$B$10,"",ROUND(M158,2))</f>
        <v/>
      </c>
      <c r="C171" s="1" t="str">
        <f aca="false">IFERROR(IF(ISEVEN(A171)=0,$B$3,"Sell"),"")</f>
        <v/>
      </c>
      <c r="D171" s="1" t="str">
        <f aca="false">IF(A171&gt;$B$10,"",IF(A171=$B$10,$B$8,-$B$9))</f>
        <v/>
      </c>
      <c r="E171" s="27" t="str">
        <f aca="false">IF(A171&gt;$B$10,"",B171*D171*$B$12)</f>
        <v/>
      </c>
      <c r="F171" s="27" t="str">
        <f aca="false">IF(A171&gt;$B$10,"",B171+F170)</f>
        <v/>
      </c>
      <c r="G171" s="1" t="str">
        <f aca="false">IF(A171&gt;$B$10,"",E171+G170)</f>
        <v/>
      </c>
      <c r="H171" s="1" t="str">
        <f aca="false">IF(A171&gt;$B$10,"",IF(A171=$B$10,(-$B$9+1)*B171*$B$12,0))</f>
        <v/>
      </c>
      <c r="J171" s="1" t="n">
        <v>168</v>
      </c>
      <c r="K171" s="1" t="str">
        <f aca="false">IF(J171&gt;$B$10,"",($B$4*$B$6+F183*$B$9)/$B$8)</f>
        <v/>
      </c>
      <c r="L171" s="1" t="str">
        <f aca="false">IF(J171&gt;$B$10,"",($B$7-G183)/($B$8*$B$12))</f>
        <v/>
      </c>
      <c r="M171" s="1" t="str">
        <f aca="false">IF($B$5="AMOUNT",L171,K171)</f>
        <v/>
      </c>
    </row>
    <row r="172" customFormat="false" ht="14.4" hidden="false" customHeight="false" outlineLevel="0" collapsed="false">
      <c r="A172" s="1" t="str">
        <f aca="false">IFERROR(IF(A171+1&lt;=$B$10,A171+1,""),"")</f>
        <v/>
      </c>
      <c r="B172" s="27" t="str">
        <f aca="false">IF(A172&gt;$B$10,"",ROUND(M159,2))</f>
        <v/>
      </c>
      <c r="C172" s="1" t="str">
        <f aca="false">IFERROR(IF(ISEVEN(A172)=0,$B$3,"Sell"),"")</f>
        <v/>
      </c>
      <c r="D172" s="1" t="str">
        <f aca="false">IF(A172&gt;$B$10,"",IF(A172=$B$10,$B$8,-$B$9))</f>
        <v/>
      </c>
      <c r="E172" s="27" t="str">
        <f aca="false">IF(A172&gt;$B$10,"",B172*D172*$B$12)</f>
        <v/>
      </c>
      <c r="F172" s="27" t="str">
        <f aca="false">IF(A172&gt;$B$10,"",B172+F171)</f>
        <v/>
      </c>
      <c r="G172" s="1" t="str">
        <f aca="false">IF(A172&gt;$B$10,"",E172+G171)</f>
        <v/>
      </c>
      <c r="H172" s="1" t="str">
        <f aca="false">IF(A172&gt;$B$10,"",IF(A172=$B$10,(-$B$9+1)*B172*$B$12,0))</f>
        <v/>
      </c>
      <c r="J172" s="1" t="n">
        <v>169</v>
      </c>
      <c r="K172" s="1" t="str">
        <f aca="false">IF(J172&gt;$B$10,"",($B$4*$B$6+F184*$B$9)/$B$8)</f>
        <v/>
      </c>
      <c r="L172" s="1" t="str">
        <f aca="false">IF(J172&gt;$B$10,"",($B$7-G184)/($B$8*$B$12))</f>
        <v/>
      </c>
      <c r="M172" s="1" t="str">
        <f aca="false">IF($B$5="AMOUNT",L172,K172)</f>
        <v/>
      </c>
    </row>
    <row r="173" customFormat="false" ht="14.4" hidden="false" customHeight="false" outlineLevel="0" collapsed="false">
      <c r="A173" s="1" t="str">
        <f aca="false">IFERROR(IF(A172+1&lt;=$B$10,A172+1,""),"")</f>
        <v/>
      </c>
      <c r="B173" s="27" t="str">
        <f aca="false">IF(A173&gt;$B$10,"",ROUND(M160,2))</f>
        <v/>
      </c>
      <c r="C173" s="1" t="str">
        <f aca="false">IFERROR(IF(ISEVEN(A173)=0,$B$3,"Sell"),"")</f>
        <v/>
      </c>
      <c r="D173" s="1" t="str">
        <f aca="false">IF(A173&gt;$B$10,"",IF(A173=$B$10,$B$8,-$B$9))</f>
        <v/>
      </c>
      <c r="E173" s="27" t="str">
        <f aca="false">IF(A173&gt;$B$10,"",B173*D173*$B$12)</f>
        <v/>
      </c>
      <c r="F173" s="27" t="str">
        <f aca="false">IF(A173&gt;$B$10,"",B173+F172)</f>
        <v/>
      </c>
      <c r="G173" s="1" t="str">
        <f aca="false">IF(A173&gt;$B$10,"",E173+G172)</f>
        <v/>
      </c>
      <c r="H173" s="1" t="str">
        <f aca="false">IF(A173&gt;$B$10,"",IF(A173=$B$10,(-$B$9+1)*B173*$B$12,0))</f>
        <v/>
      </c>
      <c r="J173" s="1" t="n">
        <v>170</v>
      </c>
      <c r="K173" s="1" t="str">
        <f aca="false">IF(J173&gt;$B$10,"",($B$4*$B$6+F185*$B$9)/$B$8)</f>
        <v/>
      </c>
      <c r="L173" s="1" t="str">
        <f aca="false">IF(J173&gt;$B$10,"",($B$7-G185)/($B$8*$B$12))</f>
        <v/>
      </c>
      <c r="M173" s="1" t="str">
        <f aca="false">IF($B$5="AMOUNT",L173,K173)</f>
        <v/>
      </c>
    </row>
    <row r="174" customFormat="false" ht="14.4" hidden="false" customHeight="false" outlineLevel="0" collapsed="false">
      <c r="A174" s="1" t="str">
        <f aca="false">IFERROR(IF(A173+1&lt;=$B$10,A173+1,""),"")</f>
        <v/>
      </c>
      <c r="B174" s="27" t="str">
        <f aca="false">IF(A174&gt;$B$10,"",ROUND(M161,2))</f>
        <v/>
      </c>
      <c r="C174" s="1" t="str">
        <f aca="false">IFERROR(IF(ISEVEN(A174)=0,$B$3,"Sell"),"")</f>
        <v/>
      </c>
      <c r="D174" s="1" t="str">
        <f aca="false">IF(A174&gt;$B$10,"",IF(A174=$B$10,$B$8,-$B$9))</f>
        <v/>
      </c>
      <c r="E174" s="27" t="str">
        <f aca="false">IF(A174&gt;$B$10,"",B174*D174*$B$12)</f>
        <v/>
      </c>
      <c r="F174" s="27" t="str">
        <f aca="false">IF(A174&gt;$B$10,"",B174+F173)</f>
        <v/>
      </c>
      <c r="G174" s="1" t="str">
        <f aca="false">IF(A174&gt;$B$10,"",E174+G173)</f>
        <v/>
      </c>
      <c r="H174" s="1" t="str">
        <f aca="false">IF(A174&gt;$B$10,"",IF(A174=$B$10,(-$B$9+1)*B174*$B$12,0))</f>
        <v/>
      </c>
      <c r="J174" s="1" t="n">
        <v>171</v>
      </c>
      <c r="K174" s="1" t="str">
        <f aca="false">IF(J174&gt;$B$10,"",($B$4*$B$6+F186*$B$9)/$B$8)</f>
        <v/>
      </c>
      <c r="L174" s="1" t="str">
        <f aca="false">IF(J174&gt;$B$10,"",($B$7-G186)/($B$8*$B$12))</f>
        <v/>
      </c>
      <c r="M174" s="1" t="str">
        <f aca="false">IF($B$5="AMOUNT",L174,K174)</f>
        <v/>
      </c>
    </row>
    <row r="175" customFormat="false" ht="14.4" hidden="false" customHeight="false" outlineLevel="0" collapsed="false">
      <c r="A175" s="1" t="str">
        <f aca="false">IFERROR(IF(A174+1&lt;=$B$10,A174+1,""),"")</f>
        <v/>
      </c>
      <c r="B175" s="27" t="str">
        <f aca="false">IF(A175&gt;$B$10,"",ROUND(M162,2))</f>
        <v/>
      </c>
      <c r="C175" s="1" t="str">
        <f aca="false">IFERROR(IF(ISEVEN(A175)=0,$B$3,"Sell"),"")</f>
        <v/>
      </c>
      <c r="D175" s="1" t="str">
        <f aca="false">IF(A175&gt;$B$10,"",IF(A175=$B$10,$B$8,-$B$9))</f>
        <v/>
      </c>
      <c r="E175" s="27" t="str">
        <f aca="false">IF(A175&gt;$B$10,"",B175*D175*$B$12)</f>
        <v/>
      </c>
      <c r="F175" s="27" t="str">
        <f aca="false">IF(A175&gt;$B$10,"",B175+F174)</f>
        <v/>
      </c>
      <c r="G175" s="1" t="str">
        <f aca="false">IF(A175&gt;$B$10,"",E175+G174)</f>
        <v/>
      </c>
      <c r="H175" s="1" t="str">
        <f aca="false">IF(A175&gt;$B$10,"",IF(A175=$B$10,(-$B$9+1)*B175*$B$12,0))</f>
        <v/>
      </c>
      <c r="J175" s="1" t="n">
        <v>172</v>
      </c>
      <c r="K175" s="1" t="str">
        <f aca="false">IF(J175&gt;$B$10,"",($B$4*$B$6+F187*$B$9)/$B$8)</f>
        <v/>
      </c>
      <c r="L175" s="1" t="str">
        <f aca="false">IF(J175&gt;$B$10,"",($B$7-G187)/($B$8*$B$12))</f>
        <v/>
      </c>
      <c r="M175" s="1" t="str">
        <f aca="false">IF($B$5="AMOUNT",L175,K175)</f>
        <v/>
      </c>
    </row>
    <row r="176" customFormat="false" ht="14.4" hidden="false" customHeight="false" outlineLevel="0" collapsed="false">
      <c r="A176" s="1" t="str">
        <f aca="false">IFERROR(IF(A175+1&lt;=$B$10,A175+1,""),"")</f>
        <v/>
      </c>
      <c r="B176" s="27" t="str">
        <f aca="false">IF(A176&gt;$B$10,"",ROUND(M163,2))</f>
        <v/>
      </c>
      <c r="C176" s="1" t="str">
        <f aca="false">IFERROR(IF(ISEVEN(A176)=0,$B$3,"Sell"),"")</f>
        <v/>
      </c>
      <c r="D176" s="1" t="str">
        <f aca="false">IF(A176&gt;$B$10,"",IF(A176=$B$10,$B$8,-$B$9))</f>
        <v/>
      </c>
      <c r="E176" s="27" t="str">
        <f aca="false">IF(A176&gt;$B$10,"",B176*D176*$B$12)</f>
        <v/>
      </c>
      <c r="F176" s="27" t="str">
        <f aca="false">IF(A176&gt;$B$10,"",B176+F175)</f>
        <v/>
      </c>
      <c r="G176" s="1" t="str">
        <f aca="false">IF(A176&gt;$B$10,"",E176+G175)</f>
        <v/>
      </c>
      <c r="H176" s="1" t="str">
        <f aca="false">IF(A176&gt;$B$10,"",IF(A176=$B$10,(-$B$9+1)*B176*$B$12,0))</f>
        <v/>
      </c>
      <c r="J176" s="1" t="n">
        <v>173</v>
      </c>
      <c r="K176" s="1" t="str">
        <f aca="false">IF(J176&gt;$B$10,"",($B$4*$B$6+F188*$B$9)/$B$8)</f>
        <v/>
      </c>
      <c r="L176" s="1" t="str">
        <f aca="false">IF(J176&gt;$B$10,"",($B$7-G188)/($B$8*$B$12))</f>
        <v/>
      </c>
      <c r="M176" s="1" t="str">
        <f aca="false">IF($B$5="AMOUNT",L176,K176)</f>
        <v/>
      </c>
    </row>
    <row r="177" customFormat="false" ht="14.4" hidden="false" customHeight="false" outlineLevel="0" collapsed="false">
      <c r="A177" s="1" t="str">
        <f aca="false">IFERROR(IF(A176+1&lt;=$B$10,A176+1,""),"")</f>
        <v/>
      </c>
      <c r="B177" s="27" t="str">
        <f aca="false">IF(A177&gt;$B$10,"",ROUND(M164,2))</f>
        <v/>
      </c>
      <c r="C177" s="1" t="str">
        <f aca="false">IFERROR(IF(ISEVEN(A177)=0,$B$3,"Sell"),"")</f>
        <v/>
      </c>
      <c r="D177" s="1" t="str">
        <f aca="false">IF(A177&gt;$B$10,"",IF(A177=$B$10,$B$8,-$B$9))</f>
        <v/>
      </c>
      <c r="E177" s="27" t="str">
        <f aca="false">IF(A177&gt;$B$10,"",B177*D177*$B$12)</f>
        <v/>
      </c>
      <c r="F177" s="27" t="str">
        <f aca="false">IF(A177&gt;$B$10,"",B177+F176)</f>
        <v/>
      </c>
      <c r="G177" s="1" t="str">
        <f aca="false">IF(A177&gt;$B$10,"",E177+G176)</f>
        <v/>
      </c>
      <c r="H177" s="1" t="str">
        <f aca="false">IF(A177&gt;$B$10,"",IF(A177=$B$10,(-$B$9+1)*B177*$B$12,0))</f>
        <v/>
      </c>
      <c r="J177" s="1" t="n">
        <v>174</v>
      </c>
      <c r="K177" s="1" t="str">
        <f aca="false">IF(J177&gt;$B$10,"",($B$4*$B$6+F189*$B$9)/$B$8)</f>
        <v/>
      </c>
      <c r="L177" s="1" t="str">
        <f aca="false">IF(J177&gt;$B$10,"",($B$7-G189)/($B$8*$B$12))</f>
        <v/>
      </c>
      <c r="M177" s="1" t="str">
        <f aca="false">IF($B$5="AMOUNT",L177,K177)</f>
        <v/>
      </c>
    </row>
    <row r="178" customFormat="false" ht="14.4" hidden="false" customHeight="false" outlineLevel="0" collapsed="false">
      <c r="A178" s="1" t="str">
        <f aca="false">IFERROR(IF(A177+1&lt;=$B$10,A177+1,""),"")</f>
        <v/>
      </c>
      <c r="B178" s="27" t="str">
        <f aca="false">IF(A178&gt;$B$10,"",ROUND(M165,2))</f>
        <v/>
      </c>
      <c r="C178" s="1" t="str">
        <f aca="false">IFERROR(IF(ISEVEN(A178)=0,$B$3,"Sell"),"")</f>
        <v/>
      </c>
      <c r="D178" s="1" t="str">
        <f aca="false">IF(A178&gt;$B$10,"",IF(A178=$B$10,$B$8,-$B$9))</f>
        <v/>
      </c>
      <c r="E178" s="27" t="str">
        <f aca="false">IF(A178&gt;$B$10,"",B178*D178*$B$12)</f>
        <v/>
      </c>
      <c r="F178" s="27" t="str">
        <f aca="false">IF(A178&gt;$B$10,"",B178+F177)</f>
        <v/>
      </c>
      <c r="G178" s="1" t="str">
        <f aca="false">IF(A178&gt;$B$10,"",E178+G177)</f>
        <v/>
      </c>
      <c r="H178" s="1" t="str">
        <f aca="false">IF(A178&gt;$B$10,"",IF(A178=$B$10,(-$B$9+1)*B178*$B$12,0))</f>
        <v/>
      </c>
      <c r="J178" s="1" t="n">
        <v>175</v>
      </c>
      <c r="K178" s="1" t="str">
        <f aca="false">IF(J178&gt;$B$10,"",($B$4*$B$6+F190*$B$9)/$B$8)</f>
        <v/>
      </c>
      <c r="L178" s="1" t="str">
        <f aca="false">IF(J178&gt;$B$10,"",($B$7-G190)/($B$8*$B$12))</f>
        <v/>
      </c>
      <c r="M178" s="1" t="str">
        <f aca="false">IF($B$5="AMOUNT",L178,K178)</f>
        <v/>
      </c>
    </row>
    <row r="179" customFormat="false" ht="14.4" hidden="false" customHeight="false" outlineLevel="0" collapsed="false">
      <c r="A179" s="1" t="str">
        <f aca="false">IFERROR(IF(A178+1&lt;=$B$10,A178+1,""),"")</f>
        <v/>
      </c>
      <c r="B179" s="27" t="str">
        <f aca="false">IF(A179&gt;$B$10,"",ROUND(M166,2))</f>
        <v/>
      </c>
      <c r="C179" s="1" t="str">
        <f aca="false">IFERROR(IF(ISEVEN(A179)=0,$B$3,"Sell"),"")</f>
        <v/>
      </c>
      <c r="D179" s="1" t="str">
        <f aca="false">IF(A179&gt;$B$10,"",IF(A179=$B$10,$B$8,-$B$9))</f>
        <v/>
      </c>
      <c r="E179" s="27" t="str">
        <f aca="false">IF(A179&gt;$B$10,"",B179*D179*$B$12)</f>
        <v/>
      </c>
      <c r="F179" s="27" t="str">
        <f aca="false">IF(A179&gt;$B$10,"",B179+F178)</f>
        <v/>
      </c>
      <c r="G179" s="1" t="str">
        <f aca="false">IF(A179&gt;$B$10,"",E179+G178)</f>
        <v/>
      </c>
      <c r="H179" s="1" t="str">
        <f aca="false">IF(A179&gt;$B$10,"",IF(A179=$B$10,(-$B$9+1)*B179*$B$12,0))</f>
        <v/>
      </c>
      <c r="J179" s="1" t="n">
        <v>176</v>
      </c>
      <c r="K179" s="1" t="str">
        <f aca="false">IF(J179&gt;$B$10,"",($B$4*$B$6+F191*$B$9)/$B$8)</f>
        <v/>
      </c>
      <c r="L179" s="1" t="str">
        <f aca="false">IF(J179&gt;$B$10,"",($B$7-G191)/($B$8*$B$12))</f>
        <v/>
      </c>
      <c r="M179" s="1" t="str">
        <f aca="false">IF($B$5="AMOUNT",L179,K179)</f>
        <v/>
      </c>
    </row>
    <row r="180" customFormat="false" ht="14.4" hidden="false" customHeight="false" outlineLevel="0" collapsed="false">
      <c r="A180" s="1" t="str">
        <f aca="false">IFERROR(IF(A179+1&lt;=$B$10,A179+1,""),"")</f>
        <v/>
      </c>
      <c r="B180" s="27" t="str">
        <f aca="false">IF(A180&gt;$B$10,"",ROUND(M167,2))</f>
        <v/>
      </c>
      <c r="C180" s="1" t="str">
        <f aca="false">IFERROR(IF(ISEVEN(A180)=0,$B$3,"Sell"),"")</f>
        <v/>
      </c>
      <c r="D180" s="1" t="str">
        <f aca="false">IF(A180&gt;$B$10,"",IF(A180=$B$10,$B$8,-$B$9))</f>
        <v/>
      </c>
      <c r="E180" s="27" t="str">
        <f aca="false">IF(A180&gt;$B$10,"",B180*D180*$B$12)</f>
        <v/>
      </c>
      <c r="F180" s="27" t="str">
        <f aca="false">IF(A180&gt;$B$10,"",B180+F179)</f>
        <v/>
      </c>
      <c r="G180" s="1" t="str">
        <f aca="false">IF(A180&gt;$B$10,"",E180+G179)</f>
        <v/>
      </c>
      <c r="H180" s="1" t="str">
        <f aca="false">IF(A180&gt;$B$10,"",IF(A180=$B$10,(-$B$9+1)*B180*$B$12,0))</f>
        <v/>
      </c>
      <c r="J180" s="1" t="n">
        <v>177</v>
      </c>
      <c r="K180" s="1" t="str">
        <f aca="false">IF(J180&gt;$B$10,"",($B$4*$B$6+F192*$B$9)/$B$8)</f>
        <v/>
      </c>
      <c r="L180" s="1" t="str">
        <f aca="false">IF(J180&gt;$B$10,"",($B$7-G192)/($B$8*$B$12))</f>
        <v/>
      </c>
      <c r="M180" s="1" t="str">
        <f aca="false">IF($B$5="AMOUNT",L180,K180)</f>
        <v/>
      </c>
    </row>
    <row r="181" customFormat="false" ht="14.4" hidden="false" customHeight="false" outlineLevel="0" collapsed="false">
      <c r="A181" s="1" t="str">
        <f aca="false">IFERROR(IF(A180+1&lt;=$B$10,A180+1,""),"")</f>
        <v/>
      </c>
      <c r="B181" s="27" t="str">
        <f aca="false">IF(A181&gt;$B$10,"",ROUND(M168,2))</f>
        <v/>
      </c>
      <c r="C181" s="1" t="str">
        <f aca="false">IFERROR(IF(ISEVEN(A181)=0,$B$3,"Sell"),"")</f>
        <v/>
      </c>
      <c r="D181" s="1" t="str">
        <f aca="false">IF(A181&gt;$B$10,"",IF(A181=$B$10,$B$8,-$B$9))</f>
        <v/>
      </c>
      <c r="E181" s="27" t="str">
        <f aca="false">IF(A181&gt;$B$10,"",B181*D181*$B$12)</f>
        <v/>
      </c>
      <c r="F181" s="27" t="str">
        <f aca="false">IF(A181&gt;$B$10,"",B181+F180)</f>
        <v/>
      </c>
      <c r="G181" s="1" t="str">
        <f aca="false">IF(A181&gt;$B$10,"",E181+G180)</f>
        <v/>
      </c>
      <c r="H181" s="1" t="str">
        <f aca="false">IF(A181&gt;$B$10,"",IF(A181=$B$10,(-$B$9+1)*B181*$B$12,0))</f>
        <v/>
      </c>
      <c r="J181" s="1" t="n">
        <v>178</v>
      </c>
      <c r="K181" s="1" t="str">
        <f aca="false">IF(J181&gt;$B$10,"",($B$4*$B$6+F193*$B$9)/$B$8)</f>
        <v/>
      </c>
      <c r="L181" s="1" t="str">
        <f aca="false">IF(J181&gt;$B$10,"",($B$7-G193)/($B$8*$B$12))</f>
        <v/>
      </c>
      <c r="M181" s="1" t="str">
        <f aca="false">IF($B$5="AMOUNT",L181,K181)</f>
        <v/>
      </c>
    </row>
    <row r="182" customFormat="false" ht="14.4" hidden="false" customHeight="false" outlineLevel="0" collapsed="false">
      <c r="A182" s="1" t="str">
        <f aca="false">IFERROR(IF(A181+1&lt;=$B$10,A181+1,""),"")</f>
        <v/>
      </c>
      <c r="B182" s="27" t="str">
        <f aca="false">IF(A182&gt;$B$10,"",ROUND(M169,2))</f>
        <v/>
      </c>
      <c r="C182" s="1" t="str">
        <f aca="false">IFERROR(IF(ISEVEN(A182)=0,$B$3,"Sell"),"")</f>
        <v/>
      </c>
      <c r="D182" s="1" t="str">
        <f aca="false">IF(A182&gt;$B$10,"",IF(A182=$B$10,$B$8,-$B$9))</f>
        <v/>
      </c>
      <c r="E182" s="27" t="str">
        <f aca="false">IF(A182&gt;$B$10,"",B182*D182*$B$12)</f>
        <v/>
      </c>
      <c r="F182" s="27" t="str">
        <f aca="false">IF(A182&gt;$B$10,"",B182+F181)</f>
        <v/>
      </c>
      <c r="G182" s="1" t="str">
        <f aca="false">IF(A182&gt;$B$10,"",E182+G181)</f>
        <v/>
      </c>
      <c r="H182" s="1" t="str">
        <f aca="false">IF(A182&gt;$B$10,"",IF(A182=$B$10,(-$B$9+1)*B182*$B$12,0))</f>
        <v/>
      </c>
      <c r="J182" s="1" t="n">
        <v>179</v>
      </c>
      <c r="K182" s="1" t="str">
        <f aca="false">IF(J182&gt;$B$10,"",($B$4*$B$6+F194*$B$9)/$B$8)</f>
        <v/>
      </c>
      <c r="L182" s="1" t="str">
        <f aca="false">IF(J182&gt;$B$10,"",($B$7-G194)/($B$8*$B$12))</f>
        <v/>
      </c>
      <c r="M182" s="1" t="str">
        <f aca="false">IF($B$5="AMOUNT",L182,K182)</f>
        <v/>
      </c>
    </row>
    <row r="183" customFormat="false" ht="14.4" hidden="false" customHeight="false" outlineLevel="0" collapsed="false">
      <c r="A183" s="1" t="str">
        <f aca="false">IFERROR(IF(A182+1&lt;=$B$10,A182+1,""),"")</f>
        <v/>
      </c>
      <c r="B183" s="27" t="str">
        <f aca="false">IF(A183&gt;$B$10,"",ROUND(M170,2))</f>
        <v/>
      </c>
      <c r="C183" s="1" t="str">
        <f aca="false">IFERROR(IF(ISEVEN(A183)=0,$B$3,"Sell"),"")</f>
        <v/>
      </c>
      <c r="D183" s="1" t="str">
        <f aca="false">IF(A183&gt;$B$10,"",IF(A183=$B$10,$B$8,-$B$9))</f>
        <v/>
      </c>
      <c r="E183" s="27" t="str">
        <f aca="false">IF(A183&gt;$B$10,"",B183*D183*$B$12)</f>
        <v/>
      </c>
      <c r="F183" s="27" t="str">
        <f aca="false">IF(A183&gt;$B$10,"",B183+F182)</f>
        <v/>
      </c>
      <c r="G183" s="1" t="str">
        <f aca="false">IF(A183&gt;$B$10,"",E183+G182)</f>
        <v/>
      </c>
      <c r="H183" s="1" t="str">
        <f aca="false">IF(A183&gt;$B$10,"",IF(A183=$B$10,(-$B$9+1)*B183*$B$12,0))</f>
        <v/>
      </c>
      <c r="J183" s="1" t="n">
        <v>180</v>
      </c>
      <c r="K183" s="1" t="str">
        <f aca="false">IF(J183&gt;$B$10,"",($B$4*$B$6+F195*$B$9)/$B$8)</f>
        <v/>
      </c>
      <c r="L183" s="1" t="str">
        <f aca="false">IF(J183&gt;$B$10,"",($B$7-G195)/($B$8*$B$12))</f>
        <v/>
      </c>
      <c r="M183" s="1" t="str">
        <f aca="false">IF($B$5="AMOUNT",L183,K183)</f>
        <v/>
      </c>
    </row>
    <row r="184" customFormat="false" ht="14.4" hidden="false" customHeight="false" outlineLevel="0" collapsed="false">
      <c r="A184" s="1" t="str">
        <f aca="false">IFERROR(IF(A183+1&lt;=$B$10,A183+1,""),"")</f>
        <v/>
      </c>
      <c r="B184" s="27" t="str">
        <f aca="false">IF(A184&gt;$B$10,"",ROUND(M171,2))</f>
        <v/>
      </c>
      <c r="C184" s="1" t="str">
        <f aca="false">IFERROR(IF(ISEVEN(A184)=0,$B$3,"Sell"),"")</f>
        <v/>
      </c>
      <c r="D184" s="1" t="str">
        <f aca="false">IF(A184&gt;$B$10,"",IF(A184=$B$10,$B$8,-$B$9))</f>
        <v/>
      </c>
      <c r="E184" s="27" t="str">
        <f aca="false">IF(A184&gt;$B$10,"",B184*D184*$B$12)</f>
        <v/>
      </c>
      <c r="F184" s="27" t="str">
        <f aca="false">IF(A184&gt;$B$10,"",B184+F183)</f>
        <v/>
      </c>
      <c r="G184" s="1" t="str">
        <f aca="false">IF(A184&gt;$B$10,"",E184+G183)</f>
        <v/>
      </c>
      <c r="H184" s="1" t="str">
        <f aca="false">IF(A184&gt;$B$10,"",IF(A184=$B$10,(-$B$9+1)*B184*$B$12,0))</f>
        <v/>
      </c>
      <c r="J184" s="1" t="n">
        <v>181</v>
      </c>
      <c r="K184" s="1" t="str">
        <f aca="false">IF(J184&gt;$B$10,"",($B$4*$B$6+F196*$B$9)/$B$8)</f>
        <v/>
      </c>
      <c r="L184" s="1" t="str">
        <f aca="false">IF(J184&gt;$B$10,"",($B$7-G196)/($B$8*$B$12))</f>
        <v/>
      </c>
      <c r="M184" s="1" t="str">
        <f aca="false">IF($B$5="AMOUNT",L184,K184)</f>
        <v/>
      </c>
    </row>
    <row r="185" customFormat="false" ht="14.4" hidden="false" customHeight="false" outlineLevel="0" collapsed="false">
      <c r="A185" s="1" t="str">
        <f aca="false">IFERROR(IF(A184+1&lt;=$B$10,A184+1,""),"")</f>
        <v/>
      </c>
      <c r="B185" s="27" t="str">
        <f aca="false">IF(A185&gt;$B$10,"",ROUND(M172,2))</f>
        <v/>
      </c>
      <c r="C185" s="1" t="str">
        <f aca="false">IFERROR(IF(ISEVEN(A185)=0,$B$3,"Sell"),"")</f>
        <v/>
      </c>
      <c r="D185" s="1" t="str">
        <f aca="false">IF(A185&gt;$B$10,"",IF(A185=$B$10,$B$8,-$B$9))</f>
        <v/>
      </c>
      <c r="E185" s="27" t="str">
        <f aca="false">IF(A185&gt;$B$10,"",B185*D185*$B$12)</f>
        <v/>
      </c>
      <c r="F185" s="27" t="str">
        <f aca="false">IF(A185&gt;$B$10,"",B185+F184)</f>
        <v/>
      </c>
      <c r="G185" s="1" t="str">
        <f aca="false">IF(A185&gt;$B$10,"",E185+G184)</f>
        <v/>
      </c>
      <c r="H185" s="1" t="str">
        <f aca="false">IF(A185&gt;$B$10,"",IF(A185=$B$10,(-$B$9+1)*B185*$B$12,0))</f>
        <v/>
      </c>
      <c r="J185" s="1" t="n">
        <v>182</v>
      </c>
      <c r="K185" s="1" t="str">
        <f aca="false">IF(J185&gt;$B$10,"",($B$4*$B$6+F197*$B$9)/$B$8)</f>
        <v/>
      </c>
      <c r="L185" s="1" t="str">
        <f aca="false">IF(J185&gt;$B$10,"",($B$7-G197)/($B$8*$B$12))</f>
        <v/>
      </c>
      <c r="M185" s="1" t="str">
        <f aca="false">IF($B$5="AMOUNT",L185,K185)</f>
        <v/>
      </c>
    </row>
    <row r="186" customFormat="false" ht="14.4" hidden="false" customHeight="false" outlineLevel="0" collapsed="false">
      <c r="A186" s="1" t="str">
        <f aca="false">IFERROR(IF(A185+1&lt;=$B$10,A185+1,""),"")</f>
        <v/>
      </c>
      <c r="B186" s="27" t="str">
        <f aca="false">IF(A186&gt;$B$10,"",ROUND(M173,2))</f>
        <v/>
      </c>
      <c r="C186" s="1" t="str">
        <f aca="false">IFERROR(IF(ISEVEN(A186)=0,$B$3,"Sell"),"")</f>
        <v/>
      </c>
      <c r="D186" s="1" t="str">
        <f aca="false">IF(A186&gt;$B$10,"",IF(A186=$B$10,$B$8,-$B$9))</f>
        <v/>
      </c>
      <c r="E186" s="27" t="str">
        <f aca="false">IF(A186&gt;$B$10,"",B186*D186*$B$12)</f>
        <v/>
      </c>
      <c r="F186" s="27" t="str">
        <f aca="false">IF(A186&gt;$B$10,"",B186+F185)</f>
        <v/>
      </c>
      <c r="G186" s="1" t="str">
        <f aca="false">IF(A186&gt;$B$10,"",E186+G185)</f>
        <v/>
      </c>
      <c r="H186" s="1" t="str">
        <f aca="false">IF(A186&gt;$B$10,"",IF(A186=$B$10,(-$B$9+1)*B186*$B$12,0))</f>
        <v/>
      </c>
      <c r="J186" s="1" t="n">
        <v>183</v>
      </c>
      <c r="K186" s="1" t="str">
        <f aca="false">IF(J186&gt;$B$10,"",($B$4*$B$6+F198*$B$9)/$B$8)</f>
        <v/>
      </c>
      <c r="L186" s="1" t="str">
        <f aca="false">IF(J186&gt;$B$10,"",($B$7-G198)/($B$8*$B$12))</f>
        <v/>
      </c>
      <c r="M186" s="1" t="str">
        <f aca="false">IF($B$5="AMOUNT",L186,K186)</f>
        <v/>
      </c>
    </row>
    <row r="187" customFormat="false" ht="14.4" hidden="false" customHeight="false" outlineLevel="0" collapsed="false">
      <c r="A187" s="1" t="str">
        <f aca="false">IFERROR(IF(A186+1&lt;=$B$10,A186+1,""),"")</f>
        <v/>
      </c>
      <c r="B187" s="27" t="str">
        <f aca="false">IF(A187&gt;$B$10,"",ROUND(M174,2))</f>
        <v/>
      </c>
      <c r="C187" s="1" t="str">
        <f aca="false">IFERROR(IF(ISEVEN(A187)=0,$B$3,"Sell"),"")</f>
        <v/>
      </c>
      <c r="D187" s="1" t="str">
        <f aca="false">IF(A187&gt;$B$10,"",IF(A187=$B$10,$B$8,-$B$9))</f>
        <v/>
      </c>
      <c r="E187" s="27" t="str">
        <f aca="false">IF(A187&gt;$B$10,"",B187*D187*$B$12)</f>
        <v/>
      </c>
      <c r="F187" s="27" t="str">
        <f aca="false">IF(A187&gt;$B$10,"",B187+F186)</f>
        <v/>
      </c>
      <c r="G187" s="1" t="str">
        <f aca="false">IF(A187&gt;$B$10,"",E187+G186)</f>
        <v/>
      </c>
      <c r="H187" s="1" t="str">
        <f aca="false">IF(A187&gt;$B$10,"",IF(A187=$B$10,(-$B$9+1)*B187*$B$12,0))</f>
        <v/>
      </c>
      <c r="J187" s="1" t="n">
        <v>184</v>
      </c>
      <c r="K187" s="1" t="str">
        <f aca="false">IF(J187&gt;$B$10,"",($B$4*$B$6+F199*$B$9)/$B$8)</f>
        <v/>
      </c>
      <c r="L187" s="1" t="str">
        <f aca="false">IF(J187&gt;$B$10,"",($B$7-G199)/($B$8*$B$12))</f>
        <v/>
      </c>
      <c r="M187" s="1" t="str">
        <f aca="false">IF($B$5="AMOUNT",L187,K187)</f>
        <v/>
      </c>
    </row>
    <row r="188" customFormat="false" ht="14.4" hidden="false" customHeight="false" outlineLevel="0" collapsed="false">
      <c r="A188" s="1" t="str">
        <f aca="false">IFERROR(IF(A187+1&lt;=$B$10,A187+1,""),"")</f>
        <v/>
      </c>
      <c r="B188" s="27" t="str">
        <f aca="false">IF(A188&gt;$B$10,"",ROUND(M175,2))</f>
        <v/>
      </c>
      <c r="C188" s="1" t="str">
        <f aca="false">IFERROR(IF(ISEVEN(A188)=0,$B$3,"Sell"),"")</f>
        <v/>
      </c>
      <c r="D188" s="1" t="str">
        <f aca="false">IF(A188&gt;$B$10,"",IF(A188=$B$10,$B$8,-$B$9))</f>
        <v/>
      </c>
      <c r="E188" s="27" t="str">
        <f aca="false">IF(A188&gt;$B$10,"",B188*D188*$B$12)</f>
        <v/>
      </c>
      <c r="F188" s="27" t="str">
        <f aca="false">IF(A188&gt;$B$10,"",B188+F187)</f>
        <v/>
      </c>
      <c r="G188" s="1" t="str">
        <f aca="false">IF(A188&gt;$B$10,"",E188+G187)</f>
        <v/>
      </c>
      <c r="H188" s="1" t="str">
        <f aca="false">IF(A188&gt;$B$10,"",IF(A188=$B$10,(-$B$9+1)*B188*$B$12,0))</f>
        <v/>
      </c>
      <c r="J188" s="1" t="n">
        <v>185</v>
      </c>
      <c r="K188" s="1" t="str">
        <f aca="false">IF(J188&gt;$B$10,"",($B$4*$B$6+F200*$B$9)/$B$8)</f>
        <v/>
      </c>
      <c r="L188" s="1" t="str">
        <f aca="false">IF(J188&gt;$B$10,"",($B$7-G200)/($B$8*$B$12))</f>
        <v/>
      </c>
      <c r="M188" s="1" t="str">
        <f aca="false">IF($B$5="AMOUNT",L188,K188)</f>
        <v/>
      </c>
    </row>
    <row r="189" customFormat="false" ht="14.4" hidden="false" customHeight="false" outlineLevel="0" collapsed="false">
      <c r="A189" s="1" t="str">
        <f aca="false">IFERROR(IF(A188+1&lt;=$B$10,A188+1,""),"")</f>
        <v/>
      </c>
      <c r="B189" s="27" t="str">
        <f aca="false">IF(A189&gt;$B$10,"",ROUND(M176,2))</f>
        <v/>
      </c>
      <c r="C189" s="1" t="str">
        <f aca="false">IFERROR(IF(ISEVEN(A189)=0,$B$3,"Sell"),"")</f>
        <v/>
      </c>
      <c r="D189" s="1" t="str">
        <f aca="false">IF(A189&gt;$B$10,"",IF(A189=$B$10,$B$8,-$B$9))</f>
        <v/>
      </c>
      <c r="E189" s="27" t="str">
        <f aca="false">IF(A189&gt;$B$10,"",B189*D189*$B$12)</f>
        <v/>
      </c>
      <c r="F189" s="27" t="str">
        <f aca="false">IF(A189&gt;$B$10,"",B189+F188)</f>
        <v/>
      </c>
      <c r="G189" s="1" t="str">
        <f aca="false">IF(A189&gt;$B$10,"",E189+G188)</f>
        <v/>
      </c>
      <c r="H189" s="1" t="str">
        <f aca="false">IF(A189&gt;$B$10,"",IF(A189=$B$10,(-$B$9+1)*B189*$B$12,0))</f>
        <v/>
      </c>
      <c r="J189" s="1" t="n">
        <v>186</v>
      </c>
      <c r="K189" s="1" t="str">
        <f aca="false">IF(J189&gt;$B$10,"",($B$4*$B$6+F201*$B$9)/$B$8)</f>
        <v/>
      </c>
      <c r="L189" s="1" t="str">
        <f aca="false">IF(J189&gt;$B$10,"",($B$7-G201)/($B$8*$B$12))</f>
        <v/>
      </c>
      <c r="M189" s="1" t="str">
        <f aca="false">IF($B$5="AMOUNT",L189,K189)</f>
        <v/>
      </c>
    </row>
    <row r="190" customFormat="false" ht="14.4" hidden="false" customHeight="false" outlineLevel="0" collapsed="false">
      <c r="A190" s="1" t="str">
        <f aca="false">IFERROR(IF(A189+1&lt;=$B$10,A189+1,""),"")</f>
        <v/>
      </c>
      <c r="B190" s="27" t="str">
        <f aca="false">IF(A190&gt;$B$10,"",ROUND(M177,2))</f>
        <v/>
      </c>
      <c r="C190" s="1" t="str">
        <f aca="false">IFERROR(IF(ISEVEN(A190)=0,$B$3,"Sell"),"")</f>
        <v/>
      </c>
      <c r="D190" s="1" t="str">
        <f aca="false">IF(A190&gt;$B$10,"",IF(A190=$B$10,$B$8,-$B$9))</f>
        <v/>
      </c>
      <c r="E190" s="27" t="str">
        <f aca="false">IF(A190&gt;$B$10,"",B190*D190*$B$12)</f>
        <v/>
      </c>
      <c r="F190" s="27" t="str">
        <f aca="false">IF(A190&gt;$B$10,"",B190+F189)</f>
        <v/>
      </c>
      <c r="G190" s="1" t="str">
        <f aca="false">IF(A190&gt;$B$10,"",E190+G189)</f>
        <v/>
      </c>
      <c r="H190" s="1" t="str">
        <f aca="false">IF(A190&gt;$B$10,"",IF(A190=$B$10,(-$B$9+1)*B190*$B$12,0))</f>
        <v/>
      </c>
      <c r="J190" s="1" t="n">
        <v>187</v>
      </c>
      <c r="K190" s="1" t="str">
        <f aca="false">IF(J190&gt;$B$10,"",($B$4*$B$6+F202*$B$9)/$B$8)</f>
        <v/>
      </c>
      <c r="L190" s="1" t="str">
        <f aca="false">IF(J190&gt;$B$10,"",($B$7-G202)/($B$8*$B$12))</f>
        <v/>
      </c>
      <c r="M190" s="1" t="str">
        <f aca="false">IF($B$5="AMOUNT",L190,K190)</f>
        <v/>
      </c>
    </row>
    <row r="191" customFormat="false" ht="14.4" hidden="false" customHeight="false" outlineLevel="0" collapsed="false">
      <c r="A191" s="1" t="str">
        <f aca="false">IFERROR(IF(A190+1&lt;=$B$10,A190+1,""),"")</f>
        <v/>
      </c>
      <c r="B191" s="27" t="str">
        <f aca="false">IF(A191&gt;$B$10,"",ROUND(M178,2))</f>
        <v/>
      </c>
      <c r="C191" s="1" t="str">
        <f aca="false">IFERROR(IF(ISEVEN(A191)=0,$B$3,"Sell"),"")</f>
        <v/>
      </c>
      <c r="D191" s="1" t="str">
        <f aca="false">IF(A191&gt;$B$10,"",IF(A191=$B$10,$B$8,-$B$9))</f>
        <v/>
      </c>
      <c r="E191" s="27" t="str">
        <f aca="false">IF(A191&gt;$B$10,"",B191*D191*$B$12)</f>
        <v/>
      </c>
      <c r="F191" s="27" t="str">
        <f aca="false">IF(A191&gt;$B$10,"",B191+F190)</f>
        <v/>
      </c>
      <c r="G191" s="1" t="str">
        <f aca="false">IF(A191&gt;$B$10,"",E191+G190)</f>
        <v/>
      </c>
      <c r="H191" s="1" t="str">
        <f aca="false">IF(A191&gt;$B$10,"",IF(A191=$B$10,(-$B$9+1)*B191*$B$12,0))</f>
        <v/>
      </c>
      <c r="J191" s="1" t="n">
        <v>188</v>
      </c>
      <c r="K191" s="1" t="str">
        <f aca="false">IF(J191&gt;$B$10,"",($B$4*$B$6+F203*$B$9)/$B$8)</f>
        <v/>
      </c>
      <c r="L191" s="1" t="str">
        <f aca="false">IF(J191&gt;$B$10,"",($B$7-G203)/($B$8*$B$12))</f>
        <v/>
      </c>
      <c r="M191" s="1" t="str">
        <f aca="false">IF($B$5="AMOUNT",L191,K191)</f>
        <v/>
      </c>
    </row>
    <row r="192" customFormat="false" ht="14.4" hidden="false" customHeight="false" outlineLevel="0" collapsed="false">
      <c r="A192" s="1" t="str">
        <f aca="false">IFERROR(IF(A191+1&lt;=$B$10,A191+1,""),"")</f>
        <v/>
      </c>
      <c r="B192" s="27" t="str">
        <f aca="false">IF(A192&gt;$B$10,"",ROUND(M179,2))</f>
        <v/>
      </c>
      <c r="C192" s="1" t="str">
        <f aca="false">IFERROR(IF(ISEVEN(A192)=0,$B$3,"Sell"),"")</f>
        <v/>
      </c>
      <c r="D192" s="1" t="str">
        <f aca="false">IF(A192&gt;$B$10,"",IF(A192=$B$10,$B$8,-$B$9))</f>
        <v/>
      </c>
      <c r="E192" s="27" t="str">
        <f aca="false">IF(A192&gt;$B$10,"",B192*D192*$B$12)</f>
        <v/>
      </c>
      <c r="F192" s="27" t="str">
        <f aca="false">IF(A192&gt;$B$10,"",B192+F191)</f>
        <v/>
      </c>
      <c r="G192" s="1" t="str">
        <f aca="false">IF(A192&gt;$B$10,"",E192+G191)</f>
        <v/>
      </c>
      <c r="H192" s="1" t="str">
        <f aca="false">IF(A192&gt;$B$10,"",IF(A192=$B$10,(-$B$9+1)*B192*$B$12,0))</f>
        <v/>
      </c>
      <c r="J192" s="1" t="n">
        <v>189</v>
      </c>
      <c r="K192" s="1" t="str">
        <f aca="false">IF(J192&gt;$B$10,"",($B$4*$B$6+F204*$B$9)/$B$8)</f>
        <v/>
      </c>
      <c r="L192" s="1" t="str">
        <f aca="false">IF(J192&gt;$B$10,"",($B$7-G204)/($B$8*$B$12))</f>
        <v/>
      </c>
      <c r="M192" s="1" t="str">
        <f aca="false">IF($B$5="AMOUNT",L192,K192)</f>
        <v/>
      </c>
    </row>
    <row r="193" customFormat="false" ht="14.4" hidden="false" customHeight="false" outlineLevel="0" collapsed="false">
      <c r="A193" s="1" t="str">
        <f aca="false">IFERROR(IF(A192+1&lt;=$B$10,A192+1,""),"")</f>
        <v/>
      </c>
      <c r="B193" s="27" t="str">
        <f aca="false">IF(A193&gt;$B$10,"",ROUND(M180,2))</f>
        <v/>
      </c>
      <c r="C193" s="1" t="str">
        <f aca="false">IFERROR(IF(ISEVEN(A193)=0,$B$3,"Sell"),"")</f>
        <v/>
      </c>
      <c r="D193" s="1" t="str">
        <f aca="false">IF(A193&gt;$B$10,"",IF(A193=$B$10,$B$8,-$B$9))</f>
        <v/>
      </c>
      <c r="E193" s="27" t="str">
        <f aca="false">IF(A193&gt;$B$10,"",B193*D193*$B$12)</f>
        <v/>
      </c>
      <c r="F193" s="27" t="str">
        <f aca="false">IF(A193&gt;$B$10,"",B193+F192)</f>
        <v/>
      </c>
      <c r="G193" s="1" t="str">
        <f aca="false">IF(A193&gt;$B$10,"",E193+G192)</f>
        <v/>
      </c>
      <c r="H193" s="1" t="str">
        <f aca="false">IF(A193&gt;$B$10,"",IF(A193=$B$10,(-$B$9+1)*B193*$B$12,0))</f>
        <v/>
      </c>
      <c r="J193" s="1" t="n">
        <v>190</v>
      </c>
      <c r="K193" s="1" t="str">
        <f aca="false">IF(J193&gt;$B$10,"",($B$4*$B$6+F205*$B$9)/$B$8)</f>
        <v/>
      </c>
      <c r="L193" s="1" t="str">
        <f aca="false">IF(J193&gt;$B$10,"",($B$7-G205)/($B$8*$B$12))</f>
        <v/>
      </c>
      <c r="M193" s="1" t="str">
        <f aca="false">IF($B$5="AMOUNT",L193,K193)</f>
        <v/>
      </c>
    </row>
    <row r="194" customFormat="false" ht="14.4" hidden="false" customHeight="false" outlineLevel="0" collapsed="false">
      <c r="A194" s="1" t="str">
        <f aca="false">IFERROR(IF(A193+1&lt;=$B$10,A193+1,""),"")</f>
        <v/>
      </c>
      <c r="B194" s="27" t="str">
        <f aca="false">IF(A194&gt;$B$10,"",ROUND(M181,2))</f>
        <v/>
      </c>
      <c r="C194" s="1" t="str">
        <f aca="false">IFERROR(IF(ISEVEN(A194)=0,$B$3,"Sell"),"")</f>
        <v/>
      </c>
      <c r="D194" s="1" t="str">
        <f aca="false">IF(A194&gt;$B$10,"",IF(A194=$B$10,$B$8,-$B$9))</f>
        <v/>
      </c>
      <c r="E194" s="27" t="str">
        <f aca="false">IF(A194&gt;$B$10,"",B194*D194*$B$12)</f>
        <v/>
      </c>
      <c r="F194" s="27" t="str">
        <f aca="false">IF(A194&gt;$B$10,"",B194+F193)</f>
        <v/>
      </c>
      <c r="G194" s="1" t="str">
        <f aca="false">IF(A194&gt;$B$10,"",E194+G193)</f>
        <v/>
      </c>
      <c r="H194" s="1" t="str">
        <f aca="false">IF(A194&gt;$B$10,"",IF(A194=$B$10,(-$B$9+1)*B194*$B$12,0))</f>
        <v/>
      </c>
      <c r="J194" s="1" t="n">
        <v>191</v>
      </c>
      <c r="K194" s="1" t="str">
        <f aca="false">IF(J194&gt;$B$10,"",($B$4*$B$6+F206*$B$9)/$B$8)</f>
        <v/>
      </c>
      <c r="L194" s="1" t="str">
        <f aca="false">IF(J194&gt;$B$10,"",($B$7-G206)/($B$8*$B$12))</f>
        <v/>
      </c>
      <c r="M194" s="1" t="str">
        <f aca="false">IF($B$5="AMOUNT",L194,K194)</f>
        <v/>
      </c>
    </row>
    <row r="195" customFormat="false" ht="14.4" hidden="false" customHeight="false" outlineLevel="0" collapsed="false">
      <c r="A195" s="1" t="str">
        <f aca="false">IFERROR(IF(A194+1&lt;=$B$10,A194+1,""),"")</f>
        <v/>
      </c>
      <c r="B195" s="27" t="str">
        <f aca="false">IF(A195&gt;$B$10,"",ROUND(M182,2))</f>
        <v/>
      </c>
      <c r="C195" s="1" t="str">
        <f aca="false">IFERROR(IF(ISEVEN(A195)=0,$B$3,"Sell"),"")</f>
        <v/>
      </c>
      <c r="D195" s="1" t="str">
        <f aca="false">IF(A195&gt;$B$10,"",IF(A195=$B$10,$B$8,-$B$9))</f>
        <v/>
      </c>
      <c r="E195" s="27" t="str">
        <f aca="false">IF(A195&gt;$B$10,"",B195*D195*$B$12)</f>
        <v/>
      </c>
      <c r="F195" s="27" t="str">
        <f aca="false">IF(A195&gt;$B$10,"",B195+F194)</f>
        <v/>
      </c>
      <c r="G195" s="1" t="str">
        <f aca="false">IF(A195&gt;$B$10,"",E195+G194)</f>
        <v/>
      </c>
      <c r="H195" s="1" t="str">
        <f aca="false">IF(A195&gt;$B$10,"",IF(A195=$B$10,(-$B$9+1)*B195*$B$12,0))</f>
        <v/>
      </c>
      <c r="J195" s="1" t="n">
        <v>192</v>
      </c>
      <c r="K195" s="1" t="str">
        <f aca="false">IF(J195&gt;$B$10,"",($B$4*$B$6+F207*$B$9)/$B$8)</f>
        <v/>
      </c>
      <c r="L195" s="1" t="str">
        <f aca="false">IF(J195&gt;$B$10,"",($B$7-G207)/($B$8*$B$12))</f>
        <v/>
      </c>
      <c r="M195" s="1" t="str">
        <f aca="false">IF($B$5="AMOUNT",L195,K195)</f>
        <v/>
      </c>
    </row>
    <row r="196" customFormat="false" ht="14.4" hidden="false" customHeight="false" outlineLevel="0" collapsed="false">
      <c r="A196" s="1" t="str">
        <f aca="false">IFERROR(IF(A195+1&lt;=$B$10,A195+1,""),"")</f>
        <v/>
      </c>
      <c r="B196" s="27" t="str">
        <f aca="false">IF(A196&gt;$B$10,"",ROUND(M183,2))</f>
        <v/>
      </c>
      <c r="C196" s="1" t="str">
        <f aca="false">IFERROR(IF(ISEVEN(A196)=0,$B$3,"Sell"),"")</f>
        <v/>
      </c>
      <c r="D196" s="1" t="str">
        <f aca="false">IF(A196&gt;$B$10,"",IF(A196=$B$10,$B$8,-$B$9))</f>
        <v/>
      </c>
      <c r="E196" s="27" t="str">
        <f aca="false">IF(A196&gt;$B$10,"",B196*D196*$B$12)</f>
        <v/>
      </c>
      <c r="F196" s="27" t="str">
        <f aca="false">IF(A196&gt;$B$10,"",B196+F195)</f>
        <v/>
      </c>
      <c r="G196" s="1" t="str">
        <f aca="false">IF(A196&gt;$B$10,"",E196+G195)</f>
        <v/>
      </c>
      <c r="H196" s="1" t="str">
        <f aca="false">IF(A196&gt;$B$10,"",IF(A196=$B$10,(-$B$9+1)*B196*$B$12,0))</f>
        <v/>
      </c>
      <c r="J196" s="1" t="n">
        <v>193</v>
      </c>
      <c r="K196" s="1" t="str">
        <f aca="false">IF(J196&gt;$B$10,"",($B$4*$B$6+F208*$B$9)/$B$8)</f>
        <v/>
      </c>
      <c r="L196" s="1" t="str">
        <f aca="false">IF(J196&gt;$B$10,"",($B$7-G208)/($B$8*$B$12))</f>
        <v/>
      </c>
      <c r="M196" s="1" t="str">
        <f aca="false">IF($B$5="AMOUNT",L196,K196)</f>
        <v/>
      </c>
    </row>
    <row r="197" customFormat="false" ht="14.4" hidden="false" customHeight="false" outlineLevel="0" collapsed="false">
      <c r="A197" s="1" t="str">
        <f aca="false">IFERROR(IF(A196+1&lt;=$B$10,A196+1,""),"")</f>
        <v/>
      </c>
      <c r="B197" s="27" t="str">
        <f aca="false">IF(A197&gt;$B$10,"",ROUND(M184,2))</f>
        <v/>
      </c>
      <c r="C197" s="1" t="str">
        <f aca="false">IFERROR(IF(ISEVEN(A197)=0,$B$3,"Sell"),"")</f>
        <v/>
      </c>
      <c r="D197" s="1" t="str">
        <f aca="false">IF(A197&gt;$B$10,"",IF(A197=$B$10,$B$8,-$B$9))</f>
        <v/>
      </c>
      <c r="E197" s="27" t="str">
        <f aca="false">IF(A197&gt;$B$10,"",B197*D197*$B$12)</f>
        <v/>
      </c>
      <c r="F197" s="27" t="str">
        <f aca="false">IF(A197&gt;$B$10,"",B197+F196)</f>
        <v/>
      </c>
      <c r="G197" s="1" t="str">
        <f aca="false">IF(A197&gt;$B$10,"",E197+G196)</f>
        <v/>
      </c>
      <c r="H197" s="1" t="str">
        <f aca="false">IF(A197&gt;$B$10,"",IF(A197=$B$10,(-$B$9+1)*B197*$B$12,0))</f>
        <v/>
      </c>
      <c r="J197" s="1" t="n">
        <v>194</v>
      </c>
      <c r="K197" s="1" t="str">
        <f aca="false">IF(J197&gt;$B$10,"",($B$4*$B$6+F209*$B$9)/$B$8)</f>
        <v/>
      </c>
      <c r="L197" s="1" t="str">
        <f aca="false">IF(J197&gt;$B$10,"",($B$7-G209)/($B$8*$B$12))</f>
        <v/>
      </c>
      <c r="M197" s="1" t="str">
        <f aca="false">IF($B$5="AMOUNT",L197,K197)</f>
        <v/>
      </c>
    </row>
    <row r="198" customFormat="false" ht="14.4" hidden="false" customHeight="false" outlineLevel="0" collapsed="false">
      <c r="A198" s="1" t="str">
        <f aca="false">IFERROR(IF(A197+1&lt;=$B$10,A197+1,""),"")</f>
        <v/>
      </c>
      <c r="B198" s="27" t="str">
        <f aca="false">IF(A198&gt;$B$10,"",ROUND(M185,2))</f>
        <v/>
      </c>
      <c r="C198" s="1" t="str">
        <f aca="false">IFERROR(IF(ISEVEN(A198)=0,$B$3,"Sell"),"")</f>
        <v/>
      </c>
      <c r="D198" s="1" t="str">
        <f aca="false">IF(A198&gt;$B$10,"",IF(A198=$B$10,$B$8,-$B$9))</f>
        <v/>
      </c>
      <c r="E198" s="27" t="str">
        <f aca="false">IF(A198&gt;$B$10,"",B198*D198*$B$12)</f>
        <v/>
      </c>
      <c r="F198" s="27" t="str">
        <f aca="false">IF(A198&gt;$B$10,"",B198+F197)</f>
        <v/>
      </c>
      <c r="G198" s="1" t="str">
        <f aca="false">IF(A198&gt;$B$10,"",E198+G197)</f>
        <v/>
      </c>
      <c r="H198" s="1" t="str">
        <f aca="false">IF(A198&gt;$B$10,"",IF(A198=$B$10,(-$B$9+1)*B198*$B$12,0))</f>
        <v/>
      </c>
      <c r="J198" s="1" t="n">
        <v>195</v>
      </c>
      <c r="K198" s="1" t="str">
        <f aca="false">IF(J198&gt;$B$10,"",($B$4*$B$6+F210*$B$9)/$B$8)</f>
        <v/>
      </c>
      <c r="L198" s="1" t="str">
        <f aca="false">IF(J198&gt;$B$10,"",($B$7-G210)/($B$8*$B$12))</f>
        <v/>
      </c>
      <c r="M198" s="1" t="str">
        <f aca="false">IF($B$5="AMOUNT",L198,K198)</f>
        <v/>
      </c>
    </row>
    <row r="199" customFormat="false" ht="14.4" hidden="false" customHeight="false" outlineLevel="0" collapsed="false">
      <c r="A199" s="1" t="str">
        <f aca="false">IFERROR(IF(A198+1&lt;=$B$10,A198+1,""),"")</f>
        <v/>
      </c>
      <c r="B199" s="27" t="str">
        <f aca="false">IF(A199&gt;$B$10,"",ROUND(M186,2))</f>
        <v/>
      </c>
      <c r="C199" s="1" t="str">
        <f aca="false">IFERROR(IF(ISEVEN(A199)=0,$B$3,"Sell"),"")</f>
        <v/>
      </c>
      <c r="D199" s="1" t="str">
        <f aca="false">IF(A199&gt;$B$10,"",IF(A199=$B$10,$B$8,-$B$9))</f>
        <v/>
      </c>
      <c r="E199" s="27" t="str">
        <f aca="false">IF(A199&gt;$B$10,"",B199*D199*$B$12)</f>
        <v/>
      </c>
      <c r="F199" s="27" t="str">
        <f aca="false">IF(A199&gt;$B$10,"",B199+F198)</f>
        <v/>
      </c>
      <c r="G199" s="1" t="str">
        <f aca="false">IF(A199&gt;$B$10,"",E199+G198)</f>
        <v/>
      </c>
      <c r="H199" s="1" t="str">
        <f aca="false">IF(A199&gt;$B$10,"",IF(A199=$B$10,(-$B$9+1)*B199*$B$12,0))</f>
        <v/>
      </c>
      <c r="J199" s="1" t="n">
        <v>196</v>
      </c>
      <c r="K199" s="1" t="str">
        <f aca="false">IF(J199&gt;$B$10,"",($B$4*$B$6+F211*$B$9)/$B$8)</f>
        <v/>
      </c>
      <c r="L199" s="1" t="str">
        <f aca="false">IF(J199&gt;$B$10,"",($B$7-G211)/($B$8*$B$12))</f>
        <v/>
      </c>
      <c r="M199" s="1" t="str">
        <f aca="false">IF($B$5="AMOUNT",L199,K199)</f>
        <v/>
      </c>
    </row>
    <row r="200" customFormat="false" ht="14.4" hidden="false" customHeight="false" outlineLevel="0" collapsed="false">
      <c r="A200" s="1" t="str">
        <f aca="false">IFERROR(IF(A199+1&lt;=$B$10,A199+1,""),"")</f>
        <v/>
      </c>
      <c r="B200" s="27" t="str">
        <f aca="false">IF(A200&gt;$B$10,"",ROUND(M187,2))</f>
        <v/>
      </c>
      <c r="C200" s="1" t="str">
        <f aca="false">IFERROR(IF(ISEVEN(A200)=0,$B$3,"Sell"),"")</f>
        <v/>
      </c>
      <c r="D200" s="1" t="str">
        <f aca="false">IF(A200&gt;$B$10,"",IF(A200=$B$10,$B$8,-$B$9))</f>
        <v/>
      </c>
      <c r="E200" s="27" t="str">
        <f aca="false">IF(A200&gt;$B$10,"",B200*D200*$B$12)</f>
        <v/>
      </c>
      <c r="F200" s="27" t="str">
        <f aca="false">IF(A200&gt;$B$10,"",B200+F199)</f>
        <v/>
      </c>
      <c r="G200" s="1" t="str">
        <f aca="false">IF(A200&gt;$B$10,"",E200+G199)</f>
        <v/>
      </c>
      <c r="H200" s="1" t="str">
        <f aca="false">IF(A200&gt;$B$10,"",IF(A200=$B$10,(-$B$9+1)*B200*$B$12,0))</f>
        <v/>
      </c>
      <c r="J200" s="1" t="n">
        <v>197</v>
      </c>
      <c r="K200" s="1" t="str">
        <f aca="false">IF(J200&gt;$B$10,"",($B$4*$B$6+F212*$B$9)/$B$8)</f>
        <v/>
      </c>
      <c r="L200" s="1" t="str">
        <f aca="false">IF(J200&gt;$B$10,"",($B$7-G212)/($B$8*$B$12))</f>
        <v/>
      </c>
      <c r="M200" s="1" t="str">
        <f aca="false">IF($B$5="AMOUNT",L200,K200)</f>
        <v/>
      </c>
    </row>
    <row r="201" customFormat="false" ht="14.4" hidden="false" customHeight="false" outlineLevel="0" collapsed="false">
      <c r="A201" s="1" t="str">
        <f aca="false">IFERROR(IF(A200+1&lt;=$B$10,A200+1,""),"")</f>
        <v/>
      </c>
      <c r="B201" s="27" t="str">
        <f aca="false">IF(A201&gt;$B$10,"",ROUND(M188,2))</f>
        <v/>
      </c>
      <c r="C201" s="1" t="str">
        <f aca="false">IFERROR(IF(ISEVEN(A201)=0,$B$3,"Sell"),"")</f>
        <v/>
      </c>
      <c r="D201" s="1" t="str">
        <f aca="false">IF(A201&gt;$B$10,"",IF(A201=$B$10,$B$8,-$B$9))</f>
        <v/>
      </c>
      <c r="E201" s="27" t="str">
        <f aca="false">IF(A201&gt;$B$10,"",B201*D201*$B$12)</f>
        <v/>
      </c>
      <c r="F201" s="27" t="str">
        <f aca="false">IF(A201&gt;$B$10,"",B201+F200)</f>
        <v/>
      </c>
      <c r="G201" s="1" t="str">
        <f aca="false">IF(A201&gt;$B$10,"",E201+G200)</f>
        <v/>
      </c>
      <c r="H201" s="1" t="str">
        <f aca="false">IF(A201&gt;$B$10,"",IF(A201=$B$10,(-$B$9+1)*B201*$B$12,0))</f>
        <v/>
      </c>
      <c r="J201" s="1" t="n">
        <v>198</v>
      </c>
      <c r="K201" s="1" t="str">
        <f aca="false">IF(J201&gt;$B$10,"",($B$4*$B$6+F213*$B$9)/$B$8)</f>
        <v/>
      </c>
      <c r="L201" s="1" t="str">
        <f aca="false">IF(J201&gt;$B$10,"",($B$7-G213)/($B$8*$B$12))</f>
        <v/>
      </c>
      <c r="M201" s="1" t="str">
        <f aca="false">IF($B$5="AMOUNT",L201,K201)</f>
        <v/>
      </c>
    </row>
    <row r="202" customFormat="false" ht="14.4" hidden="false" customHeight="false" outlineLevel="0" collapsed="false">
      <c r="A202" s="1" t="str">
        <f aca="false">IFERROR(IF(A201+1&lt;=$B$10,A201+1,""),"")</f>
        <v/>
      </c>
      <c r="B202" s="27" t="str">
        <f aca="false">IF(A202&gt;$B$10,"",ROUND(M189,2))</f>
        <v/>
      </c>
      <c r="C202" s="1" t="str">
        <f aca="false">IFERROR(IF(ISEVEN(A202)=0,$B$3,"Sell"),"")</f>
        <v/>
      </c>
      <c r="D202" s="1" t="str">
        <f aca="false">IF(A202&gt;$B$10,"",IF(A202=$B$10,$B$8,-$B$9))</f>
        <v/>
      </c>
      <c r="E202" s="27" t="str">
        <f aca="false">IF(A202&gt;$B$10,"",B202*D202*$B$12)</f>
        <v/>
      </c>
      <c r="F202" s="27" t="str">
        <f aca="false">IF(A202&gt;$B$10,"",B202+F201)</f>
        <v/>
      </c>
      <c r="G202" s="1" t="str">
        <f aca="false">IF(A202&gt;$B$10,"",E202+G201)</f>
        <v/>
      </c>
      <c r="H202" s="1" t="str">
        <f aca="false">IF(A202&gt;$B$10,"",IF(A202=$B$10,(-$B$9+1)*B202*$B$12,0))</f>
        <v/>
      </c>
      <c r="J202" s="1" t="n">
        <v>199</v>
      </c>
      <c r="K202" s="1" t="str">
        <f aca="false">IF(J202&gt;$B$10,"",($B$4*$B$6+F214*$B$9)/$B$8)</f>
        <v/>
      </c>
      <c r="L202" s="1" t="str">
        <f aca="false">IF(J202&gt;$B$10,"",($B$7-G214)/($B$8*$B$12))</f>
        <v/>
      </c>
      <c r="M202" s="1" t="str">
        <f aca="false">IF($B$5="AMOUNT",L202,K202)</f>
        <v/>
      </c>
    </row>
    <row r="203" customFormat="false" ht="14.4" hidden="false" customHeight="false" outlineLevel="0" collapsed="false">
      <c r="A203" s="1" t="str">
        <f aca="false">IFERROR(IF(A202+1&lt;=$B$10,A202+1,""),"")</f>
        <v/>
      </c>
      <c r="B203" s="27" t="str">
        <f aca="false">IF(A203&gt;$B$10,"",ROUND(M190,2))</f>
        <v/>
      </c>
      <c r="C203" s="1" t="str">
        <f aca="false">IFERROR(IF(ISEVEN(A203)=0,$B$3,"Sell"),"")</f>
        <v/>
      </c>
      <c r="D203" s="1" t="str">
        <f aca="false">IF(A203&gt;$B$10,"",IF(A203=$B$10,$B$8,-$B$9))</f>
        <v/>
      </c>
      <c r="E203" s="27" t="str">
        <f aca="false">IF(A203&gt;$B$10,"",B203*D203*$B$12)</f>
        <v/>
      </c>
      <c r="F203" s="27" t="str">
        <f aca="false">IF(A203&gt;$B$10,"",B203+F202)</f>
        <v/>
      </c>
      <c r="G203" s="1" t="str">
        <f aca="false">IF(A203&gt;$B$10,"",E203+G202)</f>
        <v/>
      </c>
      <c r="H203" s="1" t="str">
        <f aca="false">IF(A203&gt;$B$10,"",IF(A203=$B$10,(-$B$9+1)*B203*$B$12,0))</f>
        <v/>
      </c>
      <c r="J203" s="1" t="n">
        <v>200</v>
      </c>
      <c r="K203" s="1" t="str">
        <f aca="false">IF(J203&gt;$B$10,"",($B$4*$B$6+F215*$B$9)/$B$8)</f>
        <v/>
      </c>
      <c r="L203" s="1" t="str">
        <f aca="false">IF(J203&gt;$B$10,"",($B$7-G215)/($B$8*$B$12))</f>
        <v/>
      </c>
      <c r="M203" s="1" t="str">
        <f aca="false">IF($B$5="AMOUNT",L203,K203)</f>
        <v/>
      </c>
    </row>
    <row r="204" customFormat="false" ht="14.4" hidden="false" customHeight="false" outlineLevel="0" collapsed="false">
      <c r="A204" s="1" t="str">
        <f aca="false">IFERROR(IF(A203+1&lt;=$B$10,A203+1,""),"")</f>
        <v/>
      </c>
      <c r="B204" s="27" t="str">
        <f aca="false">IF(A204&gt;$B$10,"",ROUND(M191,2))</f>
        <v/>
      </c>
      <c r="C204" s="1" t="str">
        <f aca="false">IFERROR(IF(ISEVEN(A204)=0,$B$3,"Sell"),"")</f>
        <v/>
      </c>
      <c r="D204" s="1" t="str">
        <f aca="false">IF(A204&gt;$B$10,"",IF(A204=$B$10,$B$8,-$B$9))</f>
        <v/>
      </c>
      <c r="E204" s="27" t="str">
        <f aca="false">IF(A204&gt;$B$10,"",B204*D204*$B$12)</f>
        <v/>
      </c>
      <c r="F204" s="27" t="str">
        <f aca="false">IF(A204&gt;$B$10,"",B204+F203)</f>
        <v/>
      </c>
      <c r="G204" s="1" t="str">
        <f aca="false">IF(A204&gt;$B$10,"",E204+G203)</f>
        <v/>
      </c>
      <c r="H204" s="1" t="str">
        <f aca="false">IF(A204&gt;$B$10,"",IF(A204=$B$10,(-$B$9+1)*B204*$B$12,0))</f>
        <v/>
      </c>
      <c r="J204" s="1" t="n">
        <v>201</v>
      </c>
      <c r="K204" s="1" t="str">
        <f aca="false">IF(J204&gt;$B$10,"",($B$4*$B$6+F216*$B$9)/$B$8)</f>
        <v/>
      </c>
      <c r="L204" s="1" t="str">
        <f aca="false">IF(J204&gt;$B$10,"",($B$7-G216)/($B$8*$B$12))</f>
        <v/>
      </c>
      <c r="M204" s="1" t="str">
        <f aca="false">IF($B$5="AMOUNT",L204,K204)</f>
        <v/>
      </c>
    </row>
    <row r="205" customFormat="false" ht="14.4" hidden="false" customHeight="false" outlineLevel="0" collapsed="false">
      <c r="A205" s="1" t="str">
        <f aca="false">IFERROR(IF(A204+1&lt;=$B$10,A204+1,""),"")</f>
        <v/>
      </c>
      <c r="B205" s="27" t="str">
        <f aca="false">IF(A205&gt;$B$10,"",ROUND(M192,2))</f>
        <v/>
      </c>
      <c r="C205" s="1" t="str">
        <f aca="false">IFERROR(IF(ISEVEN(A205)=0,$B$3,"Sell"),"")</f>
        <v/>
      </c>
      <c r="D205" s="1" t="str">
        <f aca="false">IF(A205&gt;$B$10,"",IF(A205=$B$10,$B$8,-$B$9))</f>
        <v/>
      </c>
      <c r="E205" s="27" t="str">
        <f aca="false">IF(A205&gt;$B$10,"",B205*D205*$B$12)</f>
        <v/>
      </c>
      <c r="F205" s="27" t="str">
        <f aca="false">IF(A205&gt;$B$10,"",B205+F204)</f>
        <v/>
      </c>
      <c r="G205" s="1" t="str">
        <f aca="false">IF(A205&gt;$B$10,"",E205+G204)</f>
        <v/>
      </c>
      <c r="H205" s="1" t="str">
        <f aca="false">IF(A205&gt;$B$10,"",IF(A205=$B$10,(-$B$9+1)*B205*$B$12,0))</f>
        <v/>
      </c>
      <c r="J205" s="1" t="n">
        <v>202</v>
      </c>
      <c r="K205" s="1" t="str">
        <f aca="false">IF(J205&gt;$B$10,"",($B$4*$B$6+F217*$B$9)/$B$8)</f>
        <v/>
      </c>
      <c r="L205" s="1" t="str">
        <f aca="false">IF(J205&gt;$B$10,"",($B$7-G217)/($B$8*$B$12))</f>
        <v/>
      </c>
      <c r="M205" s="1" t="str">
        <f aca="false">IF($B$5="AMOUNT",L205,K205)</f>
        <v/>
      </c>
    </row>
    <row r="206" customFormat="false" ht="14.4" hidden="false" customHeight="false" outlineLevel="0" collapsed="false">
      <c r="A206" s="1" t="str">
        <f aca="false">IFERROR(IF(A205+1&lt;=$B$10,A205+1,""),"")</f>
        <v/>
      </c>
      <c r="B206" s="27" t="str">
        <f aca="false">IF(A206&gt;$B$10,"",ROUND(M193,2))</f>
        <v/>
      </c>
      <c r="C206" s="1" t="str">
        <f aca="false">IFERROR(IF(ISEVEN(A206)=0,$B$3,"Sell"),"")</f>
        <v/>
      </c>
      <c r="D206" s="1" t="str">
        <f aca="false">IF(A206&gt;$B$10,"",IF(A206=$B$10,$B$8,-$B$9))</f>
        <v/>
      </c>
      <c r="E206" s="27" t="str">
        <f aca="false">IF(A206&gt;$B$10,"",B206*D206*$B$12)</f>
        <v/>
      </c>
      <c r="F206" s="27" t="str">
        <f aca="false">IF(A206&gt;$B$10,"",B206+F205)</f>
        <v/>
      </c>
      <c r="G206" s="1" t="str">
        <f aca="false">IF(A206&gt;$B$10,"",E206+G205)</f>
        <v/>
      </c>
      <c r="H206" s="1" t="str">
        <f aca="false">IF(A206&gt;$B$10,"",IF(A206=$B$10,(-$B$9+1)*B206*$B$12,0))</f>
        <v/>
      </c>
      <c r="J206" s="1" t="n">
        <v>203</v>
      </c>
      <c r="K206" s="1" t="str">
        <f aca="false">IF(J206&gt;$B$10,"",($B$4*$B$6+F218*$B$9)/$B$8)</f>
        <v/>
      </c>
      <c r="L206" s="1" t="str">
        <f aca="false">IF(J206&gt;$B$10,"",($B$7-G218)/($B$8*$B$12))</f>
        <v/>
      </c>
      <c r="M206" s="1" t="str">
        <f aca="false">IF($B$5="AMOUNT",L206,K206)</f>
        <v/>
      </c>
    </row>
    <row r="207" customFormat="false" ht="14.4" hidden="false" customHeight="false" outlineLevel="0" collapsed="false">
      <c r="A207" s="1" t="str">
        <f aca="false">IFERROR(IF(A206+1&lt;=$B$10,A206+1,""),"")</f>
        <v/>
      </c>
      <c r="B207" s="27" t="str">
        <f aca="false">IF(A207&gt;$B$10,"",ROUND(M194,2))</f>
        <v/>
      </c>
      <c r="C207" s="1" t="str">
        <f aca="false">IFERROR(IF(ISEVEN(A207)=0,$B$3,"Sell"),"")</f>
        <v/>
      </c>
      <c r="D207" s="1" t="str">
        <f aca="false">IF(A207&gt;$B$10,"",IF(A207=$B$10,$B$8,-$B$9))</f>
        <v/>
      </c>
      <c r="E207" s="27" t="str">
        <f aca="false">IF(A207&gt;$B$10,"",B207*D207*$B$12)</f>
        <v/>
      </c>
      <c r="F207" s="27" t="str">
        <f aca="false">IF(A207&gt;$B$10,"",B207+F206)</f>
        <v/>
      </c>
      <c r="G207" s="1" t="str">
        <f aca="false">IF(A207&gt;$B$10,"",E207+G206)</f>
        <v/>
      </c>
      <c r="H207" s="1" t="str">
        <f aca="false">IF(A207&gt;$B$10,"",IF(A207=$B$10,(-$B$9+1)*B207*$B$12,0))</f>
        <v/>
      </c>
      <c r="J207" s="1" t="n">
        <v>204</v>
      </c>
      <c r="K207" s="1" t="str">
        <f aca="false">IF(J207&gt;$B$10,"",($B$4*$B$6+F219*$B$9)/$B$8)</f>
        <v/>
      </c>
      <c r="L207" s="1" t="str">
        <f aca="false">IF(J207&gt;$B$10,"",($B$7-G219)/($B$8*$B$12))</f>
        <v/>
      </c>
      <c r="M207" s="1" t="str">
        <f aca="false">IF($B$5="AMOUNT",L207,K207)</f>
        <v/>
      </c>
    </row>
    <row r="208" customFormat="false" ht="14.4" hidden="false" customHeight="false" outlineLevel="0" collapsed="false">
      <c r="A208" s="1" t="str">
        <f aca="false">IFERROR(IF(A207+1&lt;=$B$10,A207+1,""),"")</f>
        <v/>
      </c>
      <c r="B208" s="27" t="str">
        <f aca="false">IF(A208&gt;$B$10,"",ROUND(M195,2))</f>
        <v/>
      </c>
      <c r="C208" s="1" t="str">
        <f aca="false">IFERROR(IF(ISEVEN(A208)=0,$B$3,"Sell"),"")</f>
        <v/>
      </c>
      <c r="D208" s="1" t="str">
        <f aca="false">IF(A208&gt;$B$10,"",IF(A208=$B$10,$B$8,-$B$9))</f>
        <v/>
      </c>
      <c r="E208" s="27" t="str">
        <f aca="false">IF(A208&gt;$B$10,"",B208*D208*$B$12)</f>
        <v/>
      </c>
      <c r="F208" s="27" t="str">
        <f aca="false">IF(A208&gt;$B$10,"",B208+F207)</f>
        <v/>
      </c>
      <c r="G208" s="1" t="str">
        <f aca="false">IF(A208&gt;$B$10,"",E208+G207)</f>
        <v/>
      </c>
      <c r="H208" s="1" t="str">
        <f aca="false">IF(A208&gt;$B$10,"",IF(A208=$B$10,(-$B$9+1)*B208*$B$12,0))</f>
        <v/>
      </c>
      <c r="J208" s="1" t="n">
        <v>205</v>
      </c>
      <c r="K208" s="1" t="str">
        <f aca="false">IF(J208&gt;$B$10,"",($B$4*$B$6+F220*$B$9)/$B$8)</f>
        <v/>
      </c>
      <c r="L208" s="1" t="str">
        <f aca="false">IF(J208&gt;$B$10,"",($B$7-G220)/($B$8*$B$12))</f>
        <v/>
      </c>
      <c r="M208" s="1" t="str">
        <f aca="false">IF($B$5="AMOUNT",L208,K208)</f>
        <v/>
      </c>
    </row>
    <row r="209" customFormat="false" ht="14.4" hidden="false" customHeight="false" outlineLevel="0" collapsed="false">
      <c r="A209" s="1" t="str">
        <f aca="false">IFERROR(IF(A208+1&lt;=$B$10,A208+1,""),"")</f>
        <v/>
      </c>
      <c r="B209" s="27" t="str">
        <f aca="false">IF(A209&gt;$B$10,"",ROUND(M196,2))</f>
        <v/>
      </c>
      <c r="C209" s="1" t="str">
        <f aca="false">IFERROR(IF(ISEVEN(A209)=0,$B$3,"Sell"),"")</f>
        <v/>
      </c>
      <c r="D209" s="1" t="str">
        <f aca="false">IF(A209&gt;$B$10,"",IF(A209=$B$10,$B$8,-$B$9))</f>
        <v/>
      </c>
      <c r="E209" s="27" t="str">
        <f aca="false">IF(A209&gt;$B$10,"",B209*D209*$B$12)</f>
        <v/>
      </c>
      <c r="F209" s="27" t="str">
        <f aca="false">IF(A209&gt;$B$10,"",B209+F208)</f>
        <v/>
      </c>
      <c r="G209" s="1" t="str">
        <f aca="false">IF(A209&gt;$B$10,"",E209+G208)</f>
        <v/>
      </c>
      <c r="H209" s="1" t="str">
        <f aca="false">IF(A209&gt;$B$10,"",IF(A209=$B$10,(-$B$9+1)*B209*$B$12,0))</f>
        <v/>
      </c>
      <c r="J209" s="1" t="n">
        <v>206</v>
      </c>
      <c r="K209" s="1" t="str">
        <f aca="false">IF(J209&gt;$B$10,"",($B$4*$B$6+F221*$B$9)/$B$8)</f>
        <v/>
      </c>
      <c r="L209" s="1" t="str">
        <f aca="false">IF(J209&gt;$B$10,"",($B$7-G221)/($B$8*$B$12))</f>
        <v/>
      </c>
      <c r="M209" s="1" t="str">
        <f aca="false">IF($B$5="AMOUNT",L209,K209)</f>
        <v/>
      </c>
    </row>
    <row r="210" customFormat="false" ht="14.4" hidden="false" customHeight="false" outlineLevel="0" collapsed="false">
      <c r="A210" s="1" t="str">
        <f aca="false">IFERROR(IF(A209+1&lt;=$B$10,A209+1,""),"")</f>
        <v/>
      </c>
      <c r="B210" s="27" t="str">
        <f aca="false">IF(A210&gt;$B$10,"",ROUND(M197,2))</f>
        <v/>
      </c>
      <c r="C210" s="1" t="str">
        <f aca="false">IFERROR(IF(ISEVEN(A210)=0,$B$3,"Sell"),"")</f>
        <v/>
      </c>
      <c r="D210" s="1" t="str">
        <f aca="false">IF(A210&gt;$B$10,"",IF(A210=$B$10,$B$8,-$B$9))</f>
        <v/>
      </c>
      <c r="E210" s="27" t="str">
        <f aca="false">IF(A210&gt;$B$10,"",B210*D210*$B$12)</f>
        <v/>
      </c>
      <c r="F210" s="27" t="str">
        <f aca="false">IF(A210&gt;$B$10,"",B210+F209)</f>
        <v/>
      </c>
      <c r="G210" s="1" t="str">
        <f aca="false">IF(A210&gt;$B$10,"",E210+G209)</f>
        <v/>
      </c>
      <c r="H210" s="1" t="str">
        <f aca="false">IF(A210&gt;$B$10,"",IF(A210=$B$10,(-$B$9+1)*B210*$B$12,0))</f>
        <v/>
      </c>
      <c r="J210" s="1" t="n">
        <v>207</v>
      </c>
      <c r="K210" s="1" t="str">
        <f aca="false">IF(J210&gt;$B$10,"",($B$4*$B$6+F222*$B$9)/$B$8)</f>
        <v/>
      </c>
      <c r="L210" s="1" t="str">
        <f aca="false">IF(J210&gt;$B$10,"",($B$7-G222)/($B$8*$B$12))</f>
        <v/>
      </c>
      <c r="M210" s="1" t="str">
        <f aca="false">IF($B$5="AMOUNT",L210,K210)</f>
        <v/>
      </c>
    </row>
    <row r="211" customFormat="false" ht="14.4" hidden="false" customHeight="false" outlineLevel="0" collapsed="false">
      <c r="A211" s="1" t="str">
        <f aca="false">IFERROR(IF(A210+1&lt;=$B$10,A210+1,""),"")</f>
        <v/>
      </c>
      <c r="B211" s="27" t="str">
        <f aca="false">IF(A211&gt;$B$10,"",ROUND(M198,2))</f>
        <v/>
      </c>
      <c r="C211" s="1" t="str">
        <f aca="false">IFERROR(IF(ISEVEN(A211)=0,$B$3,"Sell"),"")</f>
        <v/>
      </c>
      <c r="D211" s="1" t="str">
        <f aca="false">IF(A211&gt;$B$10,"",IF(A211=$B$10,$B$8,-$B$9))</f>
        <v/>
      </c>
      <c r="E211" s="27" t="str">
        <f aca="false">IF(A211&gt;$B$10,"",B211*D211*$B$12)</f>
        <v/>
      </c>
      <c r="F211" s="27" t="str">
        <f aca="false">IF(A211&gt;$B$10,"",B211+F210)</f>
        <v/>
      </c>
      <c r="G211" s="1" t="str">
        <f aca="false">IF(A211&gt;$B$10,"",E211+G210)</f>
        <v/>
      </c>
      <c r="H211" s="1" t="str">
        <f aca="false">IF(A211&gt;$B$10,"",IF(A211=$B$10,(-$B$9+1)*B211*$B$12,0))</f>
        <v/>
      </c>
      <c r="J211" s="1" t="n">
        <v>208</v>
      </c>
      <c r="K211" s="1" t="str">
        <f aca="false">IF(J211&gt;$B$10,"",($B$4*$B$6+F223*$B$9)/$B$8)</f>
        <v/>
      </c>
      <c r="L211" s="1" t="str">
        <f aca="false">IF(J211&gt;$B$10,"",($B$7-G223)/($B$8*$B$12))</f>
        <v/>
      </c>
      <c r="M211" s="1" t="str">
        <f aca="false">IF($B$5="AMOUNT",L211,K211)</f>
        <v/>
      </c>
    </row>
    <row r="212" customFormat="false" ht="14.4" hidden="false" customHeight="false" outlineLevel="0" collapsed="false">
      <c r="A212" s="1" t="str">
        <f aca="false">IFERROR(IF(A211+1&lt;=$B$10,A211+1,""),"")</f>
        <v/>
      </c>
      <c r="B212" s="27" t="str">
        <f aca="false">IF(A212&gt;$B$10,"",ROUND(M199,2))</f>
        <v/>
      </c>
      <c r="C212" s="1" t="str">
        <f aca="false">IFERROR(IF(ISEVEN(A212)=0,$B$3,"Sell"),"")</f>
        <v/>
      </c>
      <c r="D212" s="1" t="str">
        <f aca="false">IF(A212&gt;$B$10,"",IF(A212=$B$10,$B$8,-$B$9))</f>
        <v/>
      </c>
      <c r="E212" s="27" t="str">
        <f aca="false">IF(A212&gt;$B$10,"",B212*D212*$B$12)</f>
        <v/>
      </c>
      <c r="F212" s="27" t="str">
        <f aca="false">IF(A212&gt;$B$10,"",B212+F211)</f>
        <v/>
      </c>
      <c r="G212" s="1" t="str">
        <f aca="false">IF(A212&gt;$B$10,"",E212+G211)</f>
        <v/>
      </c>
      <c r="H212" s="1" t="str">
        <f aca="false">IF(A212&gt;$B$10,"",IF(A212=$B$10,(-$B$9+1)*B212*$B$12,0))</f>
        <v/>
      </c>
      <c r="J212" s="1" t="n">
        <v>209</v>
      </c>
      <c r="K212" s="1" t="str">
        <f aca="false">IF(J212&gt;$B$10,"",($B$4*$B$6+F224*$B$9)/$B$8)</f>
        <v/>
      </c>
      <c r="L212" s="1" t="str">
        <f aca="false">IF(J212&gt;$B$10,"",($B$7-G224)/($B$8*$B$12))</f>
        <v/>
      </c>
      <c r="M212" s="1" t="str">
        <f aca="false">IF($B$5="AMOUNT",L212,K212)</f>
        <v/>
      </c>
    </row>
    <row r="213" customFormat="false" ht="14.4" hidden="false" customHeight="false" outlineLevel="0" collapsed="false">
      <c r="A213" s="1" t="str">
        <f aca="false">IFERROR(IF(A212+1&lt;=$B$10,A212+1,""),"")</f>
        <v/>
      </c>
      <c r="B213" s="27" t="str">
        <f aca="false">IF(A213&gt;$B$10,"",ROUND(M200,2))</f>
        <v/>
      </c>
      <c r="C213" s="1" t="str">
        <f aca="false">IFERROR(IF(ISEVEN(A213)=0,$B$3,"Sell"),"")</f>
        <v/>
      </c>
      <c r="D213" s="1" t="str">
        <f aca="false">IF(A213&gt;$B$10,"",IF(A213=$B$10,$B$8,-$B$9))</f>
        <v/>
      </c>
      <c r="E213" s="27" t="str">
        <f aca="false">IF(A213&gt;$B$10,"",B213*D213*$B$12)</f>
        <v/>
      </c>
      <c r="F213" s="27" t="str">
        <f aca="false">IF(A213&gt;$B$10,"",B213+F212)</f>
        <v/>
      </c>
      <c r="G213" s="1" t="str">
        <f aca="false">IF(A213&gt;$B$10,"",E213+G212)</f>
        <v/>
      </c>
      <c r="H213" s="1" t="str">
        <f aca="false">IF(A213&gt;$B$10,"",IF(A213=$B$10,(-$B$9+1)*B213*$B$12,0))</f>
        <v/>
      </c>
      <c r="J213" s="1" t="n">
        <v>210</v>
      </c>
      <c r="K213" s="1" t="str">
        <f aca="false">IF(J213&gt;$B$10,"",($B$4*$B$6+F225*$B$9)/$B$8)</f>
        <v/>
      </c>
      <c r="L213" s="1" t="str">
        <f aca="false">IF(J213&gt;$B$10,"",($B$7-G225)/($B$8*$B$12))</f>
        <v/>
      </c>
      <c r="M213" s="1" t="str">
        <f aca="false">IF($B$5="AMOUNT",L213,K213)</f>
        <v/>
      </c>
    </row>
    <row r="214" customFormat="false" ht="14.4" hidden="false" customHeight="false" outlineLevel="0" collapsed="false">
      <c r="A214" s="1" t="str">
        <f aca="false">IFERROR(IF(A213+1&lt;=$B$10,A213+1,""),"")</f>
        <v/>
      </c>
      <c r="B214" s="27" t="str">
        <f aca="false">IF(A214&gt;$B$10,"",ROUND(M201,2))</f>
        <v/>
      </c>
      <c r="C214" s="1" t="str">
        <f aca="false">IFERROR(IF(ISEVEN(A214)=0,$B$3,"Sell"),"")</f>
        <v/>
      </c>
      <c r="D214" s="1" t="str">
        <f aca="false">IF(A214&gt;$B$10,"",IF(A214=$B$10,$B$8,-$B$9))</f>
        <v/>
      </c>
      <c r="E214" s="27" t="str">
        <f aca="false">IF(A214&gt;$B$10,"",B214*D214*$B$12)</f>
        <v/>
      </c>
      <c r="F214" s="27" t="str">
        <f aca="false">IF(A214&gt;$B$10,"",B214+F213)</f>
        <v/>
      </c>
      <c r="G214" s="1" t="str">
        <f aca="false">IF(A214&gt;$B$10,"",E214+G213)</f>
        <v/>
      </c>
      <c r="H214" s="1" t="str">
        <f aca="false">IF(A214&gt;$B$10,"",IF(A214=$B$10,(-$B$9+1)*B214*$B$12,0))</f>
        <v/>
      </c>
      <c r="J214" s="1" t="n">
        <v>211</v>
      </c>
      <c r="K214" s="1" t="str">
        <f aca="false">IF(J214&gt;$B$10,"",($B$4*$B$6+F226*$B$9)/$B$8)</f>
        <v/>
      </c>
      <c r="L214" s="1" t="str">
        <f aca="false">IF(J214&gt;$B$10,"",($B$7-G226)/($B$8*$B$12))</f>
        <v/>
      </c>
      <c r="M214" s="1" t="str">
        <f aca="false">IF($B$5="AMOUNT",L214,K214)</f>
        <v/>
      </c>
    </row>
    <row r="215" customFormat="false" ht="14.4" hidden="false" customHeight="false" outlineLevel="0" collapsed="false">
      <c r="A215" s="1" t="str">
        <f aca="false">IFERROR(IF(A214+1&lt;=$B$10,A214+1,""),"")</f>
        <v/>
      </c>
      <c r="B215" s="27" t="str">
        <f aca="false">IF(A215&gt;$B$10,"",ROUND(M202,2))</f>
        <v/>
      </c>
      <c r="C215" s="1" t="str">
        <f aca="false">IFERROR(IF(ISEVEN(A215)=0,$B$3,"Sell"),"")</f>
        <v/>
      </c>
      <c r="D215" s="1" t="str">
        <f aca="false">IF(A215&gt;$B$10,"",IF(A215=$B$10,$B$8,-$B$9))</f>
        <v/>
      </c>
      <c r="E215" s="27" t="str">
        <f aca="false">IF(A215&gt;$B$10,"",B215*D215*$B$12)</f>
        <v/>
      </c>
      <c r="F215" s="27" t="str">
        <f aca="false">IF(A215&gt;$B$10,"",B215+F214)</f>
        <v/>
      </c>
      <c r="G215" s="1" t="str">
        <f aca="false">IF(A215&gt;$B$10,"",E215+G214)</f>
        <v/>
      </c>
      <c r="H215" s="1" t="str">
        <f aca="false">IF(A215&gt;$B$10,"",IF(A215=$B$10,(-$B$9+1)*B215*$B$12,0))</f>
        <v/>
      </c>
      <c r="J215" s="1" t="n">
        <v>212</v>
      </c>
      <c r="K215" s="1" t="str">
        <f aca="false">IF(J215&gt;$B$10,"",($B$4*$B$6+F227*$B$9)/$B$8)</f>
        <v/>
      </c>
      <c r="L215" s="1" t="str">
        <f aca="false">IF(J215&gt;$B$10,"",($B$7-G227)/($B$8*$B$12))</f>
        <v/>
      </c>
      <c r="M215" s="1" t="str">
        <f aca="false">IF($B$5="AMOUNT",L215,K215)</f>
        <v/>
      </c>
    </row>
    <row r="216" customFormat="false" ht="14.4" hidden="false" customHeight="false" outlineLevel="0" collapsed="false">
      <c r="A216" s="1" t="str">
        <f aca="false">IFERROR(IF(A215+1&lt;=$B$10,A215+1,""),"")</f>
        <v/>
      </c>
      <c r="B216" s="27" t="str">
        <f aca="false">IF(A216&gt;$B$10,"",ROUND(M203,2))</f>
        <v/>
      </c>
      <c r="C216" s="1" t="str">
        <f aca="false">IFERROR(IF(ISEVEN(A216)=0,$B$3,"Sell"),"")</f>
        <v/>
      </c>
      <c r="D216" s="1" t="str">
        <f aca="false">IF(A216&gt;$B$10,"",IF(A216=$B$10,$B$8,-$B$9))</f>
        <v/>
      </c>
      <c r="E216" s="27" t="str">
        <f aca="false">IF(A216&gt;$B$10,"",B216*D216*$B$12)</f>
        <v/>
      </c>
      <c r="F216" s="27" t="str">
        <f aca="false">IF(A216&gt;$B$10,"",B216+F215)</f>
        <v/>
      </c>
      <c r="G216" s="1" t="str">
        <f aca="false">IF(A216&gt;$B$10,"",E216+G215)</f>
        <v/>
      </c>
      <c r="H216" s="1" t="str">
        <f aca="false">IF(A216&gt;$B$10,"",IF(A216=$B$10,(-$B$9+1)*B216*$B$12,0))</f>
        <v/>
      </c>
      <c r="J216" s="1" t="n">
        <v>213</v>
      </c>
      <c r="K216" s="1" t="str">
        <f aca="false">IF(J216&gt;$B$10,"",($B$4*$B$6+F228*$B$9)/$B$8)</f>
        <v/>
      </c>
      <c r="L216" s="1" t="str">
        <f aca="false">IF(J216&gt;$B$10,"",($B$7-G228)/($B$8*$B$12))</f>
        <v/>
      </c>
      <c r="M216" s="1" t="str">
        <f aca="false">IF($B$5="AMOUNT",L216,K216)</f>
        <v/>
      </c>
    </row>
    <row r="217" customFormat="false" ht="14.4" hidden="false" customHeight="false" outlineLevel="0" collapsed="false">
      <c r="A217" s="1" t="str">
        <f aca="false">IFERROR(IF(A216+1&lt;=$B$10,A216+1,""),"")</f>
        <v/>
      </c>
      <c r="B217" s="27" t="str">
        <f aca="false">IF(A217&gt;$B$10,"",ROUND(M204,2))</f>
        <v/>
      </c>
      <c r="C217" s="1" t="str">
        <f aca="false">IFERROR(IF(ISEVEN(A217)=0,$B$3,"Sell"),"")</f>
        <v/>
      </c>
      <c r="D217" s="1" t="str">
        <f aca="false">IF(A217&gt;$B$10,"",IF(A217=$B$10,$B$8,-$B$9))</f>
        <v/>
      </c>
      <c r="E217" s="27" t="str">
        <f aca="false">IF(A217&gt;$B$10,"",B217*D217*$B$12)</f>
        <v/>
      </c>
      <c r="F217" s="27" t="str">
        <f aca="false">IF(A217&gt;$B$10,"",B217+F216)</f>
        <v/>
      </c>
      <c r="G217" s="1" t="str">
        <f aca="false">IF(A217&gt;$B$10,"",E217+G216)</f>
        <v/>
      </c>
      <c r="H217" s="1" t="str">
        <f aca="false">IF(A217&gt;$B$10,"",IF(A217=$B$10,(-$B$9+1)*B217*$B$12,0))</f>
        <v/>
      </c>
      <c r="J217" s="1" t="n">
        <v>214</v>
      </c>
      <c r="K217" s="1" t="str">
        <f aca="false">IF(J217&gt;$B$10,"",($B$4*$B$6+F229*$B$9)/$B$8)</f>
        <v/>
      </c>
      <c r="L217" s="1" t="str">
        <f aca="false">IF(J217&gt;$B$10,"",($B$7-G229)/($B$8*$B$12))</f>
        <v/>
      </c>
      <c r="M217" s="1" t="str">
        <f aca="false">IF($B$5="AMOUNT",L217,K217)</f>
        <v/>
      </c>
    </row>
    <row r="218" customFormat="false" ht="14.4" hidden="false" customHeight="false" outlineLevel="0" collapsed="false">
      <c r="A218" s="1" t="str">
        <f aca="false">IFERROR(IF(A217+1&lt;=$B$10,A217+1,""),"")</f>
        <v/>
      </c>
      <c r="B218" s="27" t="str">
        <f aca="false">IF(A218&gt;$B$10,"",ROUND(M205,2))</f>
        <v/>
      </c>
      <c r="C218" s="1" t="str">
        <f aca="false">IFERROR(IF(ISEVEN(A218)=0,$B$3,"Sell"),"")</f>
        <v/>
      </c>
      <c r="D218" s="1" t="str">
        <f aca="false">IF(A218&gt;$B$10,"",IF(A218=$B$10,$B$8,-$B$9))</f>
        <v/>
      </c>
      <c r="E218" s="27" t="str">
        <f aca="false">IF(A218&gt;$B$10,"",B218*D218*$B$12)</f>
        <v/>
      </c>
      <c r="F218" s="27" t="str">
        <f aca="false">IF(A218&gt;$B$10,"",B218+F217)</f>
        <v/>
      </c>
      <c r="G218" s="1" t="str">
        <f aca="false">IF(A218&gt;$B$10,"",E218+G217)</f>
        <v/>
      </c>
      <c r="H218" s="1" t="str">
        <f aca="false">IF(A218&gt;$B$10,"",IF(A218=$B$10,(-$B$9+1)*B218*$B$12,0))</f>
        <v/>
      </c>
      <c r="J218" s="1" t="n">
        <v>215</v>
      </c>
      <c r="K218" s="1" t="str">
        <f aca="false">IF(J218&gt;$B$10,"",($B$4*$B$6+F230*$B$9)/$B$8)</f>
        <v/>
      </c>
      <c r="L218" s="1" t="str">
        <f aca="false">IF(J218&gt;$B$10,"",($B$7-G230)/($B$8*$B$12))</f>
        <v/>
      </c>
      <c r="M218" s="1" t="str">
        <f aca="false">IF($B$5="AMOUNT",L218,K218)</f>
        <v/>
      </c>
    </row>
    <row r="219" customFormat="false" ht="14.4" hidden="false" customHeight="false" outlineLevel="0" collapsed="false">
      <c r="A219" s="1" t="str">
        <f aca="false">IFERROR(IF(A218+1&lt;=$B$10,A218+1,""),"")</f>
        <v/>
      </c>
      <c r="B219" s="27" t="str">
        <f aca="false">IF(A219&gt;$B$10,"",ROUND(M206,2))</f>
        <v/>
      </c>
      <c r="C219" s="1" t="str">
        <f aca="false">IFERROR(IF(ISEVEN(A219)=0,$B$3,"Sell"),"")</f>
        <v/>
      </c>
      <c r="D219" s="1" t="str">
        <f aca="false">IF(A219&gt;$B$10,"",IF(A219=$B$10,$B$8,-$B$9))</f>
        <v/>
      </c>
      <c r="E219" s="27" t="str">
        <f aca="false">IF(A219&gt;$B$10,"",B219*D219*$B$12)</f>
        <v/>
      </c>
      <c r="F219" s="27" t="str">
        <f aca="false">IF(A219&gt;$B$10,"",B219+F218)</f>
        <v/>
      </c>
      <c r="G219" s="1" t="str">
        <f aca="false">IF(A219&gt;$B$10,"",E219+G218)</f>
        <v/>
      </c>
      <c r="H219" s="1" t="str">
        <f aca="false">IF(A219&gt;$B$10,"",IF(A219=$B$10,(-$B$9+1)*B219*$B$12,0))</f>
        <v/>
      </c>
      <c r="J219" s="1" t="n">
        <v>216</v>
      </c>
      <c r="K219" s="1" t="str">
        <f aca="false">IF(J219&gt;$B$10,"",($B$4*$B$6+F231*$B$9)/$B$8)</f>
        <v/>
      </c>
      <c r="L219" s="1" t="str">
        <f aca="false">IF(J219&gt;$B$10,"",($B$7-G231)/($B$8*$B$12))</f>
        <v/>
      </c>
      <c r="M219" s="1" t="str">
        <f aca="false">IF($B$5="AMOUNT",L219,K219)</f>
        <v/>
      </c>
    </row>
    <row r="220" customFormat="false" ht="14.4" hidden="false" customHeight="false" outlineLevel="0" collapsed="false">
      <c r="A220" s="1" t="str">
        <f aca="false">IFERROR(IF(A219+1&lt;=$B$10,A219+1,""),"")</f>
        <v/>
      </c>
      <c r="B220" s="27" t="str">
        <f aca="false">IF(A220&gt;$B$10,"",ROUND(M207,2))</f>
        <v/>
      </c>
      <c r="C220" s="1" t="str">
        <f aca="false">IFERROR(IF(ISEVEN(A220)=0,$B$3,"Sell"),"")</f>
        <v/>
      </c>
      <c r="D220" s="1" t="str">
        <f aca="false">IF(A220&gt;$B$10,"",IF(A220=$B$10,$B$8,-$B$9))</f>
        <v/>
      </c>
      <c r="E220" s="27" t="str">
        <f aca="false">IF(A220&gt;$B$10,"",B220*D220*$B$12)</f>
        <v/>
      </c>
      <c r="F220" s="27" t="str">
        <f aca="false">IF(A220&gt;$B$10,"",B220+F219)</f>
        <v/>
      </c>
      <c r="G220" s="1" t="str">
        <f aca="false">IF(A220&gt;$B$10,"",E220+G219)</f>
        <v/>
      </c>
      <c r="H220" s="1" t="str">
        <f aca="false">IF(A220&gt;$B$10,"",IF(A220=$B$10,(-$B$9+1)*B220*$B$12,0))</f>
        <v/>
      </c>
      <c r="J220" s="1" t="n">
        <v>217</v>
      </c>
      <c r="K220" s="1" t="str">
        <f aca="false">IF(J220&gt;$B$10,"",($B$4*$B$6+F232*$B$9)/$B$8)</f>
        <v/>
      </c>
      <c r="L220" s="1" t="str">
        <f aca="false">IF(J220&gt;$B$10,"",($B$7-G232)/($B$8*$B$12))</f>
        <v/>
      </c>
      <c r="M220" s="1" t="str">
        <f aca="false">IF($B$5="AMOUNT",L220,K220)</f>
        <v/>
      </c>
    </row>
    <row r="221" customFormat="false" ht="14.4" hidden="false" customHeight="false" outlineLevel="0" collapsed="false">
      <c r="A221" s="1" t="str">
        <f aca="false">IFERROR(IF(A220+1&lt;=$B$10,A220+1,""),"")</f>
        <v/>
      </c>
      <c r="B221" s="27" t="str">
        <f aca="false">IF(A221&gt;$B$10,"",ROUND(M208,2))</f>
        <v/>
      </c>
      <c r="C221" s="1" t="str">
        <f aca="false">IFERROR(IF(ISEVEN(A221)=0,$B$3,"Sell"),"")</f>
        <v/>
      </c>
      <c r="D221" s="1" t="str">
        <f aca="false">IF(A221&gt;$B$10,"",IF(A221=$B$10,$B$8,-$B$9))</f>
        <v/>
      </c>
      <c r="E221" s="27" t="str">
        <f aca="false">IF(A221&gt;$B$10,"",B221*D221*$B$12)</f>
        <v/>
      </c>
      <c r="F221" s="27" t="str">
        <f aca="false">IF(A221&gt;$B$10,"",B221+F220)</f>
        <v/>
      </c>
      <c r="G221" s="1" t="str">
        <f aca="false">IF(A221&gt;$B$10,"",E221+G220)</f>
        <v/>
      </c>
      <c r="H221" s="1" t="str">
        <f aca="false">IF(A221&gt;$B$10,"",IF(A221=$B$10,(-$B$9+1)*B221*$B$12,0))</f>
        <v/>
      </c>
      <c r="J221" s="1" t="n">
        <v>218</v>
      </c>
      <c r="K221" s="1" t="str">
        <f aca="false">IF(J221&gt;$B$10,"",($B$4*$B$6+F233*$B$9)/$B$8)</f>
        <v/>
      </c>
      <c r="L221" s="1" t="str">
        <f aca="false">IF(J221&gt;$B$10,"",($B$7-G233)/($B$8*$B$12))</f>
        <v/>
      </c>
      <c r="M221" s="1" t="str">
        <f aca="false">IF($B$5="AMOUNT",L221,K221)</f>
        <v/>
      </c>
    </row>
    <row r="222" customFormat="false" ht="14.4" hidden="false" customHeight="false" outlineLevel="0" collapsed="false">
      <c r="A222" s="1" t="str">
        <f aca="false">IFERROR(IF(A221+1&lt;=$B$10,A221+1,""),"")</f>
        <v/>
      </c>
      <c r="B222" s="27" t="str">
        <f aca="false">IF(A222&gt;$B$10,"",ROUND(M209,2))</f>
        <v/>
      </c>
      <c r="C222" s="1" t="str">
        <f aca="false">IFERROR(IF(ISEVEN(A222)=0,$B$3,"Sell"),"")</f>
        <v/>
      </c>
      <c r="D222" s="1" t="str">
        <f aca="false">IF(A222&gt;$B$10,"",IF(A222=$B$10,$B$8,-$B$9))</f>
        <v/>
      </c>
      <c r="E222" s="27" t="str">
        <f aca="false">IF(A222&gt;$B$10,"",B222*D222*$B$12)</f>
        <v/>
      </c>
      <c r="F222" s="27" t="str">
        <f aca="false">IF(A222&gt;$B$10,"",B222+F221)</f>
        <v/>
      </c>
      <c r="G222" s="1" t="str">
        <f aca="false">IF(A222&gt;$B$10,"",E222+G221)</f>
        <v/>
      </c>
      <c r="H222" s="1" t="str">
        <f aca="false">IF(A222&gt;$B$10,"",IF(A222=$B$10,(-$B$9+1)*B222*$B$12,0))</f>
        <v/>
      </c>
      <c r="J222" s="1" t="n">
        <v>219</v>
      </c>
      <c r="K222" s="1" t="str">
        <f aca="false">IF(J222&gt;$B$10,"",($B$4*$B$6+F234*$B$9)/$B$8)</f>
        <v/>
      </c>
      <c r="L222" s="1" t="str">
        <f aca="false">IF(J222&gt;$B$10,"",($B$7-G234)/($B$8*$B$12))</f>
        <v/>
      </c>
      <c r="M222" s="1" t="str">
        <f aca="false">IF($B$5="AMOUNT",L222,K222)</f>
        <v/>
      </c>
    </row>
    <row r="223" customFormat="false" ht="14.4" hidden="false" customHeight="false" outlineLevel="0" collapsed="false">
      <c r="A223" s="1" t="str">
        <f aca="false">IFERROR(IF(A222+1&lt;=$B$10,A222+1,""),"")</f>
        <v/>
      </c>
      <c r="B223" s="27" t="str">
        <f aca="false">IF(A223&gt;$B$10,"",ROUND(M210,2))</f>
        <v/>
      </c>
      <c r="C223" s="1" t="str">
        <f aca="false">IFERROR(IF(ISEVEN(A223)=0,$B$3,"Sell"),"")</f>
        <v/>
      </c>
      <c r="D223" s="1" t="str">
        <f aca="false">IF(A223&gt;$B$10,"",IF(A223=$B$10,$B$8,-$B$9))</f>
        <v/>
      </c>
      <c r="E223" s="27" t="str">
        <f aca="false">IF(A223&gt;$B$10,"",B223*D223*$B$12)</f>
        <v/>
      </c>
      <c r="F223" s="27" t="str">
        <f aca="false">IF(A223&gt;$B$10,"",B223+F222)</f>
        <v/>
      </c>
      <c r="G223" s="1" t="str">
        <f aca="false">IF(A223&gt;$B$10,"",E223+G222)</f>
        <v/>
      </c>
      <c r="H223" s="1" t="str">
        <f aca="false">IF(A223&gt;$B$10,"",IF(A223=$B$10,(-$B$9+1)*B223*$B$12,0))</f>
        <v/>
      </c>
      <c r="J223" s="1" t="n">
        <v>220</v>
      </c>
      <c r="K223" s="1" t="str">
        <f aca="false">IF(J223&gt;$B$10,"",($B$4*$B$6+F235*$B$9)/$B$8)</f>
        <v/>
      </c>
      <c r="L223" s="1" t="str">
        <f aca="false">IF(J223&gt;$B$10,"",($B$7-G235)/($B$8*$B$12))</f>
        <v/>
      </c>
      <c r="M223" s="1" t="str">
        <f aca="false">IF($B$5="AMOUNT",L223,K223)</f>
        <v/>
      </c>
    </row>
    <row r="224" customFormat="false" ht="14.4" hidden="false" customHeight="false" outlineLevel="0" collapsed="false">
      <c r="A224" s="1" t="str">
        <f aca="false">IFERROR(IF(A223+1&lt;=$B$10,A223+1,""),"")</f>
        <v/>
      </c>
      <c r="B224" s="27" t="str">
        <f aca="false">IF(A224&gt;$B$10,"",ROUND(M211,2))</f>
        <v/>
      </c>
      <c r="C224" s="1" t="str">
        <f aca="false">IFERROR(IF(ISEVEN(A224)=0,$B$3,"Sell"),"")</f>
        <v/>
      </c>
      <c r="D224" s="1" t="str">
        <f aca="false">IF(A224&gt;$B$10,"",IF(A224=$B$10,$B$8,-$B$9))</f>
        <v/>
      </c>
      <c r="E224" s="27" t="str">
        <f aca="false">IF(A224&gt;$B$10,"",B224*D224*$B$12)</f>
        <v/>
      </c>
      <c r="F224" s="27" t="str">
        <f aca="false">IF(A224&gt;$B$10,"",B224+F223)</f>
        <v/>
      </c>
      <c r="G224" s="1" t="str">
        <f aca="false">IF(A224&gt;$B$10,"",E224+G223)</f>
        <v/>
      </c>
      <c r="H224" s="1" t="str">
        <f aca="false">IF(A224&gt;$B$10,"",IF(A224=$B$10,(-$B$9+1)*B224*$B$12,0))</f>
        <v/>
      </c>
      <c r="J224" s="1" t="n">
        <v>221</v>
      </c>
      <c r="K224" s="1" t="str">
        <f aca="false">IF(J224&gt;$B$10,"",($B$4*$B$6+F236*$B$9)/$B$8)</f>
        <v/>
      </c>
      <c r="L224" s="1" t="str">
        <f aca="false">IF(J224&gt;$B$10,"",($B$7-G236)/($B$8*$B$12))</f>
        <v/>
      </c>
      <c r="M224" s="1" t="str">
        <f aca="false">IF($B$5="AMOUNT",L224,K224)</f>
        <v/>
      </c>
    </row>
    <row r="225" customFormat="false" ht="14.4" hidden="false" customHeight="false" outlineLevel="0" collapsed="false">
      <c r="A225" s="1" t="str">
        <f aca="false">IFERROR(IF(A224+1&lt;=$B$10,A224+1,""),"")</f>
        <v/>
      </c>
      <c r="B225" s="27" t="str">
        <f aca="false">IF(A225&gt;$B$10,"",ROUND(M212,2))</f>
        <v/>
      </c>
      <c r="C225" s="1" t="str">
        <f aca="false">IFERROR(IF(ISEVEN(A225)=0,$B$3,"Sell"),"")</f>
        <v/>
      </c>
      <c r="D225" s="1" t="str">
        <f aca="false">IF(A225&gt;$B$10,"",IF(A225=$B$10,$B$8,-$B$9))</f>
        <v/>
      </c>
      <c r="E225" s="27" t="str">
        <f aca="false">IF(A225&gt;$B$10,"",B225*D225*$B$12)</f>
        <v/>
      </c>
      <c r="F225" s="27" t="str">
        <f aca="false">IF(A225&gt;$B$10,"",B225+F224)</f>
        <v/>
      </c>
      <c r="G225" s="1" t="str">
        <f aca="false">IF(A225&gt;$B$10,"",E225+G224)</f>
        <v/>
      </c>
      <c r="H225" s="1" t="str">
        <f aca="false">IF(A225&gt;$B$10,"",IF(A225=$B$10,(-$B$9+1)*B225*$B$12,0))</f>
        <v/>
      </c>
      <c r="J225" s="1" t="n">
        <v>222</v>
      </c>
      <c r="K225" s="1" t="str">
        <f aca="false">IF(J225&gt;$B$10,"",($B$4*$B$6+F237*$B$9)/$B$8)</f>
        <v/>
      </c>
      <c r="L225" s="1" t="str">
        <f aca="false">IF(J225&gt;$B$10,"",($B$7-G237)/($B$8*$B$12))</f>
        <v/>
      </c>
      <c r="M225" s="1" t="str">
        <f aca="false">IF($B$5="AMOUNT",L225,K225)</f>
        <v/>
      </c>
    </row>
    <row r="226" customFormat="false" ht="14.4" hidden="false" customHeight="false" outlineLevel="0" collapsed="false">
      <c r="A226" s="1" t="str">
        <f aca="false">IFERROR(IF(A225+1&lt;=$B$10,A225+1,""),"")</f>
        <v/>
      </c>
      <c r="B226" s="27" t="str">
        <f aca="false">IF(A226&gt;$B$10,"",ROUND(M213,2))</f>
        <v/>
      </c>
      <c r="C226" s="1" t="str">
        <f aca="false">IFERROR(IF(ISEVEN(A226)=0,$B$3,"Sell"),"")</f>
        <v/>
      </c>
      <c r="D226" s="1" t="str">
        <f aca="false">IF(A226&gt;$B$10,"",IF(A226=$B$10,$B$8,-$B$9))</f>
        <v/>
      </c>
      <c r="E226" s="27" t="str">
        <f aca="false">IF(A226&gt;$B$10,"",B226*D226*$B$12)</f>
        <v/>
      </c>
      <c r="F226" s="27" t="str">
        <f aca="false">IF(A226&gt;$B$10,"",B226+F225)</f>
        <v/>
      </c>
      <c r="G226" s="1" t="str">
        <f aca="false">IF(A226&gt;$B$10,"",E226+G225)</f>
        <v/>
      </c>
      <c r="H226" s="1" t="str">
        <f aca="false">IF(A226&gt;$B$10,"",IF(A226=$B$10,(-$B$9+1)*B226*$B$12,0))</f>
        <v/>
      </c>
      <c r="J226" s="1" t="n">
        <v>223</v>
      </c>
      <c r="K226" s="1" t="str">
        <f aca="false">IF(J226&gt;$B$10,"",($B$4*$B$6+F238*$B$9)/$B$8)</f>
        <v/>
      </c>
      <c r="L226" s="1" t="str">
        <f aca="false">IF(J226&gt;$B$10,"",($B$7-G238)/($B$8*$B$12))</f>
        <v/>
      </c>
      <c r="M226" s="1" t="str">
        <f aca="false">IF($B$5="AMOUNT",L226,K226)</f>
        <v/>
      </c>
    </row>
    <row r="227" customFormat="false" ht="14.4" hidden="false" customHeight="false" outlineLevel="0" collapsed="false">
      <c r="A227" s="1" t="str">
        <f aca="false">IFERROR(IF(A226+1&lt;=$B$10,A226+1,""),"")</f>
        <v/>
      </c>
      <c r="B227" s="27" t="str">
        <f aca="false">IF(A227&gt;$B$10,"",ROUND(M214,2))</f>
        <v/>
      </c>
      <c r="C227" s="1" t="str">
        <f aca="false">IFERROR(IF(ISEVEN(A227)=0,$B$3,"Sell"),"")</f>
        <v/>
      </c>
      <c r="D227" s="1" t="str">
        <f aca="false">IF(A227&gt;$B$10,"",IF(A227=$B$10,$B$8,-$B$9))</f>
        <v/>
      </c>
      <c r="E227" s="27" t="str">
        <f aca="false">IF(A227&gt;$B$10,"",B227*D227*$B$12)</f>
        <v/>
      </c>
      <c r="F227" s="27" t="str">
        <f aca="false">IF(A227&gt;$B$10,"",B227+F226)</f>
        <v/>
      </c>
      <c r="G227" s="1" t="str">
        <f aca="false">IF(A227&gt;$B$10,"",E227+G226)</f>
        <v/>
      </c>
      <c r="H227" s="1" t="str">
        <f aca="false">IF(A227&gt;$B$10,"",IF(A227=$B$10,(-$B$9+1)*B227*$B$12,0))</f>
        <v/>
      </c>
      <c r="J227" s="1" t="n">
        <v>224</v>
      </c>
      <c r="K227" s="1" t="str">
        <f aca="false">IF(J227&gt;$B$10,"",($B$4*$B$6+F239*$B$9)/$B$8)</f>
        <v/>
      </c>
      <c r="L227" s="1" t="str">
        <f aca="false">IF(J227&gt;$B$10,"",($B$7-G239)/($B$8*$B$12))</f>
        <v/>
      </c>
      <c r="M227" s="1" t="str">
        <f aca="false">IF($B$5="AMOUNT",L227,K227)</f>
        <v/>
      </c>
    </row>
    <row r="228" customFormat="false" ht="14.4" hidden="false" customHeight="false" outlineLevel="0" collapsed="false">
      <c r="A228" s="1" t="str">
        <f aca="false">IFERROR(IF(A227+1&lt;=$B$10,A227+1,""),"")</f>
        <v/>
      </c>
      <c r="B228" s="27" t="str">
        <f aca="false">IF(A228&gt;$B$10,"",ROUND(M215,2))</f>
        <v/>
      </c>
      <c r="C228" s="1" t="str">
        <f aca="false">IFERROR(IF(ISEVEN(A228)=0,$B$3,"Sell"),"")</f>
        <v/>
      </c>
      <c r="D228" s="1" t="str">
        <f aca="false">IF(A228&gt;$B$10,"",IF(A228=$B$10,$B$8,-$B$9))</f>
        <v/>
      </c>
      <c r="E228" s="27" t="str">
        <f aca="false">IF(A228&gt;$B$10,"",B228*D228*$B$12)</f>
        <v/>
      </c>
      <c r="F228" s="27" t="str">
        <f aca="false">IF(A228&gt;$B$10,"",B228+F227)</f>
        <v/>
      </c>
      <c r="G228" s="1" t="str">
        <f aca="false">IF(A228&gt;$B$10,"",E228+G227)</f>
        <v/>
      </c>
      <c r="H228" s="1" t="str">
        <f aca="false">IF(A228&gt;$B$10,"",IF(A228=$B$10,(-$B$9+1)*B228*$B$12,0))</f>
        <v/>
      </c>
      <c r="J228" s="1" t="n">
        <v>225</v>
      </c>
      <c r="K228" s="1" t="str">
        <f aca="false">IF(J228&gt;$B$10,"",($B$4*$B$6+F240*$B$9)/$B$8)</f>
        <v/>
      </c>
      <c r="L228" s="1" t="str">
        <f aca="false">IF(J228&gt;$B$10,"",($B$7-G240)/($B$8*$B$12))</f>
        <v/>
      </c>
      <c r="M228" s="1" t="str">
        <f aca="false">IF($B$5="AMOUNT",L228,K228)</f>
        <v/>
      </c>
    </row>
    <row r="229" customFormat="false" ht="14.4" hidden="false" customHeight="false" outlineLevel="0" collapsed="false">
      <c r="A229" s="1" t="str">
        <f aca="false">IFERROR(IF(A228+1&lt;=$B$10,A228+1,""),"")</f>
        <v/>
      </c>
      <c r="B229" s="27" t="str">
        <f aca="false">IF(A229&gt;$B$10,"",ROUND(M216,2))</f>
        <v/>
      </c>
      <c r="C229" s="1" t="str">
        <f aca="false">IFERROR(IF(ISEVEN(A229)=0,$B$3,"Sell"),"")</f>
        <v/>
      </c>
      <c r="D229" s="1" t="str">
        <f aca="false">IF(A229&gt;$B$10,"",IF(A229=$B$10,$B$8,-$B$9))</f>
        <v/>
      </c>
      <c r="E229" s="27" t="str">
        <f aca="false">IF(A229&gt;$B$10,"",B229*D229*$B$12)</f>
        <v/>
      </c>
      <c r="F229" s="27" t="str">
        <f aca="false">IF(A229&gt;$B$10,"",B229+F228)</f>
        <v/>
      </c>
      <c r="G229" s="1" t="str">
        <f aca="false">IF(A229&gt;$B$10,"",E229+G228)</f>
        <v/>
      </c>
      <c r="H229" s="1" t="str">
        <f aca="false">IF(A229&gt;$B$10,"",IF(A229=$B$10,(-$B$9+1)*B229*$B$12,0))</f>
        <v/>
      </c>
      <c r="J229" s="1" t="n">
        <v>226</v>
      </c>
      <c r="K229" s="1" t="str">
        <f aca="false">IF(J229&gt;$B$10,"",($B$4*$B$6+F241*$B$9)/$B$8)</f>
        <v/>
      </c>
      <c r="L229" s="1" t="str">
        <f aca="false">IF(J229&gt;$B$10,"",($B$7-G241)/($B$8*$B$12))</f>
        <v/>
      </c>
      <c r="M229" s="1" t="str">
        <f aca="false">IF($B$5="AMOUNT",L229,K229)</f>
        <v/>
      </c>
    </row>
    <row r="230" customFormat="false" ht="14.4" hidden="false" customHeight="false" outlineLevel="0" collapsed="false">
      <c r="A230" s="1" t="str">
        <f aca="false">IFERROR(IF(A229+1&lt;=$B$10,A229+1,""),"")</f>
        <v/>
      </c>
      <c r="B230" s="27" t="str">
        <f aca="false">IF(A230&gt;$B$10,"",ROUND(M217,2))</f>
        <v/>
      </c>
      <c r="C230" s="1" t="str">
        <f aca="false">IFERROR(IF(ISEVEN(A230)=0,$B$3,"Sell"),"")</f>
        <v/>
      </c>
      <c r="D230" s="1" t="str">
        <f aca="false">IF(A230&gt;$B$10,"",IF(A230=$B$10,$B$8,-$B$9))</f>
        <v/>
      </c>
      <c r="E230" s="27" t="str">
        <f aca="false">IF(A230&gt;$B$10,"",B230*D230*$B$12)</f>
        <v/>
      </c>
      <c r="F230" s="27" t="str">
        <f aca="false">IF(A230&gt;$B$10,"",B230+F229)</f>
        <v/>
      </c>
      <c r="G230" s="1" t="str">
        <f aca="false">IF(A230&gt;$B$10,"",E230+G229)</f>
        <v/>
      </c>
      <c r="H230" s="1" t="str">
        <f aca="false">IF(A230&gt;$B$10,"",IF(A230=$B$10,(-$B$9+1)*B230*$B$12,0))</f>
        <v/>
      </c>
      <c r="J230" s="1" t="n">
        <v>227</v>
      </c>
      <c r="K230" s="1" t="str">
        <f aca="false">IF(J230&gt;$B$10,"",($B$4*$B$6+F242*$B$9)/$B$8)</f>
        <v/>
      </c>
      <c r="L230" s="1" t="str">
        <f aca="false">IF(J230&gt;$B$10,"",($B$7-G242)/($B$8*$B$12))</f>
        <v/>
      </c>
      <c r="M230" s="1" t="str">
        <f aca="false">IF($B$5="AMOUNT",L230,K230)</f>
        <v/>
      </c>
    </row>
    <row r="231" customFormat="false" ht="14.4" hidden="false" customHeight="false" outlineLevel="0" collapsed="false">
      <c r="A231" s="1" t="str">
        <f aca="false">IFERROR(IF(A230+1&lt;=$B$10,A230+1,""),"")</f>
        <v/>
      </c>
      <c r="B231" s="27" t="str">
        <f aca="false">IF(A231&gt;$B$10,"",ROUND(M218,2))</f>
        <v/>
      </c>
      <c r="C231" s="1" t="str">
        <f aca="false">IFERROR(IF(ISEVEN(A231)=0,$B$3,"Sell"),"")</f>
        <v/>
      </c>
      <c r="D231" s="1" t="str">
        <f aca="false">IF(A231&gt;$B$10,"",IF(A231=$B$10,$B$8,-$B$9))</f>
        <v/>
      </c>
      <c r="E231" s="27" t="str">
        <f aca="false">IF(A231&gt;$B$10,"",B231*D231*$B$12)</f>
        <v/>
      </c>
      <c r="F231" s="27" t="str">
        <f aca="false">IF(A231&gt;$B$10,"",B231+F230)</f>
        <v/>
      </c>
      <c r="G231" s="1" t="str">
        <f aca="false">IF(A231&gt;$B$10,"",E231+G230)</f>
        <v/>
      </c>
      <c r="H231" s="1" t="str">
        <f aca="false">IF(A231&gt;$B$10,"",IF(A231=$B$10,(-$B$9+1)*B231*$B$12,0))</f>
        <v/>
      </c>
      <c r="J231" s="1" t="n">
        <v>228</v>
      </c>
      <c r="K231" s="1" t="str">
        <f aca="false">IF(J231&gt;$B$10,"",($B$4*$B$6+F243*$B$9)/$B$8)</f>
        <v/>
      </c>
      <c r="L231" s="1" t="str">
        <f aca="false">IF(J231&gt;$B$10,"",($B$7-G243)/($B$8*$B$12))</f>
        <v/>
      </c>
      <c r="M231" s="1" t="str">
        <f aca="false">IF($B$5="AMOUNT",L231,K231)</f>
        <v/>
      </c>
    </row>
    <row r="232" customFormat="false" ht="14.4" hidden="false" customHeight="false" outlineLevel="0" collapsed="false">
      <c r="A232" s="1" t="str">
        <f aca="false">IFERROR(IF(A231+1&lt;=$B$10,A231+1,""),"")</f>
        <v/>
      </c>
      <c r="B232" s="27" t="str">
        <f aca="false">IF(A232&gt;$B$10,"",ROUND(M219,2))</f>
        <v/>
      </c>
      <c r="C232" s="1" t="str">
        <f aca="false">IFERROR(IF(ISEVEN(A232)=0,$B$3,"Sell"),"")</f>
        <v/>
      </c>
      <c r="D232" s="1" t="str">
        <f aca="false">IF(A232&gt;$B$10,"",IF(A232=$B$10,$B$8,-$B$9))</f>
        <v/>
      </c>
      <c r="E232" s="27" t="str">
        <f aca="false">IF(A232&gt;$B$10,"",B232*D232*$B$12)</f>
        <v/>
      </c>
      <c r="F232" s="27" t="str">
        <f aca="false">IF(A232&gt;$B$10,"",B232+F231)</f>
        <v/>
      </c>
      <c r="G232" s="1" t="str">
        <f aca="false">IF(A232&gt;$B$10,"",E232+G231)</f>
        <v/>
      </c>
      <c r="H232" s="1" t="str">
        <f aca="false">IF(A232&gt;$B$10,"",IF(A232=$B$10,(-$B$9+1)*B232*$B$12,0))</f>
        <v/>
      </c>
      <c r="J232" s="1" t="n">
        <v>229</v>
      </c>
      <c r="K232" s="1" t="str">
        <f aca="false">IF(J232&gt;$B$10,"",($B$4*$B$6+F244*$B$9)/$B$8)</f>
        <v/>
      </c>
      <c r="L232" s="1" t="str">
        <f aca="false">IF(J232&gt;$B$10,"",($B$7-G244)/($B$8*$B$12))</f>
        <v/>
      </c>
      <c r="M232" s="1" t="str">
        <f aca="false">IF($B$5="AMOUNT",L232,K232)</f>
        <v/>
      </c>
    </row>
    <row r="233" customFormat="false" ht="14.4" hidden="false" customHeight="false" outlineLevel="0" collapsed="false">
      <c r="A233" s="1" t="str">
        <f aca="false">IFERROR(IF(A232+1&lt;=$B$10,A232+1,""),"")</f>
        <v/>
      </c>
      <c r="B233" s="27" t="str">
        <f aca="false">IF(A233&gt;$B$10,"",ROUND(M220,2))</f>
        <v/>
      </c>
      <c r="C233" s="1" t="str">
        <f aca="false">IFERROR(IF(ISEVEN(A233)=0,$B$3,"Sell"),"")</f>
        <v/>
      </c>
      <c r="D233" s="1" t="str">
        <f aca="false">IF(A233&gt;$B$10,"",IF(A233=$B$10,$B$8,-$B$9))</f>
        <v/>
      </c>
      <c r="E233" s="27" t="str">
        <f aca="false">IF(A233&gt;$B$10,"",B233*D233*$B$12)</f>
        <v/>
      </c>
      <c r="F233" s="27" t="str">
        <f aca="false">IF(A233&gt;$B$10,"",B233+F232)</f>
        <v/>
      </c>
      <c r="G233" s="1" t="str">
        <f aca="false">IF(A233&gt;$B$10,"",E233+G232)</f>
        <v/>
      </c>
      <c r="H233" s="1" t="str">
        <f aca="false">IF(A233&gt;$B$10,"",IF(A233=$B$10,(-$B$9+1)*B233*$B$12,0))</f>
        <v/>
      </c>
      <c r="J233" s="1" t="n">
        <v>230</v>
      </c>
      <c r="K233" s="1" t="str">
        <f aca="false">IF(J233&gt;$B$10,"",($B$4*$B$6+F245*$B$9)/$B$8)</f>
        <v/>
      </c>
      <c r="L233" s="1" t="str">
        <f aca="false">IF(J233&gt;$B$10,"",($B$7-G245)/($B$8*$B$12))</f>
        <v/>
      </c>
      <c r="M233" s="1" t="str">
        <f aca="false">IF($B$5="AMOUNT",L233,K233)</f>
        <v/>
      </c>
    </row>
    <row r="234" customFormat="false" ht="14.4" hidden="false" customHeight="false" outlineLevel="0" collapsed="false">
      <c r="A234" s="1" t="str">
        <f aca="false">IFERROR(IF(A233+1&lt;=$B$10,A233+1,""),"")</f>
        <v/>
      </c>
      <c r="B234" s="27" t="str">
        <f aca="false">IF(A234&gt;$B$10,"",ROUND(M221,2))</f>
        <v/>
      </c>
      <c r="C234" s="1" t="str">
        <f aca="false">IFERROR(IF(ISEVEN(A234)=0,$B$3,"Sell"),"")</f>
        <v/>
      </c>
      <c r="D234" s="1" t="str">
        <f aca="false">IF(A234&gt;$B$10,"",IF(A234=$B$10,$B$8,-$B$9))</f>
        <v/>
      </c>
      <c r="E234" s="27" t="str">
        <f aca="false">IF(A234&gt;$B$10,"",B234*D234*$B$12)</f>
        <v/>
      </c>
      <c r="F234" s="27" t="str">
        <f aca="false">IF(A234&gt;$B$10,"",B234+F233)</f>
        <v/>
      </c>
      <c r="G234" s="1" t="str">
        <f aca="false">IF(A234&gt;$B$10,"",E234+G233)</f>
        <v/>
      </c>
      <c r="H234" s="1" t="str">
        <f aca="false">IF(A234&gt;$B$10,"",IF(A234=$B$10,(-$B$9+1)*B234*$B$12,0))</f>
        <v/>
      </c>
      <c r="J234" s="1" t="n">
        <v>231</v>
      </c>
      <c r="K234" s="1" t="str">
        <f aca="false">IF(J234&gt;$B$10,"",($B$4*$B$6+F246*$B$9)/$B$8)</f>
        <v/>
      </c>
      <c r="L234" s="1" t="str">
        <f aca="false">IF(J234&gt;$B$10,"",($B$7-G246)/($B$8*$B$12))</f>
        <v/>
      </c>
      <c r="M234" s="1" t="str">
        <f aca="false">IF($B$5="AMOUNT",L234,K234)</f>
        <v/>
      </c>
    </row>
    <row r="235" customFormat="false" ht="14.4" hidden="false" customHeight="false" outlineLevel="0" collapsed="false">
      <c r="A235" s="1" t="str">
        <f aca="false">IFERROR(IF(A234+1&lt;=$B$10,A234+1,""),"")</f>
        <v/>
      </c>
      <c r="B235" s="27" t="str">
        <f aca="false">IF(A235&gt;$B$10,"",ROUND(M222,2))</f>
        <v/>
      </c>
      <c r="C235" s="1" t="str">
        <f aca="false">IFERROR(IF(ISEVEN(A235)=0,$B$3,"Sell"),"")</f>
        <v/>
      </c>
      <c r="D235" s="1" t="str">
        <f aca="false">IF(A235&gt;$B$10,"",IF(A235=$B$10,$B$8,-$B$9))</f>
        <v/>
      </c>
      <c r="E235" s="27" t="str">
        <f aca="false">IF(A235&gt;$B$10,"",B235*D235*$B$12)</f>
        <v/>
      </c>
      <c r="F235" s="27" t="str">
        <f aca="false">IF(A235&gt;$B$10,"",B235+F234)</f>
        <v/>
      </c>
      <c r="G235" s="1" t="str">
        <f aca="false">IF(A235&gt;$B$10,"",E235+G234)</f>
        <v/>
      </c>
      <c r="H235" s="1" t="str">
        <f aca="false">IF(A235&gt;$B$10,"",IF(A235=$B$10,(-$B$9+1)*B235*$B$12,0))</f>
        <v/>
      </c>
      <c r="J235" s="1" t="n">
        <v>232</v>
      </c>
      <c r="K235" s="1" t="str">
        <f aca="false">IF(J235&gt;$B$10,"",($B$4*$B$6+F247*$B$9)/$B$8)</f>
        <v/>
      </c>
      <c r="L235" s="1" t="str">
        <f aca="false">IF(J235&gt;$B$10,"",($B$7-G247)/($B$8*$B$12))</f>
        <v/>
      </c>
      <c r="M235" s="1" t="str">
        <f aca="false">IF($B$5="AMOUNT",L235,K235)</f>
        <v/>
      </c>
    </row>
    <row r="236" customFormat="false" ht="14.4" hidden="false" customHeight="false" outlineLevel="0" collapsed="false">
      <c r="A236" s="1" t="str">
        <f aca="false">IFERROR(IF(A235+1&lt;=$B$10,A235+1,""),"")</f>
        <v/>
      </c>
      <c r="B236" s="27" t="str">
        <f aca="false">IF(A236&gt;$B$10,"",ROUND(M223,2))</f>
        <v/>
      </c>
      <c r="C236" s="1" t="str">
        <f aca="false">IFERROR(IF(ISEVEN(A236)=0,$B$3,"Sell"),"")</f>
        <v/>
      </c>
      <c r="D236" s="1" t="str">
        <f aca="false">IF(A236&gt;$B$10,"",IF(A236=$B$10,$B$8,-$B$9))</f>
        <v/>
      </c>
      <c r="E236" s="27" t="str">
        <f aca="false">IF(A236&gt;$B$10,"",B236*D236*$B$12)</f>
        <v/>
      </c>
      <c r="F236" s="27" t="str">
        <f aca="false">IF(A236&gt;$B$10,"",B236+F235)</f>
        <v/>
      </c>
      <c r="G236" s="1" t="str">
        <f aca="false">IF(A236&gt;$B$10,"",E236+G235)</f>
        <v/>
      </c>
      <c r="H236" s="1" t="str">
        <f aca="false">IF(A236&gt;$B$10,"",IF(A236=$B$10,(-$B$9+1)*B236*$B$12,0))</f>
        <v/>
      </c>
      <c r="J236" s="1" t="n">
        <v>233</v>
      </c>
      <c r="K236" s="1" t="str">
        <f aca="false">IF(J236&gt;$B$10,"",($B$4*$B$6+F248*$B$9)/$B$8)</f>
        <v/>
      </c>
      <c r="L236" s="1" t="str">
        <f aca="false">IF(J236&gt;$B$10,"",($B$7-G248)/($B$8*$B$12))</f>
        <v/>
      </c>
      <c r="M236" s="1" t="str">
        <f aca="false">IF($B$5="AMOUNT",L236,K236)</f>
        <v/>
      </c>
    </row>
    <row r="237" customFormat="false" ht="14.4" hidden="false" customHeight="false" outlineLevel="0" collapsed="false">
      <c r="A237" s="1" t="str">
        <f aca="false">IFERROR(IF(A236+1&lt;=$B$10,A236+1,""),"")</f>
        <v/>
      </c>
      <c r="B237" s="27" t="str">
        <f aca="false">IF(A237&gt;$B$10,"",ROUND(M224,2))</f>
        <v/>
      </c>
      <c r="C237" s="1" t="str">
        <f aca="false">IFERROR(IF(ISEVEN(A237)=0,$B$3,"Sell"),"")</f>
        <v/>
      </c>
      <c r="D237" s="1" t="str">
        <f aca="false">IF(A237&gt;$B$10,"",IF(A237=$B$10,$B$8,-$B$9))</f>
        <v/>
      </c>
      <c r="E237" s="27" t="str">
        <f aca="false">IF(A237&gt;$B$10,"",B237*D237*$B$12)</f>
        <v/>
      </c>
      <c r="F237" s="27" t="str">
        <f aca="false">IF(A237&gt;$B$10,"",B237+F236)</f>
        <v/>
      </c>
      <c r="G237" s="1" t="str">
        <f aca="false">IF(A237&gt;$B$10,"",E237+G236)</f>
        <v/>
      </c>
      <c r="H237" s="1" t="str">
        <f aca="false">IF(A237&gt;$B$10,"",IF(A237=$B$10,(-$B$9+1)*B237*$B$12,0))</f>
        <v/>
      </c>
      <c r="J237" s="1" t="n">
        <v>234</v>
      </c>
      <c r="K237" s="1" t="str">
        <f aca="false">IF(J237&gt;$B$10,"",($B$4*$B$6+F249*$B$9)/$B$8)</f>
        <v/>
      </c>
      <c r="L237" s="1" t="str">
        <f aca="false">IF(J237&gt;$B$10,"",($B$7-G249)/($B$8*$B$12))</f>
        <v/>
      </c>
      <c r="M237" s="1" t="str">
        <f aca="false">IF($B$5="AMOUNT",L237,K237)</f>
        <v/>
      </c>
    </row>
    <row r="238" customFormat="false" ht="14.4" hidden="false" customHeight="false" outlineLevel="0" collapsed="false">
      <c r="A238" s="1" t="str">
        <f aca="false">IFERROR(IF(A237+1&lt;=$B$10,A237+1,""),"")</f>
        <v/>
      </c>
      <c r="B238" s="27" t="str">
        <f aca="false">IF(A238&gt;$B$10,"",ROUND(M225,2))</f>
        <v/>
      </c>
      <c r="C238" s="1" t="str">
        <f aca="false">IFERROR(IF(ISEVEN(A238)=0,$B$3,"Sell"),"")</f>
        <v/>
      </c>
      <c r="D238" s="1" t="str">
        <f aca="false">IF(A238&gt;$B$10,"",IF(A238=$B$10,$B$8,-$B$9))</f>
        <v/>
      </c>
      <c r="E238" s="27" t="str">
        <f aca="false">IF(A238&gt;$B$10,"",B238*D238*$B$12)</f>
        <v/>
      </c>
      <c r="F238" s="27" t="str">
        <f aca="false">IF(A238&gt;$B$10,"",B238+F237)</f>
        <v/>
      </c>
      <c r="G238" s="1" t="str">
        <f aca="false">IF(A238&gt;$B$10,"",E238+G237)</f>
        <v/>
      </c>
      <c r="H238" s="1" t="str">
        <f aca="false">IF(A238&gt;$B$10,"",IF(A238=$B$10,(-$B$9+1)*B238*$B$12,0))</f>
        <v/>
      </c>
      <c r="J238" s="1" t="n">
        <v>235</v>
      </c>
      <c r="K238" s="1" t="str">
        <f aca="false">IF(J238&gt;$B$10,"",($B$4*$B$6+F250*$B$9)/$B$8)</f>
        <v/>
      </c>
      <c r="L238" s="1" t="str">
        <f aca="false">IF(J238&gt;$B$10,"",($B$7-G250)/($B$8*$B$12))</f>
        <v/>
      </c>
      <c r="M238" s="1" t="str">
        <f aca="false">IF($B$5="AMOUNT",L238,K238)</f>
        <v/>
      </c>
    </row>
    <row r="239" customFormat="false" ht="14.4" hidden="false" customHeight="false" outlineLevel="0" collapsed="false">
      <c r="A239" s="1" t="str">
        <f aca="false">IFERROR(IF(A238+1&lt;=$B$10,A238+1,""),"")</f>
        <v/>
      </c>
      <c r="B239" s="27" t="str">
        <f aca="false">IF(A239&gt;$B$10,"",ROUND(M226,2))</f>
        <v/>
      </c>
      <c r="C239" s="1" t="str">
        <f aca="false">IFERROR(IF(ISEVEN(A239)=0,$B$3,"Sell"),"")</f>
        <v/>
      </c>
      <c r="D239" s="1" t="str">
        <f aca="false">IF(A239&gt;$B$10,"",IF(A239=$B$10,$B$8,-$B$9))</f>
        <v/>
      </c>
      <c r="E239" s="27" t="str">
        <f aca="false">IF(A239&gt;$B$10,"",B239*D239*$B$12)</f>
        <v/>
      </c>
      <c r="F239" s="27" t="str">
        <f aca="false">IF(A239&gt;$B$10,"",B239+F238)</f>
        <v/>
      </c>
      <c r="G239" s="1" t="str">
        <f aca="false">IF(A239&gt;$B$10,"",E239+G238)</f>
        <v/>
      </c>
      <c r="H239" s="1" t="str">
        <f aca="false">IF(A239&gt;$B$10,"",IF(A239=$B$10,(-$B$9+1)*B239*$B$12,0))</f>
        <v/>
      </c>
      <c r="J239" s="1" t="n">
        <v>236</v>
      </c>
      <c r="K239" s="1" t="str">
        <f aca="false">IF(J239&gt;$B$10,"",($B$4*$B$6+F251*$B$9)/$B$8)</f>
        <v/>
      </c>
      <c r="L239" s="1" t="str">
        <f aca="false">IF(J239&gt;$B$10,"",($B$7-G251)/($B$8*$B$12))</f>
        <v/>
      </c>
      <c r="M239" s="1" t="str">
        <f aca="false">IF($B$5="AMOUNT",L239,K239)</f>
        <v/>
      </c>
    </row>
    <row r="240" customFormat="false" ht="14.4" hidden="false" customHeight="false" outlineLevel="0" collapsed="false">
      <c r="A240" s="1" t="str">
        <f aca="false">IFERROR(IF(A239+1&lt;=$B$10,A239+1,""),"")</f>
        <v/>
      </c>
      <c r="B240" s="27" t="str">
        <f aca="false">IF(A240&gt;$B$10,"",ROUND(M227,2))</f>
        <v/>
      </c>
      <c r="C240" s="1" t="str">
        <f aca="false">IFERROR(IF(ISEVEN(A240)=0,$B$3,"Sell"),"")</f>
        <v/>
      </c>
      <c r="D240" s="1" t="str">
        <f aca="false">IF(A240&gt;$B$10,"",IF(A240=$B$10,$B$8,-$B$9))</f>
        <v/>
      </c>
      <c r="E240" s="27" t="str">
        <f aca="false">IF(A240&gt;$B$10,"",B240*D240*$B$12)</f>
        <v/>
      </c>
      <c r="F240" s="27" t="str">
        <f aca="false">IF(A240&gt;$B$10,"",B240+F239)</f>
        <v/>
      </c>
      <c r="G240" s="1" t="str">
        <f aca="false">IF(A240&gt;$B$10,"",E240+G239)</f>
        <v/>
      </c>
      <c r="H240" s="1" t="str">
        <f aca="false">IF(A240&gt;$B$10,"",IF(A240=$B$10,(-$B$9+1)*B240*$B$12,0))</f>
        <v/>
      </c>
      <c r="J240" s="1" t="n">
        <v>237</v>
      </c>
      <c r="K240" s="1" t="str">
        <f aca="false">IF(J240&gt;$B$10,"",($B$4*$B$6+F252*$B$9)/$B$8)</f>
        <v/>
      </c>
      <c r="L240" s="1" t="str">
        <f aca="false">IF(J240&gt;$B$10,"",($B$7-G252)/($B$8*$B$12))</f>
        <v/>
      </c>
      <c r="M240" s="1" t="str">
        <f aca="false">IF($B$5="AMOUNT",L240,K240)</f>
        <v/>
      </c>
    </row>
    <row r="241" customFormat="false" ht="14.4" hidden="false" customHeight="false" outlineLevel="0" collapsed="false">
      <c r="A241" s="1" t="str">
        <f aca="false">IFERROR(IF(A240+1&lt;=$B$10,A240+1,""),"")</f>
        <v/>
      </c>
      <c r="B241" s="27" t="str">
        <f aca="false">IF(A241&gt;$B$10,"",ROUND(M228,2))</f>
        <v/>
      </c>
      <c r="C241" s="1" t="str">
        <f aca="false">IFERROR(IF(ISEVEN(A241)=0,$B$3,"Sell"),"")</f>
        <v/>
      </c>
      <c r="D241" s="1" t="str">
        <f aca="false">IF(A241&gt;$B$10,"",IF(A241=$B$10,$B$8,-$B$9))</f>
        <v/>
      </c>
      <c r="E241" s="27" t="str">
        <f aca="false">IF(A241&gt;$B$10,"",B241*D241*$B$12)</f>
        <v/>
      </c>
      <c r="F241" s="27" t="str">
        <f aca="false">IF(A241&gt;$B$10,"",B241+F240)</f>
        <v/>
      </c>
      <c r="G241" s="1" t="str">
        <f aca="false">IF(A241&gt;$B$10,"",E241+G240)</f>
        <v/>
      </c>
      <c r="H241" s="1" t="str">
        <f aca="false">IF(A241&gt;$B$10,"",IF(A241=$B$10,(-$B$9+1)*B241*$B$12,0))</f>
        <v/>
      </c>
      <c r="J241" s="1" t="n">
        <v>238</v>
      </c>
      <c r="K241" s="1" t="str">
        <f aca="false">IF(J241&gt;$B$10,"",($B$4*$B$6+F253*$B$9)/$B$8)</f>
        <v/>
      </c>
      <c r="L241" s="1" t="str">
        <f aca="false">IF(J241&gt;$B$10,"",($B$7-G253)/($B$8*$B$12))</f>
        <v/>
      </c>
      <c r="M241" s="1" t="str">
        <f aca="false">IF($B$5="AMOUNT",L241,K241)</f>
        <v/>
      </c>
    </row>
    <row r="242" customFormat="false" ht="14.4" hidden="false" customHeight="false" outlineLevel="0" collapsed="false">
      <c r="A242" s="1" t="str">
        <f aca="false">IFERROR(IF(A241+1&lt;=$B$10,A241+1,""),"")</f>
        <v/>
      </c>
      <c r="B242" s="27" t="str">
        <f aca="false">IF(A242&gt;$B$10,"",ROUND(M229,2))</f>
        <v/>
      </c>
      <c r="C242" s="1" t="str">
        <f aca="false">IFERROR(IF(ISEVEN(A242)=0,$B$3,"Sell"),"")</f>
        <v/>
      </c>
      <c r="D242" s="1" t="str">
        <f aca="false">IF(A242&gt;$B$10,"",IF(A242=$B$10,$B$8,-$B$9))</f>
        <v/>
      </c>
      <c r="E242" s="27" t="str">
        <f aca="false">IF(A242&gt;$B$10,"",B242*D242*$B$12)</f>
        <v/>
      </c>
      <c r="F242" s="27" t="str">
        <f aca="false">IF(A242&gt;$B$10,"",B242+F241)</f>
        <v/>
      </c>
      <c r="G242" s="1" t="str">
        <f aca="false">IF(A242&gt;$B$10,"",E242+G241)</f>
        <v/>
      </c>
      <c r="H242" s="1" t="str">
        <f aca="false">IF(A242&gt;$B$10,"",IF(A242=$B$10,(-$B$9+1)*B242*$B$12,0))</f>
        <v/>
      </c>
      <c r="J242" s="1" t="n">
        <v>239</v>
      </c>
      <c r="K242" s="1" t="str">
        <f aca="false">IF(J242&gt;$B$10,"",($B$4*$B$6+F254*$B$9)/$B$8)</f>
        <v/>
      </c>
      <c r="L242" s="1" t="str">
        <f aca="false">IF(J242&gt;$B$10,"",($B$7-G254)/($B$8*$B$12))</f>
        <v/>
      </c>
      <c r="M242" s="1" t="str">
        <f aca="false">IF($B$5="AMOUNT",L242,K242)</f>
        <v/>
      </c>
    </row>
    <row r="243" customFormat="false" ht="14.4" hidden="false" customHeight="false" outlineLevel="0" collapsed="false">
      <c r="A243" s="1" t="str">
        <f aca="false">IFERROR(IF(A242+1&lt;=$B$10,A242+1,""),"")</f>
        <v/>
      </c>
      <c r="B243" s="27" t="str">
        <f aca="false">IF(A243&gt;$B$10,"",ROUND(M230,2))</f>
        <v/>
      </c>
      <c r="C243" s="1" t="str">
        <f aca="false">IFERROR(IF(ISEVEN(A243)=0,$B$3,"Sell"),"")</f>
        <v/>
      </c>
      <c r="D243" s="1" t="str">
        <f aca="false">IF(A243&gt;$B$10,"",IF(A243=$B$10,$B$8,-$B$9))</f>
        <v/>
      </c>
      <c r="E243" s="27" t="str">
        <f aca="false">IF(A243&gt;$B$10,"",B243*D243*$B$12)</f>
        <v/>
      </c>
      <c r="F243" s="27" t="str">
        <f aca="false">IF(A243&gt;$B$10,"",B243+F242)</f>
        <v/>
      </c>
      <c r="G243" s="1" t="str">
        <f aca="false">IF(A243&gt;$B$10,"",E243+G242)</f>
        <v/>
      </c>
      <c r="H243" s="1" t="str">
        <f aca="false">IF(A243&gt;$B$10,"",IF(A243=$B$10,(-$B$9+1)*B243*$B$12,0))</f>
        <v/>
      </c>
      <c r="J243" s="1" t="n">
        <v>240</v>
      </c>
      <c r="K243" s="1" t="str">
        <f aca="false">IF(J243&gt;$B$10,"",($B$4*$B$6+F255*$B$9)/$B$8)</f>
        <v/>
      </c>
      <c r="L243" s="1" t="str">
        <f aca="false">IF(J243&gt;$B$10,"",($B$7-G255)/($B$8*$B$12))</f>
        <v/>
      </c>
      <c r="M243" s="1" t="str">
        <f aca="false">IF($B$5="AMOUNT",L243,K243)</f>
        <v/>
      </c>
    </row>
    <row r="244" customFormat="false" ht="14.4" hidden="false" customHeight="false" outlineLevel="0" collapsed="false">
      <c r="A244" s="1" t="str">
        <f aca="false">IFERROR(IF(A243+1&lt;=$B$10,A243+1,""),"")</f>
        <v/>
      </c>
      <c r="B244" s="27" t="str">
        <f aca="false">IF(A244&gt;$B$10,"",ROUND(M231,2))</f>
        <v/>
      </c>
      <c r="C244" s="1" t="str">
        <f aca="false">IFERROR(IF(ISEVEN(A244)=0,$B$3,"Sell"),"")</f>
        <v/>
      </c>
      <c r="D244" s="1" t="str">
        <f aca="false">IF(A244&gt;$B$10,"",IF(A244=$B$10,$B$8,-$B$9))</f>
        <v/>
      </c>
      <c r="E244" s="27" t="str">
        <f aca="false">IF(A244&gt;$B$10,"",B244*D244*$B$12)</f>
        <v/>
      </c>
      <c r="F244" s="27" t="str">
        <f aca="false">IF(A244&gt;$B$10,"",B244+F243)</f>
        <v/>
      </c>
      <c r="G244" s="1" t="str">
        <f aca="false">IF(A244&gt;$B$10,"",E244+G243)</f>
        <v/>
      </c>
      <c r="H244" s="1" t="str">
        <f aca="false">IF(A244&gt;$B$10,"",IF(A244=$B$10,(-$B$9+1)*B244*$B$12,0))</f>
        <v/>
      </c>
      <c r="J244" s="1" t="n">
        <v>241</v>
      </c>
      <c r="K244" s="1" t="str">
        <f aca="false">IF(J244&gt;$B$10,"",($B$4*$B$6+F256*$B$9)/$B$8)</f>
        <v/>
      </c>
      <c r="L244" s="1" t="str">
        <f aca="false">IF(J244&gt;$B$10,"",($B$7-G256)/($B$8*$B$12))</f>
        <v/>
      </c>
      <c r="M244" s="1" t="str">
        <f aca="false">IF($B$5="AMOUNT",L244,K244)</f>
        <v/>
      </c>
    </row>
    <row r="245" customFormat="false" ht="14.4" hidden="false" customHeight="false" outlineLevel="0" collapsed="false">
      <c r="A245" s="1" t="str">
        <f aca="false">IFERROR(IF(A244+1&lt;=$B$10,A244+1,""),"")</f>
        <v/>
      </c>
      <c r="B245" s="27" t="str">
        <f aca="false">IF(A245&gt;$B$10,"",ROUND(M232,2))</f>
        <v/>
      </c>
      <c r="C245" s="1" t="str">
        <f aca="false">IFERROR(IF(ISEVEN(A245)=0,$B$3,"Sell"),"")</f>
        <v/>
      </c>
      <c r="D245" s="1" t="str">
        <f aca="false">IF(A245&gt;$B$10,"",IF(A245=$B$10,$B$8,-$B$9))</f>
        <v/>
      </c>
      <c r="E245" s="27" t="str">
        <f aca="false">IF(A245&gt;$B$10,"",B245*D245*$B$12)</f>
        <v/>
      </c>
      <c r="F245" s="27" t="str">
        <f aca="false">IF(A245&gt;$B$10,"",B245+F244)</f>
        <v/>
      </c>
      <c r="G245" s="1" t="str">
        <f aca="false">IF(A245&gt;$B$10,"",E245+G244)</f>
        <v/>
      </c>
      <c r="H245" s="1" t="str">
        <f aca="false">IF(A245&gt;$B$10,"",IF(A245=$B$10,(-$B$9+1)*B245*$B$12,0))</f>
        <v/>
      </c>
      <c r="J245" s="1" t="n">
        <v>242</v>
      </c>
      <c r="K245" s="1" t="str">
        <f aca="false">IF(J245&gt;$B$10,"",($B$4*$B$6+F257*$B$9)/$B$8)</f>
        <v/>
      </c>
      <c r="L245" s="1" t="str">
        <f aca="false">IF(J245&gt;$B$10,"",($B$7-G257)/($B$8*$B$12))</f>
        <v/>
      </c>
      <c r="M245" s="1" t="str">
        <f aca="false">IF($B$5="AMOUNT",L245,K245)</f>
        <v/>
      </c>
    </row>
    <row r="246" customFormat="false" ht="14.4" hidden="false" customHeight="false" outlineLevel="0" collapsed="false">
      <c r="A246" s="1" t="str">
        <f aca="false">IFERROR(IF(A245+1&lt;=$B$10,A245+1,""),"")</f>
        <v/>
      </c>
      <c r="B246" s="27" t="str">
        <f aca="false">IF(A246&gt;$B$10,"",ROUND(M233,2))</f>
        <v/>
      </c>
      <c r="C246" s="1" t="str">
        <f aca="false">IFERROR(IF(ISEVEN(A246)=0,$B$3,"Sell"),"")</f>
        <v/>
      </c>
      <c r="D246" s="1" t="str">
        <f aca="false">IF(A246&gt;$B$10,"",IF(A246=$B$10,$B$8,-$B$9))</f>
        <v/>
      </c>
      <c r="E246" s="27" t="str">
        <f aca="false">IF(A246&gt;$B$10,"",B246*D246*$B$12)</f>
        <v/>
      </c>
      <c r="F246" s="27" t="str">
        <f aca="false">IF(A246&gt;$B$10,"",B246+F245)</f>
        <v/>
      </c>
      <c r="G246" s="1" t="str">
        <f aca="false">IF(A246&gt;$B$10,"",E246+G245)</f>
        <v/>
      </c>
      <c r="H246" s="1" t="str">
        <f aca="false">IF(A246&gt;$B$10,"",IF(A246=$B$10,(-$B$9+1)*B246*$B$12,0))</f>
        <v/>
      </c>
      <c r="J246" s="1" t="n">
        <v>243</v>
      </c>
      <c r="K246" s="1" t="str">
        <f aca="false">IF(J246&gt;$B$10,"",($B$4*$B$6+F258*$B$9)/$B$8)</f>
        <v/>
      </c>
      <c r="L246" s="1" t="str">
        <f aca="false">IF(J246&gt;$B$10,"",($B$7-G258)/($B$8*$B$12))</f>
        <v/>
      </c>
      <c r="M246" s="1" t="str">
        <f aca="false">IF($B$5="AMOUNT",L246,K246)</f>
        <v/>
      </c>
    </row>
    <row r="247" customFormat="false" ht="14.4" hidden="false" customHeight="false" outlineLevel="0" collapsed="false">
      <c r="A247" s="1" t="str">
        <f aca="false">IFERROR(IF(A246+1&lt;=$B$10,A246+1,""),"")</f>
        <v/>
      </c>
      <c r="B247" s="27" t="str">
        <f aca="false">IF(A247&gt;$B$10,"",ROUND(M234,2))</f>
        <v/>
      </c>
      <c r="C247" s="1" t="str">
        <f aca="false">IFERROR(IF(ISEVEN(A247)=0,$B$3,"Sell"),"")</f>
        <v/>
      </c>
      <c r="D247" s="1" t="str">
        <f aca="false">IF(A247&gt;$B$10,"",IF(A247=$B$10,$B$8,-$B$9))</f>
        <v/>
      </c>
      <c r="E247" s="27" t="str">
        <f aca="false">IF(A247&gt;$B$10,"",B247*D247*$B$12)</f>
        <v/>
      </c>
      <c r="F247" s="27" t="str">
        <f aca="false">IF(A247&gt;$B$10,"",B247+F246)</f>
        <v/>
      </c>
      <c r="G247" s="1" t="str">
        <f aca="false">IF(A247&gt;$B$10,"",E247+G246)</f>
        <v/>
      </c>
      <c r="H247" s="1" t="str">
        <f aca="false">IF(A247&gt;$B$10,"",IF(A247=$B$10,(-$B$9+1)*B247*$B$12,0))</f>
        <v/>
      </c>
      <c r="J247" s="1" t="n">
        <v>244</v>
      </c>
      <c r="K247" s="1" t="str">
        <f aca="false">IF(J247&gt;$B$10,"",($B$4*$B$6+F259*$B$9)/$B$8)</f>
        <v/>
      </c>
      <c r="L247" s="1" t="str">
        <f aca="false">IF(J247&gt;$B$10,"",($B$7-G259)/($B$8*$B$12))</f>
        <v/>
      </c>
      <c r="M247" s="1" t="str">
        <f aca="false">IF($B$5="AMOUNT",L247,K247)</f>
        <v/>
      </c>
    </row>
    <row r="248" customFormat="false" ht="14.4" hidden="false" customHeight="false" outlineLevel="0" collapsed="false">
      <c r="A248" s="1" t="str">
        <f aca="false">IFERROR(IF(A247+1&lt;=$B$10,A247+1,""),"")</f>
        <v/>
      </c>
      <c r="B248" s="27" t="str">
        <f aca="false">IF(A248&gt;$B$10,"",ROUND(M235,2))</f>
        <v/>
      </c>
      <c r="C248" s="1" t="str">
        <f aca="false">IFERROR(IF(ISEVEN(A248)=0,$B$3,"Sell"),"")</f>
        <v/>
      </c>
      <c r="D248" s="1" t="str">
        <f aca="false">IF(A248&gt;$B$10,"",IF(A248=$B$10,$B$8,-$B$9))</f>
        <v/>
      </c>
      <c r="E248" s="27" t="str">
        <f aca="false">IF(A248&gt;$B$10,"",B248*D248*$B$12)</f>
        <v/>
      </c>
      <c r="F248" s="27" t="str">
        <f aca="false">IF(A248&gt;$B$10,"",B248+F247)</f>
        <v/>
      </c>
      <c r="G248" s="1" t="str">
        <f aca="false">IF(A248&gt;$B$10,"",E248+G247)</f>
        <v/>
      </c>
      <c r="H248" s="1" t="str">
        <f aca="false">IF(A248&gt;$B$10,"",IF(A248=$B$10,(-$B$9+1)*B248*$B$12,0))</f>
        <v/>
      </c>
      <c r="J248" s="1" t="n">
        <v>245</v>
      </c>
      <c r="K248" s="1" t="str">
        <f aca="false">IF(J248&gt;$B$10,"",($B$4*$B$6+F260*$B$9)/$B$8)</f>
        <v/>
      </c>
      <c r="L248" s="1" t="str">
        <f aca="false">IF(J248&gt;$B$10,"",($B$7-G260)/($B$8*$B$12))</f>
        <v/>
      </c>
      <c r="M248" s="1" t="str">
        <f aca="false">IF($B$5="AMOUNT",L248,K248)</f>
        <v/>
      </c>
    </row>
    <row r="249" customFormat="false" ht="14.4" hidden="false" customHeight="false" outlineLevel="0" collapsed="false">
      <c r="A249" s="1" t="str">
        <f aca="false">IFERROR(IF(A248+1&lt;=$B$10,A248+1,""),"")</f>
        <v/>
      </c>
      <c r="B249" s="27" t="str">
        <f aca="false">IF(A249&gt;$B$10,"",ROUND(M236,2))</f>
        <v/>
      </c>
      <c r="C249" s="1" t="str">
        <f aca="false">IFERROR(IF(ISEVEN(A249)=0,$B$3,"Sell"),"")</f>
        <v/>
      </c>
      <c r="D249" s="1" t="str">
        <f aca="false">IF(A249&gt;$B$10,"",IF(A249=$B$10,$B$8,-$B$9))</f>
        <v/>
      </c>
      <c r="E249" s="27" t="str">
        <f aca="false">IF(A249&gt;$B$10,"",B249*D249*$B$12)</f>
        <v/>
      </c>
      <c r="F249" s="27" t="str">
        <f aca="false">IF(A249&gt;$B$10,"",B249+F248)</f>
        <v/>
      </c>
      <c r="G249" s="1" t="str">
        <f aca="false">IF(A249&gt;$B$10,"",E249+G248)</f>
        <v/>
      </c>
      <c r="H249" s="1" t="str">
        <f aca="false">IF(A249&gt;$B$10,"",IF(A249=$B$10,(-$B$9+1)*B249*$B$12,0))</f>
        <v/>
      </c>
      <c r="J249" s="1" t="n">
        <v>246</v>
      </c>
      <c r="K249" s="1" t="str">
        <f aca="false">IF(J249&gt;$B$10,"",($B$4*$B$6+F261*$B$9)/$B$8)</f>
        <v/>
      </c>
      <c r="L249" s="1" t="str">
        <f aca="false">IF(J249&gt;$B$10,"",($B$7-G261)/($B$8*$B$12))</f>
        <v/>
      </c>
      <c r="M249" s="1" t="str">
        <f aca="false">IF($B$5="AMOUNT",L249,K249)</f>
        <v/>
      </c>
    </row>
    <row r="250" customFormat="false" ht="14.4" hidden="false" customHeight="false" outlineLevel="0" collapsed="false">
      <c r="A250" s="1" t="str">
        <f aca="false">IFERROR(IF(A249+1&lt;=$B$10,A249+1,""),"")</f>
        <v/>
      </c>
      <c r="B250" s="27" t="str">
        <f aca="false">IF(A250&gt;$B$10,"",ROUND(M237,2))</f>
        <v/>
      </c>
      <c r="C250" s="1" t="str">
        <f aca="false">IFERROR(IF(ISEVEN(A250)=0,$B$3,"Sell"),"")</f>
        <v/>
      </c>
      <c r="D250" s="1" t="str">
        <f aca="false">IF(A250&gt;$B$10,"",IF(A250=$B$10,$B$8,-$B$9))</f>
        <v/>
      </c>
      <c r="E250" s="27" t="str">
        <f aca="false">IF(A250&gt;$B$10,"",B250*D250*$B$12)</f>
        <v/>
      </c>
      <c r="F250" s="27" t="str">
        <f aca="false">IF(A250&gt;$B$10,"",B250+F249)</f>
        <v/>
      </c>
      <c r="G250" s="1" t="str">
        <f aca="false">IF(A250&gt;$B$10,"",E250+G249)</f>
        <v/>
      </c>
      <c r="H250" s="1" t="str">
        <f aca="false">IF(A250&gt;$B$10,"",IF(A250=$B$10,(-$B$9+1)*B250*$B$12,0))</f>
        <v/>
      </c>
      <c r="J250" s="1" t="n">
        <v>247</v>
      </c>
      <c r="K250" s="1" t="str">
        <f aca="false">IF(J250&gt;$B$10,"",($B$4*$B$6+F262*$B$9)/$B$8)</f>
        <v/>
      </c>
      <c r="L250" s="1" t="str">
        <f aca="false">IF(J250&gt;$B$10,"",($B$7-G262)/($B$8*$B$12))</f>
        <v/>
      </c>
      <c r="M250" s="1" t="str">
        <f aca="false">IF($B$5="AMOUNT",L250,K250)</f>
        <v/>
      </c>
    </row>
    <row r="251" customFormat="false" ht="14.4" hidden="false" customHeight="false" outlineLevel="0" collapsed="false">
      <c r="A251" s="1" t="str">
        <f aca="false">IFERROR(IF(A250+1&lt;=$B$10,A250+1,""),"")</f>
        <v/>
      </c>
      <c r="B251" s="27" t="str">
        <f aca="false">IF(A251&gt;$B$10,"",ROUND(M238,2))</f>
        <v/>
      </c>
      <c r="C251" s="1" t="str">
        <f aca="false">IFERROR(IF(ISEVEN(A251)=0,$B$3,"Sell"),"")</f>
        <v/>
      </c>
      <c r="D251" s="1" t="str">
        <f aca="false">IF(A251&gt;$B$10,"",IF(A251=$B$10,$B$8,-$B$9))</f>
        <v/>
      </c>
      <c r="E251" s="27" t="str">
        <f aca="false">IF(A251&gt;$B$10,"",B251*D251*$B$12)</f>
        <v/>
      </c>
      <c r="F251" s="27" t="str">
        <f aca="false">IF(A251&gt;$B$10,"",B251+F250)</f>
        <v/>
      </c>
      <c r="G251" s="1" t="str">
        <f aca="false">IF(A251&gt;$B$10,"",E251+G250)</f>
        <v/>
      </c>
      <c r="H251" s="1" t="str">
        <f aca="false">IF(A251&gt;$B$10,"",IF(A251=$B$10,(-$B$9+1)*B251*$B$12,0))</f>
        <v/>
      </c>
      <c r="J251" s="1" t="n">
        <v>248</v>
      </c>
      <c r="K251" s="1" t="str">
        <f aca="false">IF(J251&gt;$B$10,"",($B$4*$B$6+F263*$B$9)/$B$8)</f>
        <v/>
      </c>
      <c r="L251" s="1" t="str">
        <f aca="false">IF(J251&gt;$B$10,"",($B$7-G263)/($B$8*$B$12))</f>
        <v/>
      </c>
      <c r="M251" s="1" t="str">
        <f aca="false">IF($B$5="AMOUNT",L251,K251)</f>
        <v/>
      </c>
    </row>
    <row r="252" customFormat="false" ht="14.4" hidden="false" customHeight="false" outlineLevel="0" collapsed="false">
      <c r="A252" s="1" t="str">
        <f aca="false">IFERROR(IF(A251+1&lt;=$B$10,A251+1,""),"")</f>
        <v/>
      </c>
      <c r="B252" s="27" t="str">
        <f aca="false">IF(A252&gt;$B$10,"",ROUND(M239,2))</f>
        <v/>
      </c>
      <c r="C252" s="1" t="str">
        <f aca="false">IFERROR(IF(ISEVEN(A252)=0,$B$3,"Sell"),"")</f>
        <v/>
      </c>
      <c r="D252" s="1" t="str">
        <f aca="false">IF(A252&gt;$B$10,"",IF(A252=$B$10,$B$8,-$B$9))</f>
        <v/>
      </c>
      <c r="E252" s="27" t="str">
        <f aca="false">IF(A252&gt;$B$10,"",B252*D252*$B$12)</f>
        <v/>
      </c>
      <c r="F252" s="27" t="str">
        <f aca="false">IF(A252&gt;$B$10,"",B252+F251)</f>
        <v/>
      </c>
      <c r="G252" s="1" t="str">
        <f aca="false">IF(A252&gt;$B$10,"",E252+G251)</f>
        <v/>
      </c>
      <c r="H252" s="1" t="str">
        <f aca="false">IF(A252&gt;$B$10,"",IF(A252=$B$10,(-$B$9+1)*B252*$B$12,0))</f>
        <v/>
      </c>
    </row>
    <row r="253" customFormat="false" ht="14.4" hidden="false" customHeight="false" outlineLevel="0" collapsed="false">
      <c r="A253" s="1" t="str">
        <f aca="false">IFERROR(IF(A252+1&lt;=$B$10,A252+1,""),"")</f>
        <v/>
      </c>
      <c r="B253" s="27" t="str">
        <f aca="false">IF(A253&gt;$B$10,"",ROUND(M240,2))</f>
        <v/>
      </c>
      <c r="C253" s="1" t="str">
        <f aca="false">IFERROR(IF(ISEVEN(A253)=0,$B$3,"Sell"),"")</f>
        <v/>
      </c>
      <c r="D253" s="1" t="str">
        <f aca="false">IF(A253&gt;$B$10,"",IF(A253=$B$10,$B$8,-$B$9))</f>
        <v/>
      </c>
      <c r="E253" s="27" t="str">
        <f aca="false">IF(A253&gt;$B$10,"",B253*D253*$B$12)</f>
        <v/>
      </c>
      <c r="F253" s="27" t="str">
        <f aca="false">IF(A253&gt;$B$10,"",B253+F252)</f>
        <v/>
      </c>
      <c r="G253" s="1" t="str">
        <f aca="false">IF(A253&gt;$B$10,"",E253+G252)</f>
        <v/>
      </c>
      <c r="H253" s="1" t="str">
        <f aca="false">IF(A253&gt;$B$10,"",IF(A253=$B$10,(-$B$9+1)*B253*$B$12,0))</f>
        <v/>
      </c>
    </row>
    <row r="254" customFormat="false" ht="14.4" hidden="false" customHeight="false" outlineLevel="0" collapsed="false">
      <c r="A254" s="1" t="str">
        <f aca="false">IFERROR(IF(A253+1&lt;=$B$10,A253+1,""),"")</f>
        <v/>
      </c>
      <c r="B254" s="27" t="str">
        <f aca="false">IF(A254&gt;$B$10,"",ROUND(M241,2))</f>
        <v/>
      </c>
      <c r="C254" s="1" t="str">
        <f aca="false">IFERROR(IF(ISEVEN(A254)=0,$B$3,"Sell"),"")</f>
        <v/>
      </c>
      <c r="D254" s="1" t="str">
        <f aca="false">IF(A254&gt;$B$10,"",IF(A254=$B$10,$B$8,-$B$9))</f>
        <v/>
      </c>
      <c r="E254" s="27" t="str">
        <f aca="false">IF(A254&gt;$B$10,"",B254*D254*$B$12)</f>
        <v/>
      </c>
      <c r="F254" s="27" t="str">
        <f aca="false">IF(A254&gt;$B$10,"",B254+F253)</f>
        <v/>
      </c>
      <c r="G254" s="1" t="str">
        <f aca="false">IF(A254&gt;$B$10,"",E254+G253)</f>
        <v/>
      </c>
      <c r="H254" s="1" t="str">
        <f aca="false">IF(A254&gt;$B$10,"",IF(A254=$B$10,(-$B$9+1)*B254*$B$12,0))</f>
        <v/>
      </c>
    </row>
    <row r="255" customFormat="false" ht="14.4" hidden="false" customHeight="false" outlineLevel="0" collapsed="false">
      <c r="A255" s="1" t="str">
        <f aca="false">IFERROR(IF(A254+1&lt;=$B$10,A254+1,""),"")</f>
        <v/>
      </c>
      <c r="B255" s="27" t="str">
        <f aca="false">IF(A255&gt;$B$10,"",ROUND(M242,2))</f>
        <v/>
      </c>
      <c r="C255" s="1" t="str">
        <f aca="false">IFERROR(IF(ISEVEN(A255)=0,$B$3,"Sell"),"")</f>
        <v/>
      </c>
      <c r="D255" s="1" t="str">
        <f aca="false">IF(A255&gt;$B$10,"",IF(A255=$B$10,$B$8,-$B$9))</f>
        <v/>
      </c>
      <c r="E255" s="27" t="str">
        <f aca="false">IF(A255&gt;$B$10,"",B255*D255*$B$12)</f>
        <v/>
      </c>
      <c r="F255" s="27" t="str">
        <f aca="false">IF(A255&gt;$B$10,"",B255+F254)</f>
        <v/>
      </c>
      <c r="G255" s="1" t="str">
        <f aca="false">IF(A255&gt;$B$10,"",E255+G254)</f>
        <v/>
      </c>
      <c r="H255" s="1" t="str">
        <f aca="false">IF(A255&gt;$B$10,"",IF(A255=$B$10,(-$B$9+1)*B255*$B$12,0))</f>
        <v/>
      </c>
    </row>
    <row r="256" customFormat="false" ht="14.4" hidden="false" customHeight="false" outlineLevel="0" collapsed="false">
      <c r="A256" s="1" t="str">
        <f aca="false">IFERROR(IF(A255+1&lt;=$B$10,A255+1,""),"")</f>
        <v/>
      </c>
      <c r="B256" s="27" t="str">
        <f aca="false">IF(A256&gt;$B$10,"",ROUND(M243,2))</f>
        <v/>
      </c>
      <c r="C256" s="1" t="str">
        <f aca="false">IFERROR(IF(ISEVEN(A256)=0,$B$3,"Sell"),"")</f>
        <v/>
      </c>
      <c r="D256" s="1" t="str">
        <f aca="false">IF(A256&gt;$B$10,"",IF(A256=$B$10,$B$8,-$B$9))</f>
        <v/>
      </c>
      <c r="E256" s="27" t="str">
        <f aca="false">IF(A256&gt;$B$10,"",B256*D256*$B$12)</f>
        <v/>
      </c>
      <c r="F256" s="27" t="str">
        <f aca="false">IF(A256&gt;$B$10,"",B256+F255)</f>
        <v/>
      </c>
      <c r="G256" s="1" t="str">
        <f aca="false">IF(A256&gt;$B$10,"",E256+G255)</f>
        <v/>
      </c>
      <c r="H256" s="1" t="str">
        <f aca="false">IF(A256&gt;$B$10,"",IF(A256=$B$10,(-$B$9+1)*B256*$B$12,0))</f>
        <v/>
      </c>
    </row>
    <row r="257" customFormat="false" ht="14.4" hidden="false" customHeight="false" outlineLevel="0" collapsed="false">
      <c r="A257" s="1" t="str">
        <f aca="false">IFERROR(IF(A256+1&lt;=$B$10,A256+1,""),"")</f>
        <v/>
      </c>
      <c r="B257" s="27" t="str">
        <f aca="false">IF(A257&gt;$B$10,"",ROUND(M244,2))</f>
        <v/>
      </c>
      <c r="C257" s="1" t="str">
        <f aca="false">IFERROR(IF(ISEVEN(A257)=0,$B$3,"Sell"),"")</f>
        <v/>
      </c>
      <c r="D257" s="1" t="str">
        <f aca="false">IF(A257&gt;$B$10,"",IF(A257=$B$10,$B$8,-$B$9))</f>
        <v/>
      </c>
      <c r="E257" s="27" t="str">
        <f aca="false">IF(A257&gt;$B$10,"",B257*D257*$B$12)</f>
        <v/>
      </c>
      <c r="F257" s="27" t="str">
        <f aca="false">IF(A257&gt;$B$10,"",B257+F256)</f>
        <v/>
      </c>
      <c r="G257" s="1" t="str">
        <f aca="false">IF(A257&gt;$B$10,"",E257+G256)</f>
        <v/>
      </c>
      <c r="H257" s="1" t="str">
        <f aca="false">IF(A257&gt;$B$10,"",IF(A257=$B$10,(-$B$9+1)*B257*$B$12,0))</f>
        <v/>
      </c>
    </row>
    <row r="258" customFormat="false" ht="14.4" hidden="false" customHeight="false" outlineLevel="0" collapsed="false">
      <c r="A258" s="1" t="str">
        <f aca="false">IFERROR(IF(A257+1&lt;=$B$10,A257+1,""),"")</f>
        <v/>
      </c>
      <c r="B258" s="27" t="str">
        <f aca="false">IF(A258&gt;$B$10,"",ROUND(M245,2))</f>
        <v/>
      </c>
      <c r="C258" s="1" t="str">
        <f aca="false">IFERROR(IF(ISEVEN(A258)=0,$B$3,"Sell"),"")</f>
        <v/>
      </c>
      <c r="D258" s="1" t="str">
        <f aca="false">IF(A258&gt;$B$10,"",IF(A258=$B$10,$B$8,-$B$9))</f>
        <v/>
      </c>
      <c r="E258" s="27" t="str">
        <f aca="false">IF(A258&gt;$B$10,"",B258*D258*$B$12)</f>
        <v/>
      </c>
      <c r="F258" s="27" t="str">
        <f aca="false">IF(A258&gt;$B$10,"",B258+F257)</f>
        <v/>
      </c>
      <c r="G258" s="1" t="str">
        <f aca="false">IF(A258&gt;$B$10,"",E258+G257)</f>
        <v/>
      </c>
      <c r="H258" s="1" t="str">
        <f aca="false">IF(A258&gt;$B$10,"",IF(A258=$B$10,(-$B$9+1)*B258*$B$12,0))</f>
        <v/>
      </c>
    </row>
    <row r="259" customFormat="false" ht="14.4" hidden="false" customHeight="false" outlineLevel="0" collapsed="false">
      <c r="A259" s="1" t="str">
        <f aca="false">IFERROR(IF(A258+1&lt;=$B$10,A258+1,""),"")</f>
        <v/>
      </c>
      <c r="B259" s="27" t="str">
        <f aca="false">IF(A259&gt;$B$10,"",ROUND(M246,2))</f>
        <v/>
      </c>
      <c r="C259" s="1" t="str">
        <f aca="false">IFERROR(IF(ISEVEN(A259)=0,$B$3,"Sell"),"")</f>
        <v/>
      </c>
      <c r="D259" s="1" t="str">
        <f aca="false">IF(A259&gt;$B$10,"",IF(A259=$B$10,$B$8,-$B$9))</f>
        <v/>
      </c>
      <c r="E259" s="27" t="str">
        <f aca="false">IF(A259&gt;$B$10,"",B259*D259*$B$12)</f>
        <v/>
      </c>
      <c r="F259" s="27" t="str">
        <f aca="false">IF(A259&gt;$B$10,"",B259+F258)</f>
        <v/>
      </c>
      <c r="G259" s="1" t="str">
        <f aca="false">IF(A259&gt;$B$10,"",E259+G258)</f>
        <v/>
      </c>
      <c r="H259" s="1" t="str">
        <f aca="false">IF(A259&gt;$B$10,"",IF(A259=$B$10,(-$B$9+1)*B259*$B$12,0))</f>
        <v/>
      </c>
    </row>
    <row r="260" customFormat="false" ht="14.4" hidden="false" customHeight="false" outlineLevel="0" collapsed="false">
      <c r="A260" s="1" t="str">
        <f aca="false">IFERROR(IF(A259+1&lt;=$B$10,A259+1,""),"")</f>
        <v/>
      </c>
      <c r="B260" s="27" t="str">
        <f aca="false">IF(A260&gt;$B$10,"",ROUND(M247,2))</f>
        <v/>
      </c>
      <c r="C260" s="1" t="str">
        <f aca="false">IFERROR(IF(ISEVEN(A260)=0,$B$3,"Sell"),"")</f>
        <v/>
      </c>
      <c r="D260" s="1" t="str">
        <f aca="false">IF(A260&gt;$B$10,"",IF(A260=$B$10,$B$8,-$B$9))</f>
        <v/>
      </c>
      <c r="E260" s="27" t="str">
        <f aca="false">IF(A260&gt;$B$10,"",B260*D260*$B$12)</f>
        <v/>
      </c>
      <c r="F260" s="27" t="str">
        <f aca="false">IF(A260&gt;$B$10,"",B260+F259)</f>
        <v/>
      </c>
      <c r="G260" s="1" t="str">
        <f aca="false">IF(A260&gt;$B$10,"",E260+G259)</f>
        <v/>
      </c>
      <c r="H260" s="1" t="str">
        <f aca="false">IF(A260&gt;$B$10,"",IF(A260=$B$10,(-$B$9+1)*B260*$B$12,0))</f>
        <v/>
      </c>
    </row>
    <row r="261" customFormat="false" ht="14.4" hidden="false" customHeight="false" outlineLevel="0" collapsed="false">
      <c r="A261" s="1" t="str">
        <f aca="false">IFERROR(IF(A260+1&lt;=$B$10,A260+1,""),"")</f>
        <v/>
      </c>
      <c r="B261" s="27" t="str">
        <f aca="false">IF(A261&gt;$B$10,"",ROUND(M248,2))</f>
        <v/>
      </c>
      <c r="C261" s="1" t="str">
        <f aca="false">IFERROR(IF(ISEVEN(A261)=0,$B$3,"Sell"),"")</f>
        <v/>
      </c>
      <c r="D261" s="1" t="str">
        <f aca="false">IF(A261&gt;$B$10,"",IF(A261=$B$10,$B$8,-$B$9))</f>
        <v/>
      </c>
      <c r="E261" s="27" t="str">
        <f aca="false">IF(A261&gt;$B$10,"",B261*D261*$B$12)</f>
        <v/>
      </c>
      <c r="F261" s="27" t="str">
        <f aca="false">IF(A261&gt;$B$10,"",B261+F260)</f>
        <v/>
      </c>
      <c r="G261" s="1" t="str">
        <f aca="false">IF(A261&gt;$B$10,"",E261+G260)</f>
        <v/>
      </c>
      <c r="H261" s="1" t="str">
        <f aca="false">IF(A261&gt;$B$10,"",IF(A261=$B$10,(-$B$9+1)*B261*$B$12,0))</f>
        <v/>
      </c>
    </row>
    <row r="262" customFormat="false" ht="14.4" hidden="false" customHeight="false" outlineLevel="0" collapsed="false">
      <c r="A262" s="1" t="str">
        <f aca="false">IFERROR(IF(A261+1&lt;=$B$10,A261+1,""),"")</f>
        <v/>
      </c>
      <c r="B262" s="27" t="str">
        <f aca="false">IF(A262&gt;$B$10,"",ROUND(M249,2))</f>
        <v/>
      </c>
      <c r="C262" s="1" t="str">
        <f aca="false">IFERROR(IF(ISEVEN(A262)=0,$B$3,"Sell"),"")</f>
        <v/>
      </c>
      <c r="D262" s="1" t="str">
        <f aca="false">IF(A262&gt;$B$10,"",IF(A262=$B$10,$B$8,-$B$9))</f>
        <v/>
      </c>
      <c r="E262" s="27" t="str">
        <f aca="false">IF(A262&gt;$B$10,"",B262*D262*$B$12)</f>
        <v/>
      </c>
      <c r="F262" s="27" t="str">
        <f aca="false">IF(A262&gt;$B$10,"",B262+F261)</f>
        <v/>
      </c>
      <c r="G262" s="1" t="str">
        <f aca="false">IF(A262&gt;$B$10,"",E262+G261)</f>
        <v/>
      </c>
      <c r="H262" s="1" t="str">
        <f aca="false">IF(A262&gt;$B$10,"",IF(A262=$B$10,(-$B$9+1)*B262*$B$12,0))</f>
        <v/>
      </c>
    </row>
    <row r="263" customFormat="false" ht="14.4" hidden="false" customHeight="false" outlineLevel="0" collapsed="false">
      <c r="A263" s="1" t="str">
        <f aca="false">IFERROR(IF(A262+1&lt;=$B$10,A262+1,""),"")</f>
        <v/>
      </c>
      <c r="B263" s="27" t="str">
        <f aca="false">IF(A263&gt;$B$10,"",ROUND(M250,2))</f>
        <v/>
      </c>
      <c r="C263" s="1" t="str">
        <f aca="false">IFERROR(IF(ISEVEN(A263)=0,$B$3,"Sell"),"")</f>
        <v/>
      </c>
      <c r="D263" s="1" t="str">
        <f aca="false">IF(A263&gt;$B$10,"",IF(A263=$B$10,$B$8,-$B$9))</f>
        <v/>
      </c>
      <c r="E263" s="27" t="str">
        <f aca="false">IF(A263&gt;$B$10,"",B263*D263*$B$12)</f>
        <v/>
      </c>
      <c r="F263" s="27" t="str">
        <f aca="false">IF(A263&gt;$B$10,"",B263+F262)</f>
        <v/>
      </c>
      <c r="G263" s="1" t="str">
        <f aca="false">IF(A263&gt;$B$10,"",E263+G262)</f>
        <v/>
      </c>
      <c r="H263" s="1" t="str">
        <f aca="false">IF(A263&gt;$B$10,"",IF(A263=$B$10,(-$B$9+1)*B263*$B$12,0))</f>
        <v/>
      </c>
    </row>
    <row r="264" customFormat="false" ht="14.4" hidden="false" customHeight="false" outlineLevel="0" collapsed="false">
      <c r="A264" s="1" t="str">
        <f aca="false">IFERROR(IF(A263+1&lt;=$B$10,A263+1,""),"")</f>
        <v/>
      </c>
      <c r="B264" s="27" t="str">
        <f aca="false">IF(A264&gt;$B$10,"",ROUND(M251,2))</f>
        <v/>
      </c>
      <c r="C264" s="1" t="str">
        <f aca="false">IFERROR(IF(ISEVEN(A264)=0,$B$3,"Sell"),"")</f>
        <v/>
      </c>
      <c r="D264" s="1" t="str">
        <f aca="false">IF(A264&gt;$B$10,"",IF(A264=$B$10,$B$8,-$B$9))</f>
        <v/>
      </c>
      <c r="E264" s="27" t="str">
        <f aca="false">IF(A264&gt;$B$10,"",B264*D264*$B$12)</f>
        <v/>
      </c>
      <c r="F264" s="27" t="str">
        <f aca="false">IF(A264&gt;$B$10,"",B264+F263)</f>
        <v/>
      </c>
      <c r="G264" s="1" t="str">
        <f aca="false">IF(A264&gt;$B$10,"",E264+G263)</f>
        <v/>
      </c>
      <c r="H264" s="1" t="str">
        <f aca="false">IF(A264&gt;$B$10,"",IF(A264=$B$10,(-$B$9+1)*B264*$B$12,0))</f>
        <v/>
      </c>
    </row>
  </sheetData>
  <sheetProtection sheet="true" password="c402" objects="true" scenarios="true"/>
  <mergeCells count="3">
    <mergeCell ref="A1:H2"/>
    <mergeCell ref="O14:S14"/>
    <mergeCell ref="A15:G15"/>
  </mergeCells>
  <dataValidations count="4">
    <dataValidation allowBlank="true" operator="between" showDropDown="false" showErrorMessage="true" showInputMessage="true" sqref="F3" type="list">
      <formula1>"NET,LARGEST SIDE"</formula1>
      <formula2>0</formula2>
    </dataValidation>
    <dataValidation allowBlank="true" operator="between" showDropDown="false" showErrorMessage="true" showInputMessage="true" sqref="B5" type="list">
      <formula1>"PIPS,AMOUNT"</formula1>
      <formula2>0</formula2>
    </dataValidation>
    <dataValidation allowBlank="true" error="The value entered is invalid" errorTitle="Invalid Value Entered" operator="between" showDropDown="false" showErrorMessage="true" showInputMessage="true" sqref="E8:F8 D9:F9 E10:F10" type="whole">
      <formula1>-A8-A9</formula1>
      <formula2>A8</formula2>
    </dataValidation>
    <dataValidation allowBlank="true" error="The value entered is invalid" errorTitle="Invalid Value Entered" operator="between" showDropDown="false" showErrorMessage="true" showInputMessage="true" sqref="G8:G10" type="whole">
      <formula1>-C8-C9</formula1>
      <formula2>C8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LibreOffice/5.3.0.3$Windows_x86 LibreOffice_project/7074905676c47b82bbcfbea1aeefc84afe1c50e1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de-DE</dc:language>
  <cp:lastModifiedBy/>
  <dcterms:modified xsi:type="dcterms:W3CDTF">2018-02-15T19:32:12Z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