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15\Desktop\"/>
    </mc:Choice>
  </mc:AlternateContent>
  <bookViews>
    <workbookView xWindow="0" yWindow="0" windowWidth="20490" windowHeight="7755" activeTab="1"/>
  </bookViews>
  <sheets>
    <sheet name="Sheet1" sheetId="2" r:id="rId1"/>
    <sheet name="Sheet2" sheetId="8" r:id="rId2"/>
  </sheets>
  <definedNames>
    <definedName name="_xlnm.Print_Area" localSheetId="0">Sheet1!$E$1:$AD$37</definedName>
    <definedName name="_xlnm.Print_Area" localSheetId="1">Sheet2!$C$1:$AD$36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8" l="1"/>
  <c r="I10" i="8" l="1"/>
  <c r="AC10" i="8"/>
  <c r="J11" i="2" l="1"/>
  <c r="G10" i="8"/>
  <c r="H10" i="8" s="1"/>
  <c r="J10" i="8" l="1"/>
  <c r="F11" i="8" s="1"/>
  <c r="I11" i="8" s="1"/>
  <c r="AR21" i="8"/>
  <c r="AR20" i="8"/>
  <c r="AR19" i="8"/>
  <c r="AR18" i="8"/>
  <c r="AR17" i="8"/>
  <c r="AR16" i="8"/>
  <c r="AR15" i="8"/>
  <c r="AR14" i="8"/>
  <c r="AR13" i="8"/>
  <c r="AR12" i="8"/>
  <c r="AY11" i="8"/>
  <c r="BA11" i="8" s="1"/>
  <c r="BD11" i="8" s="1"/>
  <c r="AW12" i="8" s="1"/>
  <c r="AR11" i="8"/>
  <c r="AR10" i="8"/>
  <c r="AS10" i="8" s="1"/>
  <c r="AC11" i="8" l="1"/>
  <c r="AS11" i="8"/>
  <c r="AS12" i="8" s="1"/>
  <c r="AS13" i="8" s="1"/>
  <c r="AS14" i="8" s="1"/>
  <c r="AS15" i="8" s="1"/>
  <c r="AS16" i="8" s="1"/>
  <c r="AS17" i="8" s="1"/>
  <c r="AS18" i="8" s="1"/>
  <c r="AS19" i="8" s="1"/>
  <c r="AS20" i="8" s="1"/>
  <c r="AS21" i="8" s="1"/>
  <c r="AA10" i="8"/>
  <c r="AY12" i="8"/>
  <c r="BA12" i="8" s="1"/>
  <c r="BD12" i="8" s="1"/>
  <c r="AW13" i="8" s="1"/>
  <c r="H11" i="2"/>
  <c r="AB11" i="2" s="1"/>
  <c r="F12" i="8" l="1"/>
  <c r="I12" i="8" s="1"/>
  <c r="J12" i="8" s="1"/>
  <c r="G11" i="8"/>
  <c r="H11" i="8" s="1"/>
  <c r="AY13" i="8"/>
  <c r="BA13" i="8" s="1"/>
  <c r="BD13" i="8" s="1"/>
  <c r="AW14" i="8" s="1"/>
  <c r="K11" i="2"/>
  <c r="G12" i="2" s="1"/>
  <c r="J12" i="2" s="1"/>
  <c r="I11" i="2"/>
  <c r="AC12" i="8" l="1"/>
  <c r="AA11" i="8"/>
  <c r="K12" i="2"/>
  <c r="G13" i="2" s="1"/>
  <c r="J13" i="2" s="1"/>
  <c r="H12" i="2"/>
  <c r="AY14" i="8"/>
  <c r="BA14" i="8" s="1"/>
  <c r="BD14" i="8" s="1"/>
  <c r="AW15" i="8" s="1"/>
  <c r="G12" i="8"/>
  <c r="H12" i="8" s="1"/>
  <c r="F13" i="8" l="1"/>
  <c r="I13" i="8" s="1"/>
  <c r="J13" i="8" s="1"/>
  <c r="AB12" i="2"/>
  <c r="I12" i="2"/>
  <c r="K13" i="2"/>
  <c r="G14" i="2" s="1"/>
  <c r="J14" i="2" s="1"/>
  <c r="H13" i="2"/>
  <c r="AY15" i="8"/>
  <c r="BA15" i="8" s="1"/>
  <c r="BD15" i="8" s="1"/>
  <c r="AW16" i="8" s="1"/>
  <c r="AA12" i="8"/>
  <c r="AC13" i="8" l="1"/>
  <c r="AB13" i="2"/>
  <c r="I13" i="2"/>
  <c r="H14" i="2"/>
  <c r="K14" i="2"/>
  <c r="G15" i="2" s="1"/>
  <c r="J15" i="2" s="1"/>
  <c r="K15" i="2" s="1"/>
  <c r="G16" i="2" s="1"/>
  <c r="J16" i="2" s="1"/>
  <c r="AY16" i="8"/>
  <c r="BA16" i="8" s="1"/>
  <c r="BD16" i="8" s="1"/>
  <c r="AW17" i="8" s="1"/>
  <c r="G13" i="8"/>
  <c r="H13" i="8" s="1"/>
  <c r="F14" i="8"/>
  <c r="I14" i="8" s="1"/>
  <c r="J14" i="8" s="1"/>
  <c r="AC14" i="8" l="1"/>
  <c r="H15" i="2"/>
  <c r="AB15" i="2" s="1"/>
  <c r="AB14" i="2"/>
  <c r="I14" i="2"/>
  <c r="AY17" i="8"/>
  <c r="BA17" i="8" s="1"/>
  <c r="BD17" i="8" s="1"/>
  <c r="AW18" i="8" s="1"/>
  <c r="AA13" i="8"/>
  <c r="I15" i="2" l="1"/>
  <c r="K16" i="2"/>
  <c r="G17" i="2" s="1"/>
  <c r="J17" i="2" s="1"/>
  <c r="H16" i="2"/>
  <c r="AB16" i="2" s="1"/>
  <c r="AY18" i="8"/>
  <c r="BA18" i="8" s="1"/>
  <c r="BD18" i="8" s="1"/>
  <c r="AW19" i="8" s="1"/>
  <c r="G14" i="8"/>
  <c r="H14" i="8" s="1"/>
  <c r="F15" i="8"/>
  <c r="I15" i="8" s="1"/>
  <c r="J15" i="8" s="1"/>
  <c r="AC15" i="8" l="1"/>
  <c r="I16" i="2"/>
  <c r="AY19" i="8"/>
  <c r="BA19" i="8" s="1"/>
  <c r="BD19" i="8" s="1"/>
  <c r="AW20" i="8" s="1"/>
  <c r="AA14" i="8"/>
  <c r="K17" i="2" l="1"/>
  <c r="G18" i="2" s="1"/>
  <c r="J18" i="2" s="1"/>
  <c r="H17" i="2"/>
  <c r="AB17" i="2" s="1"/>
  <c r="AY20" i="8"/>
  <c r="BA20" i="8" s="1"/>
  <c r="BD20" i="8" s="1"/>
  <c r="AW21" i="8" s="1"/>
  <c r="G15" i="8"/>
  <c r="H15" i="8" s="1"/>
  <c r="F16" i="8"/>
  <c r="I16" i="8" s="1"/>
  <c r="J16" i="8" s="1"/>
  <c r="AC16" i="8" l="1"/>
  <c r="I17" i="2"/>
  <c r="AY21" i="8"/>
  <c r="BA21" i="8" s="1"/>
  <c r="BD21" i="8" s="1"/>
  <c r="AW22" i="8" s="1"/>
  <c r="AA15" i="8"/>
  <c r="K18" i="2" l="1"/>
  <c r="G19" i="2" s="1"/>
  <c r="J19" i="2" s="1"/>
  <c r="H18" i="2"/>
  <c r="AB18" i="2" s="1"/>
  <c r="AY22" i="8"/>
  <c r="BA22" i="8" s="1"/>
  <c r="BD22" i="8" s="1"/>
  <c r="AW23" i="8" s="1"/>
  <c r="G16" i="8"/>
  <c r="H16" i="8" s="1"/>
  <c r="F17" i="8"/>
  <c r="I17" i="8" s="1"/>
  <c r="J17" i="8" s="1"/>
  <c r="AC17" i="8" l="1"/>
  <c r="I18" i="2"/>
  <c r="AA16" i="8"/>
  <c r="K19" i="2" l="1"/>
  <c r="G20" i="2" s="1"/>
  <c r="J20" i="2" s="1"/>
  <c r="H19" i="2"/>
  <c r="AB19" i="2" s="1"/>
  <c r="F18" i="8"/>
  <c r="I18" i="8" s="1"/>
  <c r="J18" i="8" s="1"/>
  <c r="G17" i="8"/>
  <c r="H17" i="8" s="1"/>
  <c r="AC18" i="8" l="1"/>
  <c r="I19" i="2"/>
  <c r="AA17" i="8"/>
  <c r="K20" i="2" l="1"/>
  <c r="G21" i="2" s="1"/>
  <c r="J21" i="2" s="1"/>
  <c r="H20" i="2"/>
  <c r="AB20" i="2" s="1"/>
  <c r="F19" i="8"/>
  <c r="I19" i="8" s="1"/>
  <c r="J19" i="8" s="1"/>
  <c r="G18" i="8"/>
  <c r="H18" i="8" s="1"/>
  <c r="AC19" i="8" l="1"/>
  <c r="I20" i="2"/>
  <c r="AA18" i="8"/>
  <c r="K21" i="2" l="1"/>
  <c r="G22" i="2" s="1"/>
  <c r="J22" i="2" s="1"/>
  <c r="H21" i="2"/>
  <c r="AB21" i="2" s="1"/>
  <c r="F20" i="8"/>
  <c r="I20" i="8" s="1"/>
  <c r="J20" i="8" s="1"/>
  <c r="G19" i="8"/>
  <c r="H19" i="8" s="1"/>
  <c r="AC20" i="8" l="1"/>
  <c r="I21" i="2"/>
  <c r="AA19" i="8"/>
  <c r="K22" i="2" l="1"/>
  <c r="G23" i="2" s="1"/>
  <c r="J23" i="2" s="1"/>
  <c r="H22" i="2"/>
  <c r="AB22" i="2" s="1"/>
  <c r="F21" i="8"/>
  <c r="I21" i="8" s="1"/>
  <c r="J21" i="8" s="1"/>
  <c r="G20" i="8"/>
  <c r="H20" i="8" s="1"/>
  <c r="AC21" i="8" l="1"/>
  <c r="I22" i="2"/>
  <c r="AA20" i="8"/>
  <c r="K23" i="2" l="1"/>
  <c r="G24" i="2" s="1"/>
  <c r="J24" i="2" s="1"/>
  <c r="H23" i="2"/>
  <c r="AB23" i="2" s="1"/>
  <c r="F22" i="8"/>
  <c r="I22" i="8" s="1"/>
  <c r="J22" i="8" s="1"/>
  <c r="G21" i="8"/>
  <c r="H21" i="8" s="1"/>
  <c r="AC22" i="8" l="1"/>
  <c r="I23" i="2"/>
  <c r="AA21" i="8"/>
  <c r="K24" i="2" l="1"/>
  <c r="G25" i="2" s="1"/>
  <c r="J25" i="2" s="1"/>
  <c r="H24" i="2"/>
  <c r="AB24" i="2" s="1"/>
  <c r="F23" i="8"/>
  <c r="I23" i="8" s="1"/>
  <c r="J23" i="8" s="1"/>
  <c r="G22" i="8"/>
  <c r="H22" i="8" s="1"/>
  <c r="AC23" i="8" l="1"/>
  <c r="I24" i="2"/>
  <c r="AA22" i="8"/>
  <c r="K25" i="2" l="1"/>
  <c r="G26" i="2" s="1"/>
  <c r="J26" i="2" s="1"/>
  <c r="H25" i="2"/>
  <c r="AB25" i="2" s="1"/>
  <c r="F24" i="8"/>
  <c r="I24" i="8" s="1"/>
  <c r="J24" i="8" s="1"/>
  <c r="G23" i="8"/>
  <c r="H23" i="8" s="1"/>
  <c r="AC24" i="8" l="1"/>
  <c r="I25" i="2"/>
  <c r="AA23" i="8"/>
  <c r="K26" i="2" l="1"/>
  <c r="G27" i="2" s="1"/>
  <c r="J27" i="2" s="1"/>
  <c r="H26" i="2"/>
  <c r="AB26" i="2" s="1"/>
  <c r="G24" i="8"/>
  <c r="H24" i="8" s="1"/>
  <c r="F25" i="8"/>
  <c r="I25" i="8" l="1"/>
  <c r="AC25" i="8"/>
  <c r="I26" i="2"/>
  <c r="AA24" i="8"/>
  <c r="J25" i="8" l="1"/>
  <c r="F26" i="8" s="1"/>
  <c r="I26" i="8" s="1"/>
  <c r="J26" i="8" s="1"/>
  <c r="K27" i="2"/>
  <c r="G28" i="2" s="1"/>
  <c r="J28" i="2" s="1"/>
  <c r="H27" i="2"/>
  <c r="AB27" i="2" s="1"/>
  <c r="G25" i="8"/>
  <c r="H25" i="8" s="1"/>
  <c r="AC26" i="8" l="1"/>
  <c r="I27" i="2"/>
  <c r="AA25" i="8"/>
  <c r="K28" i="2" l="1"/>
  <c r="G29" i="2" s="1"/>
  <c r="J29" i="2" s="1"/>
  <c r="H28" i="2"/>
  <c r="AB28" i="2" s="1"/>
  <c r="G26" i="8"/>
  <c r="H26" i="8" s="1"/>
  <c r="F27" i="8" l="1"/>
  <c r="I27" i="8" s="1"/>
  <c r="J27" i="8" s="1"/>
  <c r="I28" i="2"/>
  <c r="AA26" i="8"/>
  <c r="AC27" i="8" l="1"/>
  <c r="K29" i="2"/>
  <c r="G30" i="2" s="1"/>
  <c r="J30" i="2" s="1"/>
  <c r="H29" i="2"/>
  <c r="AB29" i="2" s="1"/>
  <c r="G27" i="8"/>
  <c r="H27" i="8" s="1"/>
  <c r="F28" i="8" l="1"/>
  <c r="I28" i="8" s="1"/>
  <c r="J28" i="8" s="1"/>
  <c r="I29" i="2"/>
  <c r="AA27" i="8"/>
  <c r="AC28" i="8" l="1"/>
  <c r="K30" i="2"/>
  <c r="G31" i="2" s="1"/>
  <c r="J31" i="2" s="1"/>
  <c r="H30" i="2"/>
  <c r="AB30" i="2" s="1"/>
  <c r="G28" i="8"/>
  <c r="H28" i="8" s="1"/>
  <c r="F29" i="8" l="1"/>
  <c r="I29" i="8" s="1"/>
  <c r="J29" i="8" s="1"/>
  <c r="I30" i="2"/>
  <c r="AA28" i="8"/>
  <c r="AC29" i="8" l="1"/>
  <c r="K31" i="2"/>
  <c r="G32" i="2" s="1"/>
  <c r="J32" i="2" s="1"/>
  <c r="H31" i="2"/>
  <c r="AB31" i="2" s="1"/>
  <c r="G29" i="8"/>
  <c r="H29" i="8" s="1"/>
  <c r="F30" i="8" l="1"/>
  <c r="I30" i="8" s="1"/>
  <c r="J30" i="8" s="1"/>
  <c r="I31" i="2"/>
  <c r="AA29" i="8"/>
  <c r="AC30" i="8" l="1"/>
  <c r="K32" i="2"/>
  <c r="G33" i="2" s="1"/>
  <c r="J33" i="2" s="1"/>
  <c r="H32" i="2"/>
  <c r="AB32" i="2" s="1"/>
  <c r="G30" i="8"/>
  <c r="H30" i="8" s="1"/>
  <c r="F31" i="8" l="1"/>
  <c r="I31" i="8" s="1"/>
  <c r="J31" i="8" s="1"/>
  <c r="I32" i="2"/>
  <c r="AA30" i="8"/>
  <c r="AC31" i="8" l="1"/>
  <c r="K33" i="2"/>
  <c r="G34" i="2" s="1"/>
  <c r="J34" i="2" s="1"/>
  <c r="H33" i="2"/>
  <c r="AB33" i="2" s="1"/>
  <c r="G31" i="8"/>
  <c r="H31" i="8" s="1"/>
  <c r="F32" i="8" l="1"/>
  <c r="I32" i="8" s="1"/>
  <c r="J32" i="8" s="1"/>
  <c r="I33" i="2"/>
  <c r="AA31" i="8"/>
  <c r="AC32" i="8" l="1"/>
  <c r="K34" i="2"/>
  <c r="G35" i="2" s="1"/>
  <c r="J35" i="2" s="1"/>
  <c r="H34" i="2"/>
  <c r="AB34" i="2" s="1"/>
  <c r="G32" i="8"/>
  <c r="H32" i="8" s="1"/>
  <c r="F33" i="8" l="1"/>
  <c r="I33" i="8" s="1"/>
  <c r="J33" i="8" s="1"/>
  <c r="I34" i="2"/>
  <c r="K35" i="2"/>
  <c r="H35" i="2"/>
  <c r="AB35" i="2" s="1"/>
  <c r="AA32" i="8"/>
  <c r="AC33" i="8" l="1"/>
  <c r="I35" i="2"/>
  <c r="G33" i="8"/>
  <c r="H33" i="8" s="1"/>
  <c r="F34" i="8" l="1"/>
  <c r="I34" i="8" s="1"/>
  <c r="J34" i="8" s="1"/>
  <c r="AA33" i="8"/>
  <c r="G34" i="8" l="1"/>
  <c r="H34" i="8" s="1"/>
  <c r="AC34" i="8"/>
  <c r="AA34" i="8"/>
</calcChain>
</file>

<file path=xl/sharedStrings.xml><?xml version="1.0" encoding="utf-8"?>
<sst xmlns="http://schemas.openxmlformats.org/spreadsheetml/2006/main" count="75" uniqueCount="48">
  <si>
    <t>Lot</t>
  </si>
  <si>
    <t>Cum.Amt</t>
  </si>
  <si>
    <t>pips/mth</t>
  </si>
  <si>
    <t>Amt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</si>
  <si>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</si>
  <si>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</si>
  <si>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</si>
  <si>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</si>
  <si>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</si>
  <si>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</si>
  <si>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</si>
  <si>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</si>
  <si>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</si>
  <si>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</si>
  <si>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</si>
  <si>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</si>
  <si>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Val</t>
  </si>
  <si>
    <t>rvdmarkets</t>
  </si>
  <si>
    <t>liteforex</t>
  </si>
  <si>
    <t>Risk</t>
  </si>
  <si>
    <t>Leverage</t>
  </si>
  <si>
    <t>H</t>
  </si>
  <si>
    <t>N</t>
  </si>
  <si>
    <t>octafx</t>
  </si>
  <si>
    <t>R.Bonus</t>
  </si>
  <si>
    <t>R.cumm</t>
  </si>
  <si>
    <t>Pip Target</t>
  </si>
  <si>
    <t>Av. Val</t>
  </si>
  <si>
    <t>Trad/125</t>
  </si>
  <si>
    <t>Trad/500</t>
  </si>
  <si>
    <t>Trad/1000</t>
  </si>
  <si>
    <t>No. of tries</t>
  </si>
  <si>
    <r>
      <rPr>
        <b/>
        <sz val="11"/>
        <color theme="1"/>
        <rFont val="Calibri"/>
        <family val="2"/>
        <scheme val="minor"/>
      </rPr>
      <t xml:space="preserve">FIRST TRADE =                              </t>
    </r>
    <r>
      <rPr>
        <sz val="11"/>
        <color theme="1"/>
        <rFont val="Calibri"/>
        <family val="2"/>
        <scheme val="minor"/>
      </rPr>
      <t>LOT for BUFFER</t>
    </r>
  </si>
  <si>
    <r>
      <rPr>
        <b/>
        <sz val="11"/>
        <color theme="1"/>
        <rFont val="Calibri"/>
        <family val="2"/>
        <scheme val="minor"/>
      </rPr>
      <t>SECOND TRADE</t>
    </r>
    <r>
      <rPr>
        <sz val="11"/>
        <color theme="1"/>
        <rFont val="Calibri"/>
        <family val="2"/>
        <scheme val="minor"/>
      </rPr>
      <t xml:space="preserve"> =                                           T.LOT</t>
    </r>
  </si>
  <si>
    <t>IF BUFFER IS LOST REVERT TO -                    LOT</t>
  </si>
  <si>
    <t>Max Scout Loss</t>
  </si>
  <si>
    <t>Average Win</t>
  </si>
  <si>
    <t>Total Lot</t>
  </si>
  <si>
    <t>Scout Lot</t>
  </si>
  <si>
    <t>below 20k</t>
  </si>
  <si>
    <t>below 100k</t>
  </si>
  <si>
    <t>above 100k</t>
  </si>
  <si>
    <t>1::800</t>
  </si>
  <si>
    <t>1::200</t>
  </si>
  <si>
    <t>1::100</t>
  </si>
  <si>
    <t>Recovery Scout Lot</t>
  </si>
  <si>
    <t>Cost/ Total Lot</t>
  </si>
  <si>
    <t>Recovery 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</si>
</sst>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6" fillId="11" borderId="0" applyNumberFormat="0" applyBorder="0" applyAlignment="0" applyProtection="0"/>
  </cellStyleXfs>
  <cellXfs count="89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4" xfId="0" applyBorder="1"/>
    <xf numFmtId="0" fontId="0" fillId="0" borderId="0" xfId="0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Font="1"/>
    <xf numFmtId="0" fontId="0" fillId="5" borderId="0" xfId="0" applyFill="1"/>
    <xf numFmtId="0" fontId="0" fillId="5" borderId="0" xfId="0" applyFill="1" applyBorder="1"/>
    <xf numFmtId="1" fontId="2" fillId="5" borderId="2" xfId="0" applyNumberFormat="1" applyFont="1" applyFill="1" applyBorder="1"/>
    <xf numFmtId="0" fontId="2" fillId="5" borderId="1" xfId="0" applyFont="1" applyFill="1" applyBorder="1"/>
    <xf numFmtId="1" fontId="2" fillId="5" borderId="3" xfId="0" applyNumberFormat="1" applyFont="1" applyFill="1" applyBorder="1"/>
    <xf numFmtId="0" fontId="2" fillId="5" borderId="2" xfId="0" applyFont="1" applyFill="1" applyBorder="1"/>
    <xf numFmtId="2" fontId="2" fillId="5" borderId="2" xfId="0" applyNumberFormat="1" applyFont="1" applyFill="1" applyBorder="1"/>
    <xf numFmtId="3" fontId="1" fillId="5" borderId="2" xfId="1" applyNumberFormat="1" applyFill="1" applyBorder="1"/>
    <xf numFmtId="9" fontId="1" fillId="5" borderId="2" xfId="1" applyNumberFormat="1" applyFill="1" applyBorder="1"/>
    <xf numFmtId="0" fontId="1" fillId="5" borderId="2" xfId="1" applyFill="1" applyBorder="1"/>
    <xf numFmtId="2" fontId="1" fillId="5" borderId="2" xfId="1" applyNumberFormat="1" applyFill="1" applyBorder="1"/>
    <xf numFmtId="3" fontId="1" fillId="5" borderId="3" xfId="1" applyNumberFormat="1" applyFill="1" applyBorder="1"/>
    <xf numFmtId="3" fontId="1" fillId="5" borderId="8" xfId="1" applyNumberFormat="1" applyFill="1" applyBorder="1"/>
    <xf numFmtId="9" fontId="1" fillId="5" borderId="8" xfId="1" applyNumberFormat="1" applyFill="1" applyBorder="1"/>
    <xf numFmtId="0" fontId="1" fillId="5" borderId="8" xfId="1" applyFill="1" applyBorder="1"/>
    <xf numFmtId="2" fontId="1" fillId="5" borderId="8" xfId="1" applyNumberFormat="1" applyFill="1" applyBorder="1"/>
    <xf numFmtId="3" fontId="1" fillId="5" borderId="4" xfId="1" applyNumberFormat="1" applyFill="1" applyBorder="1"/>
    <xf numFmtId="0" fontId="0" fillId="5" borderId="4" xfId="0" applyFill="1" applyBorder="1"/>
    <xf numFmtId="3" fontId="1" fillId="5" borderId="9" xfId="1" applyNumberFormat="1" applyFont="1" applyFill="1" applyBorder="1"/>
    <xf numFmtId="9" fontId="1" fillId="5" borderId="9" xfId="1" applyNumberFormat="1" applyFill="1" applyBorder="1"/>
    <xf numFmtId="3" fontId="1" fillId="5" borderId="9" xfId="1" applyNumberFormat="1" applyFill="1" applyBorder="1"/>
    <xf numFmtId="0" fontId="1" fillId="5" borderId="9" xfId="1" applyFill="1" applyBorder="1"/>
    <xf numFmtId="2" fontId="1" fillId="5" borderId="9" xfId="1" applyNumberFormat="1" applyFill="1" applyBorder="1"/>
    <xf numFmtId="3" fontId="1" fillId="5" borderId="11" xfId="1" applyNumberFormat="1" applyFill="1" applyBorder="1"/>
    <xf numFmtId="9" fontId="1" fillId="5" borderId="8" xfId="2" applyNumberFormat="1" applyFill="1" applyBorder="1"/>
    <xf numFmtId="3" fontId="1" fillId="5" borderId="8" xfId="2" applyNumberFormat="1" applyFill="1" applyBorder="1"/>
    <xf numFmtId="0" fontId="1" fillId="5" borderId="8" xfId="2" applyFill="1" applyBorder="1"/>
    <xf numFmtId="2" fontId="1" fillId="5" borderId="8" xfId="2" applyNumberFormat="1" applyFill="1" applyBorder="1"/>
    <xf numFmtId="9" fontId="1" fillId="5" borderId="7" xfId="2" applyNumberFormat="1" applyFill="1" applyBorder="1"/>
    <xf numFmtId="3" fontId="1" fillId="5" borderId="7" xfId="2" applyNumberFormat="1" applyFill="1" applyBorder="1"/>
    <xf numFmtId="0" fontId="1" fillId="5" borderId="7" xfId="2" applyFill="1" applyBorder="1"/>
    <xf numFmtId="2" fontId="1" fillId="5" borderId="7" xfId="2" applyNumberFormat="1" applyFill="1" applyBorder="1"/>
    <xf numFmtId="3" fontId="1" fillId="5" borderId="7" xfId="1" applyNumberFormat="1" applyFill="1" applyBorder="1"/>
    <xf numFmtId="3" fontId="1" fillId="5" borderId="10" xfId="1" applyNumberFormat="1" applyFill="1" applyBorder="1"/>
    <xf numFmtId="1" fontId="0" fillId="5" borderId="0" xfId="0" applyNumberFormat="1" applyFill="1" applyBorder="1"/>
    <xf numFmtId="2" fontId="0" fillId="5" borderId="0" xfId="0" applyNumberFormat="1" applyFill="1" applyBorder="1"/>
    <xf numFmtId="2" fontId="0" fillId="0" borderId="7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2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Fill="1" applyBorder="1"/>
    <xf numFmtId="3" fontId="0" fillId="0" borderId="7" xfId="0" applyNumberFormat="1" applyBorder="1"/>
    <xf numFmtId="3" fontId="0" fillId="0" borderId="12" xfId="0" applyNumberFormat="1" applyBorder="1"/>
    <xf numFmtId="0" fontId="0" fillId="4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0" fillId="0" borderId="5" xfId="0" applyNumberFormat="1" applyFill="1" applyBorder="1"/>
    <xf numFmtId="0" fontId="2" fillId="0" borderId="12" xfId="0" applyFont="1" applyBorder="1"/>
    <xf numFmtId="3" fontId="0" fillId="7" borderId="12" xfId="0" applyNumberFormat="1" applyFill="1" applyBorder="1"/>
    <xf numFmtId="3" fontId="3" fillId="0" borderId="5" xfId="0" applyNumberFormat="1" applyFont="1" applyFill="1" applyBorder="1"/>
    <xf numFmtId="0" fontId="0" fillId="0" borderId="4" xfId="0" applyFont="1" applyBorder="1"/>
    <xf numFmtId="0" fontId="4" fillId="0" borderId="1" xfId="0" applyFont="1" applyBorder="1"/>
    <xf numFmtId="3" fontId="0" fillId="6" borderId="12" xfId="0" applyNumberFormat="1" applyFill="1" applyBorder="1"/>
    <xf numFmtId="0" fontId="2" fillId="0" borderId="1" xfId="0" applyFont="1" applyBorder="1" applyAlignment="1">
      <alignment horizontal="center"/>
    </xf>
    <xf numFmtId="3" fontId="0" fillId="8" borderId="1" xfId="0" applyNumberFormat="1" applyFill="1" applyBorder="1"/>
    <xf numFmtId="0" fontId="0" fillId="0" borderId="1" xfId="0" applyFill="1" applyBorder="1" applyAlignment="1">
      <alignment horizontal="right"/>
    </xf>
    <xf numFmtId="3" fontId="0" fillId="9" borderId="1" xfId="0" applyNumberFormat="1" applyFill="1" applyBorder="1"/>
    <xf numFmtId="3" fontId="0" fillId="10" borderId="1" xfId="0" applyNumberFormat="1" applyFill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5" xfId="0" applyBorder="1" applyAlignment="1">
      <alignment horizontal="left"/>
    </xf>
    <xf numFmtId="0" fontId="6" fillId="11" borderId="1" xfId="3" applyBorder="1"/>
  </cellXfs>
  <cellStyles count="4">
    <cellStyle name="20% - Accent6" xfId="1" builtinId="50"/>
    <cellStyle name="40% - Accent6" xfId="2" builtinId="51"/>
    <cellStyle name="Accent6" xfId="3" builtinId="49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D2:CE35"/>
  <sheetViews>
    <sheetView topLeftCell="A3" zoomScaleNormal="100" workbookViewId="0">
      <selection activeCell="I11" sqref="I11"/>
    </sheetView>
  </sheetViews>
  <sheetFormatPr defaultRowHeight="15" x14ac:dyDescent="0.25"/>
  <cols>
    <col min="3" max="3" width="3.28515625" customWidth="1"/>
    <col min="4" max="4" width="9.140625" hidden="1" customWidth="1"/>
    <col min="5" max="5" width="8.42578125" customWidth="1"/>
    <col min="6" max="6" width="3.140625" customWidth="1"/>
    <col min="7" max="7" width="11.7109375" customWidth="1"/>
    <col min="8" max="8" width="9.5703125" bestFit="1" customWidth="1"/>
    <col min="9" max="9" width="11.42578125" customWidth="1"/>
    <col min="10" max="10" width="10.7109375" customWidth="1"/>
    <col min="11" max="11" width="12.5703125" customWidth="1"/>
    <col min="12" max="12" width="4.28515625" style="55" customWidth="1"/>
    <col min="13" max="13" width="14.42578125" hidden="1" customWidth="1"/>
    <col min="14" max="16" width="3.7109375" hidden="1" customWidth="1"/>
    <col min="17" max="17" width="3.85546875" hidden="1" customWidth="1"/>
    <col min="18" max="23" width="3.7109375" hidden="1" customWidth="1"/>
    <col min="24" max="24" width="3.85546875" hidden="1" customWidth="1"/>
    <col min="25" max="26" width="3.7109375" hidden="1" customWidth="1"/>
    <col min="27" max="27" width="12.140625" hidden="1" customWidth="1"/>
    <col min="28" max="28" width="6.5703125" customWidth="1"/>
    <col min="29" max="29" width="6.140625" customWidth="1"/>
    <col min="30" max="30" width="9.140625" customWidth="1"/>
    <col min="31" max="31" width="3.7109375" customWidth="1"/>
    <col min="41" max="42" width="0" hidden="1" customWidth="1"/>
    <col min="47" max="48" width="0" hidden="1" customWidth="1"/>
    <col min="61" max="61" width="10.5703125" customWidth="1"/>
    <col min="70" max="70" width="5.7109375" customWidth="1"/>
    <col min="71" max="71" width="11.140625" customWidth="1"/>
  </cols>
  <sheetData>
    <row r="2" spans="6:83" x14ac:dyDescent="0.25">
      <c r="H2" s="5" t="s">
        <v>20</v>
      </c>
      <c r="I2" s="65" t="s">
        <v>39</v>
      </c>
      <c r="J2" s="5" t="s">
        <v>40</v>
      </c>
      <c r="K2" s="65" t="s">
        <v>41</v>
      </c>
    </row>
    <row r="3" spans="6:83" x14ac:dyDescent="0.25">
      <c r="H3" s="45"/>
      <c r="I3" s="45" t="s">
        <v>42</v>
      </c>
      <c r="J3" s="45" t="s">
        <v>43</v>
      </c>
      <c r="K3" s="45" t="s">
        <v>44</v>
      </c>
    </row>
    <row r="4" spans="6:83" x14ac:dyDescent="0.25">
      <c r="G4" s="5" t="s">
        <v>26</v>
      </c>
      <c r="H4" s="5" t="s">
        <v>27</v>
      </c>
      <c r="I4" s="65" t="s">
        <v>28</v>
      </c>
      <c r="J4" s="65" t="s">
        <v>29</v>
      </c>
      <c r="K4" s="57" t="s">
        <v>30</v>
      </c>
      <c r="M4" s="6"/>
    </row>
    <row r="5" spans="6:83" x14ac:dyDescent="0.25">
      <c r="G5" s="45">
        <v>50</v>
      </c>
      <c r="H5" s="45">
        <v>7.5</v>
      </c>
      <c r="I5" s="47">
        <v>1</v>
      </c>
      <c r="J5" s="47">
        <v>1</v>
      </c>
      <c r="K5" s="67">
        <v>1</v>
      </c>
      <c r="M5" s="53"/>
      <c r="CE5" t="s">
        <v>17</v>
      </c>
    </row>
    <row r="6" spans="6:83" x14ac:dyDescent="0.25">
      <c r="G6" s="80"/>
      <c r="H6" s="81"/>
      <c r="I6" s="81"/>
      <c r="J6" s="81"/>
      <c r="K6" s="82"/>
      <c r="L6" s="54"/>
      <c r="M6" s="53"/>
    </row>
    <row r="7" spans="6:83" ht="15" hidden="1" customHeight="1" x14ac:dyDescent="0.25">
      <c r="G7" s="77" t="s">
        <v>32</v>
      </c>
      <c r="H7" s="78"/>
      <c r="I7" s="78"/>
      <c r="J7" s="78"/>
      <c r="K7" s="79"/>
      <c r="L7" s="54"/>
      <c r="M7" s="53"/>
    </row>
    <row r="8" spans="6:83" ht="14.25" hidden="1" customHeight="1" x14ac:dyDescent="0.25">
      <c r="G8" s="77" t="s">
        <v>33</v>
      </c>
      <c r="H8" s="78"/>
      <c r="I8" s="78"/>
      <c r="J8" s="78"/>
      <c r="K8" s="79"/>
      <c r="CE8" t="s">
        <v>18</v>
      </c>
    </row>
    <row r="9" spans="6:83" ht="14.25" hidden="1" customHeight="1" x14ac:dyDescent="0.25">
      <c r="G9" s="74" t="s">
        <v>34</v>
      </c>
      <c r="H9" s="75"/>
      <c r="I9" s="75"/>
      <c r="J9" s="75"/>
      <c r="K9" s="76"/>
    </row>
    <row r="10" spans="6:83" x14ac:dyDescent="0.25">
      <c r="F10" s="3"/>
      <c r="G10" s="59" t="s">
        <v>1</v>
      </c>
      <c r="H10" s="5" t="s">
        <v>38</v>
      </c>
      <c r="I10" s="63" t="s">
        <v>35</v>
      </c>
      <c r="J10" s="5" t="s">
        <v>37</v>
      </c>
      <c r="K10" s="5" t="s">
        <v>36</v>
      </c>
      <c r="N10" s="80" t="s">
        <v>31</v>
      </c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2"/>
      <c r="AB10" s="73" t="s">
        <v>47</v>
      </c>
      <c r="AC10" s="73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Y10" s="8"/>
      <c r="AZ10" s="8"/>
      <c r="BA10" s="8"/>
      <c r="BB10" s="8"/>
      <c r="BC10" s="8"/>
      <c r="BD10" s="8"/>
      <c r="BE10" s="8"/>
      <c r="BF10" s="8"/>
      <c r="BG10" s="8"/>
      <c r="CE10" t="s">
        <v>23</v>
      </c>
    </row>
    <row r="11" spans="6:83" x14ac:dyDescent="0.25">
      <c r="F11" s="3">
        <v>1</v>
      </c>
      <c r="G11" s="52">
        <v>250</v>
      </c>
      <c r="H11" s="48">
        <f>J11/3</f>
        <v>0.10416666666666667</v>
      </c>
      <c r="I11" s="69">
        <f>H11*$G$5*$H$5</f>
        <v>39.062500000000007</v>
      </c>
      <c r="J11" s="48">
        <f>G11/800</f>
        <v>0.3125</v>
      </c>
      <c r="K11" s="68">
        <f t="shared" ref="K11:K35" si="0">J11*$G$5*$H$5</f>
        <v>117.1875</v>
      </c>
      <c r="N11" s="46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83">
        <f>H11/3</f>
        <v>3.4722222222222224E-2</v>
      </c>
      <c r="AC11" s="83"/>
      <c r="AK11" s="1"/>
      <c r="AL11" s="1"/>
      <c r="AM11" s="2"/>
      <c r="AN11" s="2"/>
      <c r="AO11" s="2"/>
      <c r="AP11" s="2"/>
      <c r="AQ11" s="1"/>
      <c r="AR11" s="1"/>
      <c r="AS11" s="2"/>
      <c r="AT11" s="2"/>
      <c r="AU11" s="2"/>
      <c r="AV11" s="2"/>
      <c r="AY11" s="9"/>
      <c r="AZ11" s="10"/>
      <c r="BA11" s="11"/>
      <c r="BB11" s="12"/>
      <c r="BC11" s="13"/>
      <c r="BD11" s="14"/>
      <c r="BE11" s="13"/>
      <c r="BF11" s="13"/>
      <c r="BG11" s="10"/>
    </row>
    <row r="12" spans="6:83" x14ac:dyDescent="0.25">
      <c r="F12" s="3">
        <v>2</v>
      </c>
      <c r="G12" s="52">
        <f t="shared" ref="G12:G23" si="1">G11+K11</f>
        <v>367.1875</v>
      </c>
      <c r="H12" s="48">
        <f t="shared" ref="H12:H35" si="2">J12/3</f>
        <v>0.15299479166666666</v>
      </c>
      <c r="I12" s="49">
        <f t="shared" ref="I12:I35" si="3">H12*$G$5*$H$5</f>
        <v>57.373046875</v>
      </c>
      <c r="J12" s="48">
        <f t="shared" ref="J12:J25" si="4">G12/800</f>
        <v>0.458984375</v>
      </c>
      <c r="K12" s="49">
        <f t="shared" si="0"/>
        <v>172.119140625</v>
      </c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83">
        <f t="shared" ref="AB12:AB35" si="5">H12/3</f>
        <v>5.0998263888888888E-2</v>
      </c>
      <c r="AC12" s="83"/>
      <c r="AK12" s="1"/>
      <c r="AL12" s="1"/>
      <c r="AM12" s="2"/>
      <c r="AN12" s="2"/>
      <c r="AO12" s="2"/>
      <c r="AP12" s="2"/>
      <c r="AQ12" s="1"/>
      <c r="AR12" s="1"/>
      <c r="AS12" s="2"/>
      <c r="AT12" s="2"/>
      <c r="AU12" s="2"/>
      <c r="AV12" s="2"/>
      <c r="AY12" s="9"/>
      <c r="AZ12" s="15"/>
      <c r="BA12" s="16"/>
      <c r="BB12" s="15"/>
      <c r="BC12" s="17"/>
      <c r="BD12" s="18"/>
      <c r="BE12" s="17"/>
      <c r="BF12" s="17"/>
      <c r="BG12" s="19"/>
    </row>
    <row r="13" spans="6:83" x14ac:dyDescent="0.25">
      <c r="F13" s="3">
        <v>3</v>
      </c>
      <c r="G13" s="52">
        <f t="shared" si="1"/>
        <v>539.306640625</v>
      </c>
      <c r="H13" s="48">
        <f t="shared" si="2"/>
        <v>0.22471110026041666</v>
      </c>
      <c r="I13" s="49">
        <f t="shared" si="3"/>
        <v>84.266662597656236</v>
      </c>
      <c r="J13" s="48">
        <f t="shared" si="4"/>
        <v>0.67413330078125</v>
      </c>
      <c r="K13" s="49">
        <f t="shared" si="0"/>
        <v>252.79998779296875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83">
        <f t="shared" si="5"/>
        <v>7.4903700086805552E-2</v>
      </c>
      <c r="AC13" s="83"/>
      <c r="AK13" s="1"/>
      <c r="AL13" s="1"/>
      <c r="AM13" s="2"/>
      <c r="AN13" s="2"/>
      <c r="AO13" s="2"/>
      <c r="AP13" s="2"/>
      <c r="AQ13" s="1"/>
      <c r="AR13" s="1"/>
      <c r="AS13" s="2"/>
      <c r="AT13" s="2"/>
      <c r="AU13" s="2"/>
      <c r="AV13" s="2"/>
      <c r="AY13" s="9"/>
      <c r="AZ13" s="20"/>
      <c r="BA13" s="21"/>
      <c r="BB13" s="20"/>
      <c r="BC13" s="22"/>
      <c r="BD13" s="23"/>
      <c r="BE13" s="22"/>
      <c r="BF13" s="22"/>
      <c r="BG13" s="24"/>
    </row>
    <row r="14" spans="6:83" x14ac:dyDescent="0.25">
      <c r="F14" s="3">
        <v>4</v>
      </c>
      <c r="G14" s="52">
        <f t="shared" si="1"/>
        <v>792.10662841796875</v>
      </c>
      <c r="H14" s="48">
        <f t="shared" si="2"/>
        <v>0.330044428507487</v>
      </c>
      <c r="I14" s="49">
        <f t="shared" si="3"/>
        <v>123.76666069030763</v>
      </c>
      <c r="J14" s="48">
        <f t="shared" si="4"/>
        <v>0.99013328552246094</v>
      </c>
      <c r="K14" s="49">
        <f t="shared" si="0"/>
        <v>371.29998207092285</v>
      </c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83">
        <f t="shared" si="5"/>
        <v>0.11001480950249566</v>
      </c>
      <c r="AC14" s="83"/>
      <c r="AK14" s="1"/>
      <c r="AL14" s="1"/>
      <c r="AM14" s="2"/>
      <c r="AN14" s="2"/>
      <c r="AO14" s="2"/>
      <c r="AP14" s="2"/>
      <c r="AQ14" s="1"/>
      <c r="AR14" s="1"/>
      <c r="AS14" s="2"/>
      <c r="AT14" s="2"/>
      <c r="AU14" s="2"/>
      <c r="AV14" s="2"/>
      <c r="AY14" s="25"/>
      <c r="AZ14" s="24"/>
      <c r="BA14" s="21"/>
      <c r="BB14" s="20"/>
      <c r="BC14" s="22"/>
      <c r="BD14" s="23"/>
      <c r="BE14" s="22"/>
      <c r="BF14" s="22"/>
      <c r="BG14" s="24"/>
    </row>
    <row r="15" spans="6:83" x14ac:dyDescent="0.25">
      <c r="F15" s="3">
        <v>5</v>
      </c>
      <c r="G15" s="52">
        <f t="shared" si="1"/>
        <v>1163.4066104888916</v>
      </c>
      <c r="H15" s="48">
        <f t="shared" si="2"/>
        <v>0.48475275437037152</v>
      </c>
      <c r="I15" s="49">
        <f t="shared" si="3"/>
        <v>181.78228288888934</v>
      </c>
      <c r="J15" s="48">
        <f t="shared" si="4"/>
        <v>1.4542582631111145</v>
      </c>
      <c r="K15" s="49">
        <f t="shared" si="0"/>
        <v>545.34684866666794</v>
      </c>
      <c r="L15" s="56"/>
      <c r="M15" s="4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83">
        <f t="shared" si="5"/>
        <v>0.16158425145679051</v>
      </c>
      <c r="AC15" s="83"/>
      <c r="AK15" s="1"/>
      <c r="AL15" s="1"/>
      <c r="AM15" s="2"/>
      <c r="AN15" s="2"/>
      <c r="AO15" s="2"/>
      <c r="AP15" s="2"/>
      <c r="AQ15" s="1"/>
      <c r="AR15" s="1"/>
      <c r="AS15" s="2"/>
      <c r="AT15" s="2"/>
      <c r="AU15" s="2"/>
      <c r="AV15" s="2"/>
      <c r="AY15" s="9"/>
      <c r="AZ15" s="20"/>
      <c r="BA15" s="21"/>
      <c r="BB15" s="20"/>
      <c r="BC15" s="22"/>
      <c r="BD15" s="23"/>
      <c r="BE15" s="22"/>
      <c r="BF15" s="22"/>
      <c r="BG15" s="24"/>
    </row>
    <row r="16" spans="6:83" x14ac:dyDescent="0.25">
      <c r="F16" s="3">
        <v>6</v>
      </c>
      <c r="G16" s="52">
        <f t="shared" si="1"/>
        <v>1708.7534591555595</v>
      </c>
      <c r="H16" s="48">
        <f t="shared" si="2"/>
        <v>0.7119806079814831</v>
      </c>
      <c r="I16" s="49">
        <f t="shared" si="3"/>
        <v>266.99272799305612</v>
      </c>
      <c r="J16" s="48">
        <f t="shared" si="4"/>
        <v>2.1359418239444494</v>
      </c>
      <c r="K16" s="49">
        <f t="shared" si="0"/>
        <v>800.97818397916853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83">
        <f t="shared" si="5"/>
        <v>0.23732686932716104</v>
      </c>
      <c r="AC16" s="83"/>
      <c r="AK16" s="1"/>
      <c r="AL16" s="1"/>
      <c r="AM16" s="2"/>
      <c r="AN16" s="2"/>
      <c r="AO16" s="2"/>
      <c r="AP16" s="2"/>
      <c r="AQ16" s="1"/>
      <c r="AR16" s="1"/>
      <c r="AS16" s="2"/>
      <c r="AT16" s="2"/>
      <c r="AU16" s="2"/>
      <c r="AV16" s="2"/>
      <c r="AY16" s="9"/>
      <c r="AZ16" s="20"/>
      <c r="BA16" s="21"/>
      <c r="BB16" s="20"/>
      <c r="BC16" s="22"/>
      <c r="BD16" s="23"/>
      <c r="BE16" s="22"/>
      <c r="BF16" s="22"/>
      <c r="BG16" s="24"/>
    </row>
    <row r="17" spans="6:59" ht="15.75" thickBot="1" x14ac:dyDescent="0.3">
      <c r="F17" s="3">
        <v>7</v>
      </c>
      <c r="G17" s="52">
        <f t="shared" si="1"/>
        <v>2509.7316431347281</v>
      </c>
      <c r="H17" s="48">
        <f t="shared" si="2"/>
        <v>1.0457215179728034</v>
      </c>
      <c r="I17" s="49">
        <f t="shared" si="3"/>
        <v>392.14556923980126</v>
      </c>
      <c r="J17" s="48">
        <f t="shared" si="4"/>
        <v>3.1371645539184101</v>
      </c>
      <c r="K17" s="49">
        <f t="shared" si="0"/>
        <v>1176.4367077194038</v>
      </c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83">
        <f t="shared" si="5"/>
        <v>0.34857383932426783</v>
      </c>
      <c r="AC17" s="83"/>
      <c r="AK17" s="1"/>
      <c r="AL17" s="1"/>
      <c r="AM17" s="2"/>
      <c r="AN17" s="2"/>
      <c r="AO17" s="2"/>
      <c r="AP17" s="2"/>
      <c r="AQ17" s="1"/>
      <c r="AR17" s="1"/>
      <c r="AS17" s="2"/>
      <c r="AT17" s="2"/>
      <c r="AU17" s="2"/>
      <c r="AV17" s="2"/>
      <c r="AY17" s="9"/>
      <c r="AZ17" s="26"/>
      <c r="BA17" s="27"/>
      <c r="BB17" s="28"/>
      <c r="BC17" s="29"/>
      <c r="BD17" s="30"/>
      <c r="BE17" s="29"/>
      <c r="BF17" s="29"/>
      <c r="BG17" s="28"/>
    </row>
    <row r="18" spans="6:59" ht="15.75" thickBot="1" x14ac:dyDescent="0.3">
      <c r="F18" s="3">
        <v>8</v>
      </c>
      <c r="G18" s="52">
        <f t="shared" si="1"/>
        <v>3686.1683508541319</v>
      </c>
      <c r="H18" s="48">
        <f t="shared" si="2"/>
        <v>1.535903479522555</v>
      </c>
      <c r="I18" s="49">
        <f t="shared" si="3"/>
        <v>575.96380482095822</v>
      </c>
      <c r="J18" s="48">
        <f t="shared" si="4"/>
        <v>4.6077104385676648</v>
      </c>
      <c r="K18" s="49">
        <f t="shared" si="0"/>
        <v>1727.8914144628743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83">
        <f t="shared" si="5"/>
        <v>0.51196782650751838</v>
      </c>
      <c r="AC18" s="83"/>
      <c r="AK18" s="1"/>
      <c r="AL18" s="1"/>
      <c r="AM18" s="2"/>
      <c r="AN18" s="2"/>
      <c r="AO18" s="2"/>
      <c r="AP18" s="2"/>
      <c r="AQ18" s="1"/>
      <c r="AR18" s="1"/>
      <c r="AS18" s="2"/>
      <c r="AT18" s="2"/>
      <c r="AU18" s="2"/>
      <c r="AV18" s="2"/>
      <c r="AY18" s="25"/>
      <c r="AZ18" s="31"/>
      <c r="BA18" s="32"/>
      <c r="BB18" s="33"/>
      <c r="BC18" s="34"/>
      <c r="BD18" s="35"/>
      <c r="BE18" s="34"/>
      <c r="BF18" s="34"/>
      <c r="BG18" s="24"/>
    </row>
    <row r="19" spans="6:59" x14ac:dyDescent="0.25">
      <c r="F19" s="3">
        <v>9</v>
      </c>
      <c r="G19" s="52">
        <f t="shared" si="1"/>
        <v>5414.0597653170062</v>
      </c>
      <c r="H19" s="48">
        <f t="shared" si="2"/>
        <v>2.2558582355487524</v>
      </c>
      <c r="I19" s="49">
        <f t="shared" si="3"/>
        <v>845.94683833078216</v>
      </c>
      <c r="J19" s="48">
        <f t="shared" si="4"/>
        <v>6.7675747066462577</v>
      </c>
      <c r="K19" s="66">
        <f t="shared" si="0"/>
        <v>2537.8405149923465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83">
        <f t="shared" si="5"/>
        <v>0.75195274518291744</v>
      </c>
      <c r="AC19" s="83"/>
      <c r="AK19" s="1"/>
      <c r="AL19" s="1"/>
      <c r="AM19" s="2"/>
      <c r="AN19" s="2"/>
      <c r="AO19" s="2"/>
      <c r="AP19" s="2"/>
      <c r="AQ19" s="1"/>
      <c r="AR19" s="1"/>
      <c r="AS19" s="2"/>
      <c r="AT19" s="2"/>
      <c r="AU19" s="2"/>
      <c r="AV19" s="2"/>
      <c r="AY19" s="9"/>
      <c r="AZ19" s="20"/>
      <c r="BA19" s="32"/>
      <c r="BB19" s="33"/>
      <c r="BC19" s="34"/>
      <c r="BD19" s="35"/>
      <c r="BE19" s="34"/>
      <c r="BF19" s="34"/>
      <c r="BG19" s="24"/>
    </row>
    <row r="20" spans="6:59" x14ac:dyDescent="0.25">
      <c r="F20" s="3">
        <v>10</v>
      </c>
      <c r="G20" s="52">
        <f t="shared" si="1"/>
        <v>7951.9002803093526</v>
      </c>
      <c r="H20" s="48">
        <f t="shared" si="2"/>
        <v>3.3132917834622302</v>
      </c>
      <c r="I20" s="49">
        <f t="shared" si="3"/>
        <v>1242.4844187983365</v>
      </c>
      <c r="J20" s="48">
        <f t="shared" si="4"/>
        <v>9.939875350386691</v>
      </c>
      <c r="K20" s="49">
        <f t="shared" si="0"/>
        <v>3727.4532563950092</v>
      </c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83">
        <f t="shared" si="5"/>
        <v>1.10443059448741</v>
      </c>
      <c r="AC20" s="83"/>
      <c r="AK20" s="1"/>
      <c r="AL20" s="1"/>
      <c r="AM20" s="2"/>
      <c r="AN20" s="2"/>
      <c r="AO20" s="2"/>
      <c r="AP20" s="2"/>
      <c r="AQ20" s="1"/>
      <c r="AR20" s="1"/>
      <c r="AS20" s="2"/>
      <c r="AT20" s="2"/>
      <c r="AU20" s="2"/>
      <c r="AV20" s="2"/>
      <c r="AY20" s="9"/>
      <c r="AZ20" s="20"/>
      <c r="BA20" s="32"/>
      <c r="BB20" s="33"/>
      <c r="BC20" s="34"/>
      <c r="BD20" s="35"/>
      <c r="BE20" s="34"/>
      <c r="BF20" s="34"/>
      <c r="BG20" s="24"/>
    </row>
    <row r="21" spans="6:59" x14ac:dyDescent="0.25">
      <c r="F21" s="3">
        <v>11</v>
      </c>
      <c r="G21" s="64">
        <f t="shared" si="1"/>
        <v>11679.353536704362</v>
      </c>
      <c r="H21" s="48">
        <f t="shared" si="2"/>
        <v>4.8663973069601507</v>
      </c>
      <c r="I21" s="49">
        <f t="shared" si="3"/>
        <v>1824.8989901100565</v>
      </c>
      <c r="J21" s="48">
        <f t="shared" si="4"/>
        <v>14.599191920880452</v>
      </c>
      <c r="K21" s="49">
        <f t="shared" si="0"/>
        <v>5474.6969703301702</v>
      </c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83">
        <f t="shared" si="5"/>
        <v>1.6221324356533835</v>
      </c>
      <c r="AC21" s="83"/>
      <c r="AK21" s="1"/>
      <c r="AL21" s="1"/>
      <c r="AM21" s="2"/>
      <c r="AN21" s="2"/>
      <c r="AO21" s="2"/>
      <c r="AP21" s="2"/>
      <c r="AQ21" s="1"/>
      <c r="AR21" s="1"/>
      <c r="AS21" s="2"/>
      <c r="AT21" s="2"/>
      <c r="AU21" s="2"/>
      <c r="AV21" s="2"/>
      <c r="AY21" s="9"/>
      <c r="AZ21" s="20"/>
      <c r="BA21" s="32"/>
      <c r="BB21" s="33"/>
      <c r="BC21" s="34"/>
      <c r="BD21" s="35"/>
      <c r="BE21" s="34"/>
      <c r="BF21" s="34"/>
      <c r="BG21" s="24"/>
    </row>
    <row r="22" spans="6:59" x14ac:dyDescent="0.25">
      <c r="F22" s="3">
        <v>12</v>
      </c>
      <c r="G22" s="52">
        <f t="shared" si="1"/>
        <v>17154.050507034532</v>
      </c>
      <c r="H22" s="48">
        <f t="shared" si="2"/>
        <v>7.1475210445977213</v>
      </c>
      <c r="I22" s="49">
        <f t="shared" si="3"/>
        <v>2680.3203917241453</v>
      </c>
      <c r="J22" s="48">
        <f>G22/800</f>
        <v>21.442563133793165</v>
      </c>
      <c r="K22" s="49">
        <f t="shared" si="0"/>
        <v>8040.9611751724369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83">
        <f t="shared" si="5"/>
        <v>2.3825070148659071</v>
      </c>
      <c r="AC22" s="83"/>
      <c r="AK22" s="1"/>
      <c r="AL22" s="1"/>
      <c r="AM22" s="2"/>
      <c r="AN22" s="2"/>
      <c r="AO22" s="2"/>
      <c r="AP22" s="2"/>
      <c r="AQ22" s="1"/>
      <c r="AR22" s="1"/>
      <c r="AS22" s="2"/>
      <c r="AT22" s="2"/>
      <c r="AU22" s="2"/>
      <c r="AV22" s="2"/>
      <c r="AY22" s="25"/>
      <c r="AZ22" s="24"/>
      <c r="BA22" s="32"/>
      <c r="BB22" s="33"/>
      <c r="BC22" s="34"/>
      <c r="BD22" s="35"/>
      <c r="BE22" s="34"/>
      <c r="BF22" s="34"/>
      <c r="BG22" s="24"/>
    </row>
    <row r="23" spans="6:59" ht="15.75" thickBot="1" x14ac:dyDescent="0.3">
      <c r="F23" s="62">
        <v>13</v>
      </c>
      <c r="G23" s="58">
        <f t="shared" si="1"/>
        <v>25195.011682206969</v>
      </c>
      <c r="H23" s="48">
        <f t="shared" si="2"/>
        <v>10.497921534252903</v>
      </c>
      <c r="I23" s="49">
        <f t="shared" si="3"/>
        <v>3936.7205753448384</v>
      </c>
      <c r="J23" s="48">
        <f t="shared" si="4"/>
        <v>31.493764602758709</v>
      </c>
      <c r="K23" s="51">
        <f t="shared" si="0"/>
        <v>11810.161726034516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83">
        <f t="shared" si="5"/>
        <v>3.499307178084301</v>
      </c>
      <c r="AC23" s="83"/>
      <c r="AY23" s="9"/>
      <c r="AZ23" s="28"/>
      <c r="BA23" s="36"/>
      <c r="BB23" s="37"/>
      <c r="BC23" s="38"/>
      <c r="BD23" s="39"/>
      <c r="BE23" s="38"/>
      <c r="BF23" s="38"/>
      <c r="BG23" s="40"/>
    </row>
    <row r="24" spans="6:59" ht="15.75" thickBot="1" x14ac:dyDescent="0.3">
      <c r="F24" s="3">
        <v>14</v>
      </c>
      <c r="G24" s="60">
        <f t="shared" ref="G24:G29" si="6">G23+K23</f>
        <v>37005.173408241484</v>
      </c>
      <c r="H24" s="48">
        <f t="shared" si="2"/>
        <v>15.418822253433952</v>
      </c>
      <c r="I24" s="49">
        <f t="shared" si="3"/>
        <v>5782.0583450377326</v>
      </c>
      <c r="J24" s="48">
        <f t="shared" si="4"/>
        <v>46.256466760301855</v>
      </c>
      <c r="K24" s="49">
        <f t="shared" si="0"/>
        <v>17346.175035113196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83">
        <f t="shared" si="5"/>
        <v>5.1396074178113169</v>
      </c>
      <c r="AC24" s="83"/>
      <c r="AY24" s="9"/>
      <c r="AZ24" s="41"/>
      <c r="BA24" s="9"/>
      <c r="BB24" s="42"/>
      <c r="BC24" s="9"/>
      <c r="BD24" s="43"/>
      <c r="BE24" s="9"/>
      <c r="BF24" s="9"/>
      <c r="BG24" s="42"/>
    </row>
    <row r="25" spans="6:59" x14ac:dyDescent="0.25">
      <c r="F25" s="3">
        <v>15</v>
      </c>
      <c r="G25" s="52">
        <f t="shared" si="6"/>
        <v>54351.348443354684</v>
      </c>
      <c r="H25" s="48">
        <f t="shared" si="2"/>
        <v>22.646395184731119</v>
      </c>
      <c r="I25" s="49">
        <f t="shared" si="3"/>
        <v>8492.3981942741702</v>
      </c>
      <c r="J25" s="48">
        <f t="shared" si="4"/>
        <v>67.939185554193358</v>
      </c>
      <c r="K25" s="49">
        <f t="shared" si="0"/>
        <v>25477.194582822507</v>
      </c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83">
        <f t="shared" si="5"/>
        <v>7.5487983949103734</v>
      </c>
      <c r="AC25" s="83"/>
    </row>
    <row r="26" spans="6:59" x14ac:dyDescent="0.25">
      <c r="F26" s="3">
        <v>16</v>
      </c>
      <c r="G26" s="52">
        <f t="shared" si="6"/>
        <v>79828.543026177183</v>
      </c>
      <c r="H26" s="48">
        <f t="shared" si="2"/>
        <v>16.630946463786913</v>
      </c>
      <c r="I26" s="49">
        <f t="shared" si="3"/>
        <v>6236.6049239200929</v>
      </c>
      <c r="J26" s="48">
        <f>G26/800/2</f>
        <v>49.892839391360738</v>
      </c>
      <c r="K26" s="49">
        <f t="shared" si="0"/>
        <v>18709.814771760277</v>
      </c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83">
        <f t="shared" si="5"/>
        <v>5.5436488212623045</v>
      </c>
      <c r="AC26" s="83"/>
    </row>
    <row r="27" spans="6:59" x14ac:dyDescent="0.25">
      <c r="F27" s="3">
        <v>17</v>
      </c>
      <c r="G27" s="64">
        <f t="shared" si="6"/>
        <v>98538.357797937468</v>
      </c>
      <c r="H27" s="48">
        <f t="shared" si="2"/>
        <v>20.528824541236972</v>
      </c>
      <c r="I27" s="49">
        <f t="shared" si="3"/>
        <v>7698.3092029638647</v>
      </c>
      <c r="J27" s="48">
        <f t="shared" ref="J27:J35" si="7">G27/800/2</f>
        <v>61.586473623710916</v>
      </c>
      <c r="K27" s="49">
        <f t="shared" si="0"/>
        <v>23094.927608891594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83">
        <f t="shared" si="5"/>
        <v>6.8429415137456573</v>
      </c>
      <c r="AC27" s="83"/>
    </row>
    <row r="28" spans="6:59" x14ac:dyDescent="0.25">
      <c r="F28" s="3">
        <v>18</v>
      </c>
      <c r="G28" s="52">
        <f t="shared" si="6"/>
        <v>121633.28540682906</v>
      </c>
      <c r="H28" s="48">
        <f t="shared" si="2"/>
        <v>25.340267793089385</v>
      </c>
      <c r="I28" s="49">
        <f t="shared" si="3"/>
        <v>9502.6004224085191</v>
      </c>
      <c r="J28" s="48">
        <f t="shared" si="7"/>
        <v>76.020803379268159</v>
      </c>
      <c r="K28" s="49">
        <f t="shared" si="0"/>
        <v>28507.801267225561</v>
      </c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83">
        <f t="shared" si="5"/>
        <v>8.4467559310297951</v>
      </c>
      <c r="AC28" s="83"/>
    </row>
    <row r="29" spans="6:59" x14ac:dyDescent="0.25">
      <c r="F29" s="3">
        <v>19</v>
      </c>
      <c r="G29" s="52">
        <f t="shared" si="6"/>
        <v>150141.08667405462</v>
      </c>
      <c r="H29" s="48">
        <f t="shared" si="2"/>
        <v>31.279393057094712</v>
      </c>
      <c r="I29" s="49">
        <f t="shared" si="3"/>
        <v>11729.772396410517</v>
      </c>
      <c r="J29" s="48">
        <f t="shared" si="7"/>
        <v>93.838179171284139</v>
      </c>
      <c r="K29" s="49">
        <f t="shared" si="0"/>
        <v>35189.317189231551</v>
      </c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83">
        <f t="shared" si="5"/>
        <v>10.426464352364905</v>
      </c>
      <c r="AC29" s="83"/>
    </row>
    <row r="30" spans="6:59" x14ac:dyDescent="0.25">
      <c r="F30" s="3">
        <v>20</v>
      </c>
      <c r="G30" s="52">
        <f>G29+K29</f>
        <v>185330.40386328616</v>
      </c>
      <c r="H30" s="48">
        <f t="shared" si="2"/>
        <v>38.610500804851284</v>
      </c>
      <c r="I30" s="49">
        <f t="shared" si="3"/>
        <v>14478.937801819233</v>
      </c>
      <c r="J30" s="48">
        <f t="shared" si="7"/>
        <v>115.83150241455385</v>
      </c>
      <c r="K30" s="49">
        <f t="shared" si="0"/>
        <v>43436.813405457695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83">
        <f t="shared" si="5"/>
        <v>12.870166934950428</v>
      </c>
      <c r="AC30" s="83"/>
    </row>
    <row r="31" spans="6:59" x14ac:dyDescent="0.25">
      <c r="F31" s="3">
        <v>21</v>
      </c>
      <c r="G31" s="52">
        <f>G30+K30</f>
        <v>228767.21726874384</v>
      </c>
      <c r="H31" s="48">
        <f t="shared" si="2"/>
        <v>47.659836930988298</v>
      </c>
      <c r="I31" s="49">
        <f t="shared" si="3"/>
        <v>17872.438849120612</v>
      </c>
      <c r="J31" s="48">
        <f t="shared" si="7"/>
        <v>142.9795107929649</v>
      </c>
      <c r="K31" s="49">
        <f t="shared" si="0"/>
        <v>53617.316547361836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83">
        <f t="shared" si="5"/>
        <v>15.886612310329433</v>
      </c>
      <c r="AC31" s="83"/>
    </row>
    <row r="32" spans="6:59" x14ac:dyDescent="0.25">
      <c r="F32" s="3">
        <v>22</v>
      </c>
      <c r="G32" s="61">
        <f t="shared" ref="G32:G35" si="8">G31+K31</f>
        <v>282384.53381610569</v>
      </c>
      <c r="H32" s="48">
        <f t="shared" si="2"/>
        <v>58.830111211688688</v>
      </c>
      <c r="I32" s="49">
        <f t="shared" si="3"/>
        <v>22061.29170438326</v>
      </c>
      <c r="J32" s="48">
        <f t="shared" si="7"/>
        <v>176.49033363506607</v>
      </c>
      <c r="K32" s="51">
        <f t="shared" si="0"/>
        <v>66183.87511314977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83">
        <f t="shared" si="5"/>
        <v>19.610037070562896</v>
      </c>
      <c r="AC32" s="83"/>
    </row>
    <row r="33" spans="6:29" x14ac:dyDescent="0.25">
      <c r="F33" s="3">
        <v>23</v>
      </c>
      <c r="G33" s="60">
        <f t="shared" si="8"/>
        <v>348568.40892925544</v>
      </c>
      <c r="H33" s="48">
        <f t="shared" si="2"/>
        <v>72.61841852692821</v>
      </c>
      <c r="I33" s="49">
        <f t="shared" si="3"/>
        <v>27231.90694759808</v>
      </c>
      <c r="J33" s="48">
        <f t="shared" si="7"/>
        <v>217.85525558078464</v>
      </c>
      <c r="K33" s="49">
        <f t="shared" si="0"/>
        <v>81695.720842794239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83">
        <f t="shared" si="5"/>
        <v>24.206139508976069</v>
      </c>
      <c r="AC33" s="83"/>
    </row>
    <row r="34" spans="6:29" x14ac:dyDescent="0.25">
      <c r="F34">
        <v>24</v>
      </c>
      <c r="G34" s="49">
        <f t="shared" si="8"/>
        <v>430264.12977204967</v>
      </c>
      <c r="H34" s="48">
        <f t="shared" si="2"/>
        <v>89.638360369177008</v>
      </c>
      <c r="I34" s="49">
        <f t="shared" si="3"/>
        <v>33614.385138441379</v>
      </c>
      <c r="J34" s="48">
        <f t="shared" si="7"/>
        <v>268.91508110753102</v>
      </c>
      <c r="K34" s="49">
        <f t="shared" si="0"/>
        <v>100843.15541532413</v>
      </c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83">
        <f t="shared" si="5"/>
        <v>29.879453456392337</v>
      </c>
      <c r="AC34" s="83"/>
    </row>
    <row r="35" spans="6:29" x14ac:dyDescent="0.25">
      <c r="F35">
        <v>25</v>
      </c>
      <c r="G35" s="50">
        <f t="shared" si="8"/>
        <v>531107.28518737375</v>
      </c>
      <c r="H35" s="48">
        <f t="shared" si="2"/>
        <v>110.64735108070288</v>
      </c>
      <c r="I35" s="49">
        <f t="shared" si="3"/>
        <v>41492.756655263584</v>
      </c>
      <c r="J35" s="48">
        <f t="shared" si="7"/>
        <v>331.94205324210861</v>
      </c>
      <c r="K35" s="49">
        <f t="shared" si="0"/>
        <v>124478.26996579072</v>
      </c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83">
        <f t="shared" si="5"/>
        <v>36.882450360234294</v>
      </c>
      <c r="AC35" s="83"/>
    </row>
  </sheetData>
  <mergeCells count="31">
    <mergeCell ref="AB31:AC31"/>
    <mergeCell ref="AB32:AC32"/>
    <mergeCell ref="AB33:AC33"/>
    <mergeCell ref="AB34:AC34"/>
    <mergeCell ref="AB35:AC35"/>
    <mergeCell ref="AB26:AC26"/>
    <mergeCell ref="AB27:AC27"/>
    <mergeCell ref="AB28:AC28"/>
    <mergeCell ref="AB29:AC29"/>
    <mergeCell ref="AB30:AC30"/>
    <mergeCell ref="AB21:AC21"/>
    <mergeCell ref="AB22:AC22"/>
    <mergeCell ref="AB23:AC23"/>
    <mergeCell ref="AB24:AC24"/>
    <mergeCell ref="AB25:AC25"/>
    <mergeCell ref="AB16:AC16"/>
    <mergeCell ref="AB17:AC17"/>
    <mergeCell ref="AB18:AC18"/>
    <mergeCell ref="AB19:AC19"/>
    <mergeCell ref="AB20:AC20"/>
    <mergeCell ref="AB11:AC11"/>
    <mergeCell ref="AB12:AC12"/>
    <mergeCell ref="AB13:AC13"/>
    <mergeCell ref="AB14:AC14"/>
    <mergeCell ref="AB15:AC15"/>
    <mergeCell ref="AB10:AC10"/>
    <mergeCell ref="G9:K9"/>
    <mergeCell ref="G8:K8"/>
    <mergeCell ref="G7:K7"/>
    <mergeCell ref="G6:K6"/>
    <mergeCell ref="N10:AA10"/>
  </mergeCells>
  <pageMargins left="0.7" right="0.7" top="0.75" bottom="0.75" header="0.3" footer="0.3"/>
  <pageSetup paperSize="9" orientation="portrait" r:id="rId1"/>
  <colBreaks count="1" manualBreakCount="1">
    <brk id="29" min="3" max="40" man="1"/>
  </colBreaks>
  <ignoredErrors>
    <ignoredError sqref="J11:J3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2:CB34"/>
  <sheetViews>
    <sheetView tabSelected="1" topLeftCell="A3" zoomScaleNormal="100" workbookViewId="0">
      <selection activeCell="J10" sqref="J10:J34"/>
    </sheetView>
  </sheetViews>
  <sheetFormatPr defaultRowHeight="15" x14ac:dyDescent="0.25"/>
  <cols>
    <col min="3" max="3" width="4.7109375" customWidth="1"/>
    <col min="4" max="4" width="9.140625" customWidth="1"/>
    <col min="5" max="5" width="3.140625" customWidth="1"/>
    <col min="6" max="6" width="9.85546875" customWidth="1"/>
    <col min="7" max="7" width="9" customWidth="1"/>
    <col min="8" max="8" width="14.42578125" customWidth="1"/>
    <col min="9" max="9" width="11" customWidth="1"/>
    <col min="10" max="10" width="12.42578125" customWidth="1"/>
    <col min="11" max="11" width="4.28515625" style="55" customWidth="1"/>
    <col min="12" max="12" width="14.42578125" hidden="1" customWidth="1"/>
    <col min="13" max="15" width="3.7109375" hidden="1" customWidth="1"/>
    <col min="16" max="16" width="3.85546875" hidden="1" customWidth="1"/>
    <col min="17" max="22" width="3.7109375" hidden="1" customWidth="1"/>
    <col min="23" max="23" width="3.85546875" hidden="1" customWidth="1"/>
    <col min="24" max="25" width="3.7109375" hidden="1" customWidth="1"/>
    <col min="26" max="26" width="12.140625" hidden="1" customWidth="1"/>
    <col min="27" max="27" width="14.5703125" customWidth="1"/>
    <col min="29" max="29" width="12.5703125" bestFit="1" customWidth="1"/>
    <col min="38" max="39" width="0" hidden="1" customWidth="1"/>
    <col min="44" max="45" width="0" hidden="1" customWidth="1"/>
    <col min="58" max="58" width="10.5703125" customWidth="1"/>
    <col min="67" max="67" width="5.7109375" customWidth="1"/>
    <col min="68" max="68" width="11.140625" customWidth="1"/>
  </cols>
  <sheetData>
    <row r="2" spans="5:80" x14ac:dyDescent="0.25">
      <c r="G2" s="5" t="s">
        <v>20</v>
      </c>
      <c r="H2" s="70" t="s">
        <v>39</v>
      </c>
      <c r="I2" s="5" t="s">
        <v>40</v>
      </c>
      <c r="J2" s="70" t="s">
        <v>41</v>
      </c>
    </row>
    <row r="3" spans="5:80" x14ac:dyDescent="0.25">
      <c r="G3" s="45"/>
      <c r="H3" s="45" t="s">
        <v>42</v>
      </c>
      <c r="I3" s="45" t="s">
        <v>43</v>
      </c>
      <c r="J3" s="45" t="s">
        <v>44</v>
      </c>
    </row>
    <row r="4" spans="5:80" x14ac:dyDescent="0.25">
      <c r="F4" s="5" t="s">
        <v>26</v>
      </c>
      <c r="G4" s="5" t="s">
        <v>27</v>
      </c>
      <c r="H4" s="70" t="s">
        <v>28</v>
      </c>
      <c r="I4" s="70" t="s">
        <v>29</v>
      </c>
      <c r="J4" s="70" t="s">
        <v>30</v>
      </c>
      <c r="L4" s="6"/>
    </row>
    <row r="5" spans="5:80" x14ac:dyDescent="0.25">
      <c r="F5" s="88">
        <v>50</v>
      </c>
      <c r="G5" s="45">
        <v>7.5</v>
      </c>
      <c r="H5" s="47">
        <v>1</v>
      </c>
      <c r="I5" s="47">
        <v>1</v>
      </c>
      <c r="J5" s="67">
        <v>1</v>
      </c>
      <c r="L5" s="53"/>
      <c r="CB5" t="s">
        <v>17</v>
      </c>
    </row>
    <row r="6" spans="5:80" x14ac:dyDescent="0.25">
      <c r="E6" s="4"/>
      <c r="F6" s="84"/>
      <c r="G6" s="84"/>
      <c r="H6" s="84"/>
      <c r="I6" s="84"/>
      <c r="J6" s="84"/>
      <c r="K6" s="54"/>
      <c r="L6" s="53"/>
    </row>
    <row r="7" spans="5:80" ht="15" hidden="1" customHeight="1" x14ac:dyDescent="0.25">
      <c r="F7" s="85" t="s">
        <v>32</v>
      </c>
      <c r="G7" s="86"/>
      <c r="H7" s="86"/>
      <c r="I7" s="86"/>
      <c r="J7" s="87"/>
      <c r="K7" s="54"/>
      <c r="L7" s="53"/>
    </row>
    <row r="8" spans="5:80" ht="14.25" hidden="1" customHeight="1" x14ac:dyDescent="0.25">
      <c r="F8" s="77" t="s">
        <v>33</v>
      </c>
      <c r="G8" s="78"/>
      <c r="H8" s="78"/>
      <c r="I8" s="78"/>
      <c r="J8" s="79"/>
      <c r="AH8" t="s">
        <v>22</v>
      </c>
      <c r="AN8" t="s">
        <v>21</v>
      </c>
      <c r="CB8" t="s">
        <v>18</v>
      </c>
    </row>
    <row r="9" spans="5:80" x14ac:dyDescent="0.25">
      <c r="E9" s="3"/>
      <c r="F9" s="59" t="s">
        <v>1</v>
      </c>
      <c r="G9" s="5" t="s">
        <v>38</v>
      </c>
      <c r="H9" s="5" t="s">
        <v>35</v>
      </c>
      <c r="I9" s="5" t="s">
        <v>37</v>
      </c>
      <c r="J9" s="5" t="s">
        <v>36</v>
      </c>
      <c r="M9" s="80" t="s">
        <v>31</v>
      </c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2"/>
      <c r="AA9" s="71" t="s">
        <v>45</v>
      </c>
      <c r="AC9" s="72" t="s">
        <v>46</v>
      </c>
      <c r="AH9" s="7"/>
      <c r="AI9" s="7"/>
      <c r="AJ9" s="7"/>
      <c r="AK9" s="7"/>
      <c r="AL9" s="7"/>
      <c r="AM9" s="7"/>
      <c r="AN9" s="7"/>
      <c r="AO9" s="7"/>
      <c r="AP9" s="7"/>
      <c r="AQ9" s="7"/>
      <c r="AR9" s="7" t="s">
        <v>24</v>
      </c>
      <c r="AS9" s="7" t="s">
        <v>25</v>
      </c>
      <c r="AV9" s="8"/>
      <c r="AW9" s="8" t="s">
        <v>21</v>
      </c>
      <c r="AX9" s="8"/>
      <c r="AY9" s="8"/>
      <c r="AZ9" s="8"/>
      <c r="BA9" s="8"/>
      <c r="BB9" s="8"/>
      <c r="BC9" s="8"/>
      <c r="BD9" s="8"/>
      <c r="CB9" t="s">
        <v>23</v>
      </c>
    </row>
    <row r="10" spans="5:80" x14ac:dyDescent="0.25">
      <c r="E10" s="3">
        <v>1</v>
      </c>
      <c r="F10" s="52">
        <v>50</v>
      </c>
      <c r="G10" s="48">
        <f t="shared" ref="G10:G34" si="0">I10/3</f>
        <v>2.0833333333333332E-2</v>
      </c>
      <c r="H10" s="69">
        <f t="shared" ref="H10:H34" si="1">G10*$F$5*$G$5</f>
        <v>7.8124999999999991</v>
      </c>
      <c r="I10" s="48">
        <f>IF(F10&lt;20000,(F10/400/2),(F10/800/2))</f>
        <v>6.25E-2</v>
      </c>
      <c r="J10" s="68">
        <f t="shared" ref="J10:J34" si="2">I10*$F$5*$G$5</f>
        <v>23.4375</v>
      </c>
      <c r="M10" s="46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4">
        <f t="shared" ref="AA10:AA34" si="3">G10/3</f>
        <v>6.9444444444444441E-3</v>
      </c>
      <c r="AC10" s="1">
        <f>IF(F10&lt;20000,(I10*(100000/800)),(I10*(100000/200)))</f>
        <v>7.8125</v>
      </c>
      <c r="AH10" s="1"/>
      <c r="AI10" s="1"/>
      <c r="AJ10" s="2"/>
      <c r="AK10" s="2"/>
      <c r="AL10" s="2"/>
      <c r="AM10" s="2"/>
      <c r="AN10" s="1"/>
      <c r="AO10" s="1"/>
      <c r="AP10" s="2"/>
      <c r="AQ10" s="2"/>
      <c r="AR10" s="2">
        <f t="shared" ref="AR10:AR21" si="4">20*AN10/40</f>
        <v>0</v>
      </c>
      <c r="AS10" s="2">
        <f>AR10</f>
        <v>0</v>
      </c>
      <c r="AV10" s="9"/>
      <c r="AW10" s="10" t="s">
        <v>1</v>
      </c>
      <c r="AX10" s="11" t="s">
        <v>19</v>
      </c>
      <c r="AY10" s="12"/>
      <c r="AZ10" s="13" t="s">
        <v>20</v>
      </c>
      <c r="BA10" s="14" t="s">
        <v>0</v>
      </c>
      <c r="BB10" s="13" t="s">
        <v>16</v>
      </c>
      <c r="BC10" s="13" t="s">
        <v>2</v>
      </c>
      <c r="BD10" s="10" t="s">
        <v>3</v>
      </c>
    </row>
    <row r="11" spans="5:80" x14ac:dyDescent="0.25">
      <c r="E11" s="3">
        <v>2</v>
      </c>
      <c r="F11" s="52">
        <f t="shared" ref="F11:F34" si="5">F10+J10</f>
        <v>73.4375</v>
      </c>
      <c r="G11" s="48">
        <f t="shared" si="0"/>
        <v>3.0598958333333332E-2</v>
      </c>
      <c r="H11" s="69">
        <f t="shared" si="1"/>
        <v>11.474609374999998</v>
      </c>
      <c r="I11" s="48">
        <f t="shared" ref="I11:I34" si="6">IF(F11&lt;20000,(F11/400/2),(F11/800/2))</f>
        <v>9.1796875E-2</v>
      </c>
      <c r="J11" s="68">
        <f t="shared" si="2"/>
        <v>34.423828125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8">
        <f t="shared" si="3"/>
        <v>1.0199652777777778E-2</v>
      </c>
      <c r="AC11" s="1">
        <f t="shared" ref="AC11:AC34" si="7">IF(F11&lt;20000,(I11*(100000/800)),(I11*(100000/200)))</f>
        <v>11.474609375</v>
      </c>
      <c r="AH11" s="1"/>
      <c r="AI11" s="1"/>
      <c r="AJ11" s="2"/>
      <c r="AK11" s="2"/>
      <c r="AL11" s="2"/>
      <c r="AM11" s="2"/>
      <c r="AN11" s="1"/>
      <c r="AO11" s="1"/>
      <c r="AP11" s="2"/>
      <c r="AQ11" s="2"/>
      <c r="AR11" s="2">
        <f t="shared" si="4"/>
        <v>0</v>
      </c>
      <c r="AS11" s="2">
        <f>AS10+AR11</f>
        <v>0</v>
      </c>
      <c r="AV11" s="9" t="s">
        <v>6</v>
      </c>
      <c r="AW11" s="15">
        <v>300</v>
      </c>
      <c r="AX11" s="16">
        <v>0.2</v>
      </c>
      <c r="AY11" s="15">
        <f>AW11*AX11</f>
        <v>60</v>
      </c>
      <c r="AZ11" s="17">
        <v>125</v>
      </c>
      <c r="BA11" s="18">
        <f>AY11/AZ11</f>
        <v>0.48</v>
      </c>
      <c r="BB11" s="17">
        <v>8</v>
      </c>
      <c r="BC11" s="17">
        <v>160</v>
      </c>
      <c r="BD11" s="19">
        <f>BC11*BB11*BA11</f>
        <v>614.4</v>
      </c>
    </row>
    <row r="12" spans="5:80" x14ac:dyDescent="0.25">
      <c r="E12" s="3">
        <v>3</v>
      </c>
      <c r="F12" s="52">
        <f t="shared" si="5"/>
        <v>107.861328125</v>
      </c>
      <c r="G12" s="48">
        <f t="shared" si="0"/>
        <v>4.4942220052083336E-2</v>
      </c>
      <c r="H12" s="69">
        <f t="shared" si="1"/>
        <v>16.853332519531254</v>
      </c>
      <c r="I12" s="48">
        <f t="shared" si="6"/>
        <v>0.13482666015625</v>
      </c>
      <c r="J12" s="68">
        <f t="shared" si="2"/>
        <v>50.55999755859375</v>
      </c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8">
        <f t="shared" si="3"/>
        <v>1.4980740017361112E-2</v>
      </c>
      <c r="AC12" s="1">
        <f t="shared" si="7"/>
        <v>16.85333251953125</v>
      </c>
      <c r="AH12" s="1"/>
      <c r="AI12" s="1"/>
      <c r="AJ12" s="2"/>
      <c r="AK12" s="2"/>
      <c r="AL12" s="2"/>
      <c r="AM12" s="2"/>
      <c r="AN12" s="1"/>
      <c r="AO12" s="1"/>
      <c r="AP12" s="2"/>
      <c r="AQ12" s="2"/>
      <c r="AR12" s="2">
        <f t="shared" si="4"/>
        <v>0</v>
      </c>
      <c r="AS12" s="2">
        <f t="shared" ref="AS12:AS21" si="8">AS11+AR12</f>
        <v>0</v>
      </c>
      <c r="AV12" s="9" t="s">
        <v>7</v>
      </c>
      <c r="AW12" s="20">
        <f>AW11+BD11</f>
        <v>914.4</v>
      </c>
      <c r="AX12" s="21">
        <v>0.2</v>
      </c>
      <c r="AY12" s="20">
        <f>AX12*AW12</f>
        <v>182.88</v>
      </c>
      <c r="AZ12" s="22">
        <v>125</v>
      </c>
      <c r="BA12" s="23">
        <f t="shared" ref="BA12:BA22" si="9">AY12/AZ12</f>
        <v>1.4630399999999999</v>
      </c>
      <c r="BB12" s="22">
        <v>8</v>
      </c>
      <c r="BC12" s="22">
        <v>160</v>
      </c>
      <c r="BD12" s="24">
        <f t="shared" ref="BD12:BD22" si="10">BC12*BB12*BA12</f>
        <v>1872.6911999999998</v>
      </c>
    </row>
    <row r="13" spans="5:80" x14ac:dyDescent="0.25">
      <c r="E13" s="3">
        <v>4</v>
      </c>
      <c r="F13" s="52">
        <f t="shared" si="5"/>
        <v>158.42132568359375</v>
      </c>
      <c r="G13" s="48">
        <f t="shared" si="0"/>
        <v>6.6008885701497391E-2</v>
      </c>
      <c r="H13" s="69">
        <f t="shared" si="1"/>
        <v>24.753332138061523</v>
      </c>
      <c r="I13" s="48">
        <f t="shared" si="6"/>
        <v>0.19802665710449219</v>
      </c>
      <c r="J13" s="68">
        <f t="shared" si="2"/>
        <v>74.25999641418457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8">
        <f t="shared" si="3"/>
        <v>2.2002961900499132E-2</v>
      </c>
      <c r="AC13" s="1">
        <f t="shared" si="7"/>
        <v>24.753332138061523</v>
      </c>
      <c r="AH13" s="1"/>
      <c r="AI13" s="1"/>
      <c r="AJ13" s="2"/>
      <c r="AK13" s="2"/>
      <c r="AL13" s="2"/>
      <c r="AM13" s="2"/>
      <c r="AN13" s="1"/>
      <c r="AO13" s="1"/>
      <c r="AP13" s="2"/>
      <c r="AQ13" s="2"/>
      <c r="AR13" s="2">
        <f t="shared" si="4"/>
        <v>0</v>
      </c>
      <c r="AS13" s="2">
        <f t="shared" si="8"/>
        <v>0</v>
      </c>
      <c r="AV13" s="25" t="s">
        <v>8</v>
      </c>
      <c r="AW13" s="24">
        <f>AW12+BD12</f>
        <v>2787.0911999999998</v>
      </c>
      <c r="AX13" s="21">
        <v>0.2</v>
      </c>
      <c r="AY13" s="20">
        <f t="shared" ref="AY13:AY22" si="11">AX13*AW13</f>
        <v>557.41823999999997</v>
      </c>
      <c r="AZ13" s="22">
        <v>125</v>
      </c>
      <c r="BA13" s="23">
        <f t="shared" si="9"/>
        <v>4.4593459199999996</v>
      </c>
      <c r="BB13" s="22">
        <v>8</v>
      </c>
      <c r="BC13" s="22">
        <v>160</v>
      </c>
      <c r="BD13" s="24">
        <f t="shared" si="10"/>
        <v>5707.9627775999998</v>
      </c>
    </row>
    <row r="14" spans="5:80" x14ac:dyDescent="0.25">
      <c r="E14" s="3">
        <v>5</v>
      </c>
      <c r="F14" s="52">
        <f t="shared" si="5"/>
        <v>232.68132209777832</v>
      </c>
      <c r="G14" s="48">
        <f t="shared" si="0"/>
        <v>9.6950550874074296E-2</v>
      </c>
      <c r="H14" s="69">
        <f t="shared" si="1"/>
        <v>36.356456577777855</v>
      </c>
      <c r="I14" s="48">
        <f t="shared" si="6"/>
        <v>0.2908516526222229</v>
      </c>
      <c r="J14" s="68">
        <f t="shared" si="2"/>
        <v>109.06936973333359</v>
      </c>
      <c r="K14" s="56"/>
      <c r="L14" s="4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8">
        <f t="shared" si="3"/>
        <v>3.2316850291358099E-2</v>
      </c>
      <c r="AC14" s="1">
        <f t="shared" si="7"/>
        <v>36.356456577777863</v>
      </c>
      <c r="AH14" s="1"/>
      <c r="AI14" s="1"/>
      <c r="AJ14" s="2"/>
      <c r="AK14" s="2"/>
      <c r="AL14" s="2"/>
      <c r="AM14" s="2"/>
      <c r="AN14" s="1"/>
      <c r="AO14" s="1"/>
      <c r="AP14" s="2"/>
      <c r="AQ14" s="2"/>
      <c r="AR14" s="2">
        <f t="shared" si="4"/>
        <v>0</v>
      </c>
      <c r="AS14" s="2">
        <f t="shared" si="8"/>
        <v>0</v>
      </c>
      <c r="AV14" s="9" t="s">
        <v>9</v>
      </c>
      <c r="AW14" s="20">
        <f t="shared" ref="AW14:AW23" si="12">AW13+BD13</f>
        <v>8495.0539776000005</v>
      </c>
      <c r="AX14" s="21">
        <v>0.2</v>
      </c>
      <c r="AY14" s="20">
        <f t="shared" si="11"/>
        <v>1699.0107955200001</v>
      </c>
      <c r="AZ14" s="22">
        <v>125</v>
      </c>
      <c r="BA14" s="23">
        <f t="shared" si="9"/>
        <v>13.59208636416</v>
      </c>
      <c r="BB14" s="22">
        <v>8</v>
      </c>
      <c r="BC14" s="22">
        <v>160</v>
      </c>
      <c r="BD14" s="24">
        <f t="shared" si="10"/>
        <v>17397.870546124799</v>
      </c>
    </row>
    <row r="15" spans="5:80" ht="14.25" customHeight="1" x14ac:dyDescent="0.25">
      <c r="E15" s="3">
        <v>6</v>
      </c>
      <c r="F15" s="52">
        <f t="shared" si="5"/>
        <v>341.75069183111191</v>
      </c>
      <c r="G15" s="48">
        <f t="shared" si="0"/>
        <v>0.14239612159629664</v>
      </c>
      <c r="H15" s="69">
        <f t="shared" si="1"/>
        <v>53.398545598611236</v>
      </c>
      <c r="I15" s="48">
        <f t="shared" si="6"/>
        <v>0.42718836478888988</v>
      </c>
      <c r="J15" s="68">
        <f t="shared" si="2"/>
        <v>160.19563679583371</v>
      </c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8">
        <f t="shared" si="3"/>
        <v>4.746537386543221E-2</v>
      </c>
      <c r="AC15" s="1">
        <f t="shared" si="7"/>
        <v>53.398545598611236</v>
      </c>
      <c r="AH15" s="1"/>
      <c r="AI15" s="1"/>
      <c r="AJ15" s="2"/>
      <c r="AK15" s="2"/>
      <c r="AL15" s="2"/>
      <c r="AM15" s="2"/>
      <c r="AN15" s="1"/>
      <c r="AO15" s="1"/>
      <c r="AP15" s="2"/>
      <c r="AQ15" s="2"/>
      <c r="AR15" s="2">
        <f t="shared" si="4"/>
        <v>0</v>
      </c>
      <c r="AS15" s="2">
        <f t="shared" si="8"/>
        <v>0</v>
      </c>
      <c r="AV15" s="9" t="s">
        <v>10</v>
      </c>
      <c r="AW15" s="20">
        <f t="shared" si="12"/>
        <v>25892.9245237248</v>
      </c>
      <c r="AX15" s="21">
        <v>0.2</v>
      </c>
      <c r="AY15" s="20">
        <f t="shared" si="11"/>
        <v>5178.5849047449601</v>
      </c>
      <c r="AZ15" s="22">
        <v>500</v>
      </c>
      <c r="BA15" s="23">
        <f t="shared" si="9"/>
        <v>10.357169809489919</v>
      </c>
      <c r="BB15" s="22">
        <v>8</v>
      </c>
      <c r="BC15" s="22">
        <v>160</v>
      </c>
      <c r="BD15" s="24">
        <f t="shared" si="10"/>
        <v>13257.177356147096</v>
      </c>
    </row>
    <row r="16" spans="5:80" ht="15.75" thickBot="1" x14ac:dyDescent="0.3">
      <c r="E16" s="3">
        <v>7</v>
      </c>
      <c r="F16" s="52">
        <f t="shared" si="5"/>
        <v>501.94632862694561</v>
      </c>
      <c r="G16" s="48">
        <f t="shared" si="0"/>
        <v>0.20914430359456068</v>
      </c>
      <c r="H16" s="69">
        <f t="shared" si="1"/>
        <v>78.429113847960267</v>
      </c>
      <c r="I16" s="48">
        <f t="shared" si="6"/>
        <v>0.62743291078368202</v>
      </c>
      <c r="J16" s="68">
        <f t="shared" si="2"/>
        <v>235.28734154388076</v>
      </c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8">
        <f t="shared" si="3"/>
        <v>6.9714767864853561E-2</v>
      </c>
      <c r="AC16" s="1">
        <f t="shared" si="7"/>
        <v>78.429113847960252</v>
      </c>
      <c r="AH16" s="1"/>
      <c r="AI16" s="1"/>
      <c r="AJ16" s="2"/>
      <c r="AK16" s="2"/>
      <c r="AL16" s="2"/>
      <c r="AM16" s="2"/>
      <c r="AN16" s="1"/>
      <c r="AO16" s="1"/>
      <c r="AP16" s="2"/>
      <c r="AQ16" s="2"/>
      <c r="AR16" s="2">
        <f t="shared" si="4"/>
        <v>0</v>
      </c>
      <c r="AS16" s="2">
        <f t="shared" si="8"/>
        <v>0</v>
      </c>
      <c r="AV16" s="9" t="s">
        <v>11</v>
      </c>
      <c r="AW16" s="26">
        <f t="shared" si="12"/>
        <v>39150.101879871894</v>
      </c>
      <c r="AX16" s="27">
        <v>0.2</v>
      </c>
      <c r="AY16" s="28">
        <f t="shared" si="11"/>
        <v>7830.020375974379</v>
      </c>
      <c r="AZ16" s="29">
        <v>500</v>
      </c>
      <c r="BA16" s="30">
        <f t="shared" si="9"/>
        <v>15.660040751948758</v>
      </c>
      <c r="BB16" s="29">
        <v>8</v>
      </c>
      <c r="BC16" s="29">
        <v>160</v>
      </c>
      <c r="BD16" s="28">
        <f t="shared" si="10"/>
        <v>20044.852162494411</v>
      </c>
    </row>
    <row r="17" spans="5:56" ht="15.75" thickBot="1" x14ac:dyDescent="0.3">
      <c r="E17" s="3">
        <v>8</v>
      </c>
      <c r="F17" s="52">
        <f t="shared" si="5"/>
        <v>737.23367017082637</v>
      </c>
      <c r="G17" s="48">
        <f t="shared" si="0"/>
        <v>0.30718069590451097</v>
      </c>
      <c r="H17" s="69">
        <f t="shared" si="1"/>
        <v>115.19276096419162</v>
      </c>
      <c r="I17" s="48">
        <f t="shared" si="6"/>
        <v>0.92154208771353296</v>
      </c>
      <c r="J17" s="68">
        <f t="shared" si="2"/>
        <v>345.57828289257486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8">
        <f t="shared" si="3"/>
        <v>0.10239356530150366</v>
      </c>
      <c r="AC17" s="1">
        <f t="shared" si="7"/>
        <v>115.19276096419162</v>
      </c>
      <c r="AH17" s="1"/>
      <c r="AI17" s="1"/>
      <c r="AJ17" s="2"/>
      <c r="AK17" s="2"/>
      <c r="AL17" s="2"/>
      <c r="AM17" s="2"/>
      <c r="AN17" s="1"/>
      <c r="AO17" s="1"/>
      <c r="AP17" s="2"/>
      <c r="AQ17" s="2"/>
      <c r="AR17" s="2">
        <f t="shared" si="4"/>
        <v>0</v>
      </c>
      <c r="AS17" s="2">
        <f t="shared" si="8"/>
        <v>0</v>
      </c>
      <c r="AV17" s="25" t="s">
        <v>12</v>
      </c>
      <c r="AW17" s="31">
        <f t="shared" si="12"/>
        <v>59194.954042366306</v>
      </c>
      <c r="AX17" s="32">
        <v>0.2</v>
      </c>
      <c r="AY17" s="33">
        <f t="shared" si="11"/>
        <v>11838.990808473261</v>
      </c>
      <c r="AZ17" s="34">
        <v>500</v>
      </c>
      <c r="BA17" s="35">
        <f t="shared" si="9"/>
        <v>23.677981616946521</v>
      </c>
      <c r="BB17" s="34">
        <v>8</v>
      </c>
      <c r="BC17" s="34">
        <v>160</v>
      </c>
      <c r="BD17" s="24">
        <f t="shared" si="10"/>
        <v>30307.816469691548</v>
      </c>
    </row>
    <row r="18" spans="5:56" x14ac:dyDescent="0.25">
      <c r="E18" s="3">
        <v>9</v>
      </c>
      <c r="F18" s="52">
        <f t="shared" si="5"/>
        <v>1082.8119530634012</v>
      </c>
      <c r="G18" s="48">
        <f t="shared" si="0"/>
        <v>0.4511716471097505</v>
      </c>
      <c r="H18" s="69">
        <f t="shared" si="1"/>
        <v>169.18936766615641</v>
      </c>
      <c r="I18" s="48">
        <f t="shared" si="6"/>
        <v>1.3535149413292515</v>
      </c>
      <c r="J18" s="68">
        <f t="shared" si="2"/>
        <v>507.56810299846933</v>
      </c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8">
        <f t="shared" si="3"/>
        <v>0.1503905490365835</v>
      </c>
      <c r="AC18" s="1">
        <f t="shared" si="7"/>
        <v>169.18936766615644</v>
      </c>
      <c r="AH18" s="1"/>
      <c r="AI18" s="1"/>
      <c r="AJ18" s="2"/>
      <c r="AK18" s="2"/>
      <c r="AL18" s="2"/>
      <c r="AM18" s="2"/>
      <c r="AN18" s="1"/>
      <c r="AO18" s="1"/>
      <c r="AP18" s="2"/>
      <c r="AQ18" s="2"/>
      <c r="AR18" s="2">
        <f t="shared" si="4"/>
        <v>0</v>
      </c>
      <c r="AS18" s="2">
        <f t="shared" si="8"/>
        <v>0</v>
      </c>
      <c r="AV18" s="9" t="s">
        <v>13</v>
      </c>
      <c r="AW18" s="20">
        <f t="shared" si="12"/>
        <v>89502.770512057847</v>
      </c>
      <c r="AX18" s="32">
        <v>0.2</v>
      </c>
      <c r="AY18" s="33">
        <f t="shared" si="11"/>
        <v>17900.55410241157</v>
      </c>
      <c r="AZ18" s="34">
        <v>500</v>
      </c>
      <c r="BA18" s="35">
        <f t="shared" si="9"/>
        <v>35.801108204823137</v>
      </c>
      <c r="BB18" s="34">
        <v>8</v>
      </c>
      <c r="BC18" s="34">
        <v>160</v>
      </c>
      <c r="BD18" s="24">
        <f t="shared" si="10"/>
        <v>45825.418502173619</v>
      </c>
    </row>
    <row r="19" spans="5:56" x14ac:dyDescent="0.25">
      <c r="E19" s="3">
        <v>10</v>
      </c>
      <c r="F19" s="52">
        <f t="shared" si="5"/>
        <v>1590.3800560618706</v>
      </c>
      <c r="G19" s="48">
        <f t="shared" si="0"/>
        <v>0.6626583566924461</v>
      </c>
      <c r="H19" s="69">
        <f t="shared" si="1"/>
        <v>248.4968837596673</v>
      </c>
      <c r="I19" s="48">
        <f t="shared" si="6"/>
        <v>1.9879750700773382</v>
      </c>
      <c r="J19" s="68">
        <f t="shared" si="2"/>
        <v>745.4906512790019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8">
        <f t="shared" si="3"/>
        <v>0.22088611889748203</v>
      </c>
      <c r="AC19" s="1">
        <f t="shared" si="7"/>
        <v>248.49688375966727</v>
      </c>
      <c r="AH19" s="1"/>
      <c r="AI19" s="1"/>
      <c r="AJ19" s="2"/>
      <c r="AK19" s="2"/>
      <c r="AL19" s="2"/>
      <c r="AM19" s="2"/>
      <c r="AN19" s="1"/>
      <c r="AO19" s="1"/>
      <c r="AP19" s="2"/>
      <c r="AQ19" s="2"/>
      <c r="AR19" s="2">
        <f t="shared" si="4"/>
        <v>0</v>
      </c>
      <c r="AS19" s="2">
        <f t="shared" si="8"/>
        <v>0</v>
      </c>
      <c r="AV19" s="9" t="s">
        <v>14</v>
      </c>
      <c r="AW19" s="20">
        <f t="shared" si="12"/>
        <v>135328.18901423147</v>
      </c>
      <c r="AX19" s="32">
        <v>0.2</v>
      </c>
      <c r="AY19" s="33">
        <f t="shared" si="11"/>
        <v>27065.637802846293</v>
      </c>
      <c r="AZ19" s="34">
        <v>1000</v>
      </c>
      <c r="BA19" s="35">
        <f t="shared" si="9"/>
        <v>27.065637802846293</v>
      </c>
      <c r="BB19" s="34">
        <v>8</v>
      </c>
      <c r="BC19" s="34">
        <v>160</v>
      </c>
      <c r="BD19" s="24">
        <f t="shared" si="10"/>
        <v>34644.016387643256</v>
      </c>
    </row>
    <row r="20" spans="5:56" x14ac:dyDescent="0.25">
      <c r="E20" s="3">
        <v>11</v>
      </c>
      <c r="F20" s="2">
        <f t="shared" si="5"/>
        <v>2335.8707073408723</v>
      </c>
      <c r="G20" s="48">
        <f t="shared" si="0"/>
        <v>0.97327946139203014</v>
      </c>
      <c r="H20" s="69">
        <f t="shared" si="1"/>
        <v>364.97979802201132</v>
      </c>
      <c r="I20" s="48">
        <f t="shared" si="6"/>
        <v>2.9198383841760904</v>
      </c>
      <c r="J20" s="68">
        <f t="shared" si="2"/>
        <v>1094.9393940660339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8">
        <f t="shared" si="3"/>
        <v>0.32442648713067673</v>
      </c>
      <c r="AC20" s="1">
        <f t="shared" si="7"/>
        <v>364.97979802201132</v>
      </c>
      <c r="AH20" s="1"/>
      <c r="AI20" s="1"/>
      <c r="AJ20" s="2"/>
      <c r="AK20" s="2"/>
      <c r="AL20" s="2"/>
      <c r="AM20" s="2"/>
      <c r="AN20" s="1"/>
      <c r="AO20" s="1"/>
      <c r="AP20" s="2"/>
      <c r="AQ20" s="2"/>
      <c r="AR20" s="2">
        <f t="shared" si="4"/>
        <v>0</v>
      </c>
      <c r="AS20" s="2">
        <f t="shared" si="8"/>
        <v>0</v>
      </c>
      <c r="AV20" s="9" t="s">
        <v>15</v>
      </c>
      <c r="AW20" s="20">
        <f t="shared" si="12"/>
        <v>169972.20540187473</v>
      </c>
      <c r="AX20" s="32">
        <v>0.2</v>
      </c>
      <c r="AY20" s="33">
        <f t="shared" si="11"/>
        <v>33994.441080374949</v>
      </c>
      <c r="AZ20" s="34">
        <v>1000</v>
      </c>
      <c r="BA20" s="35">
        <f t="shared" si="9"/>
        <v>33.994441080374948</v>
      </c>
      <c r="BB20" s="34">
        <v>8</v>
      </c>
      <c r="BC20" s="34">
        <v>160</v>
      </c>
      <c r="BD20" s="24">
        <f t="shared" si="10"/>
        <v>43512.884582879931</v>
      </c>
    </row>
    <row r="21" spans="5:56" x14ac:dyDescent="0.25">
      <c r="E21" s="3">
        <v>12</v>
      </c>
      <c r="F21" s="52">
        <f t="shared" si="5"/>
        <v>3430.8101014069061</v>
      </c>
      <c r="G21" s="48">
        <f t="shared" si="0"/>
        <v>1.4295042089195442</v>
      </c>
      <c r="H21" s="69">
        <f t="shared" si="1"/>
        <v>536.06407834482911</v>
      </c>
      <c r="I21" s="48">
        <f t="shared" si="6"/>
        <v>4.2885126267586324</v>
      </c>
      <c r="J21" s="68">
        <f t="shared" si="2"/>
        <v>1608.1922350344873</v>
      </c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8">
        <f t="shared" si="3"/>
        <v>0.47650140297318139</v>
      </c>
      <c r="AC21" s="1">
        <f t="shared" si="7"/>
        <v>536.064078344829</v>
      </c>
      <c r="AH21" s="1"/>
      <c r="AI21" s="1"/>
      <c r="AJ21" s="2"/>
      <c r="AK21" s="2"/>
      <c r="AL21" s="2"/>
      <c r="AM21" s="2"/>
      <c r="AN21" s="1"/>
      <c r="AO21" s="1"/>
      <c r="AP21" s="2"/>
      <c r="AQ21" s="2"/>
      <c r="AR21" s="2">
        <f t="shared" si="4"/>
        <v>0</v>
      </c>
      <c r="AS21" s="2">
        <f t="shared" si="8"/>
        <v>0</v>
      </c>
      <c r="AV21" s="25" t="s">
        <v>4</v>
      </c>
      <c r="AW21" s="24">
        <f t="shared" si="12"/>
        <v>213485.08998475465</v>
      </c>
      <c r="AX21" s="32">
        <v>0.2</v>
      </c>
      <c r="AY21" s="33">
        <f t="shared" si="11"/>
        <v>42697.017996950934</v>
      </c>
      <c r="AZ21" s="34">
        <v>1000</v>
      </c>
      <c r="BA21" s="35">
        <f t="shared" si="9"/>
        <v>42.697017996950933</v>
      </c>
      <c r="BB21" s="34">
        <v>8</v>
      </c>
      <c r="BC21" s="34">
        <v>160</v>
      </c>
      <c r="BD21" s="24">
        <f t="shared" si="10"/>
        <v>54652.183036097194</v>
      </c>
    </row>
    <row r="22" spans="5:56" ht="15.75" thickBot="1" x14ac:dyDescent="0.3">
      <c r="E22" s="62">
        <v>13</v>
      </c>
      <c r="F22" s="58">
        <f t="shared" si="5"/>
        <v>5039.0023364413937</v>
      </c>
      <c r="G22" s="48">
        <f t="shared" si="0"/>
        <v>2.0995843068505806</v>
      </c>
      <c r="H22" s="69">
        <f t="shared" si="1"/>
        <v>787.34411506896777</v>
      </c>
      <c r="I22" s="48">
        <f t="shared" si="6"/>
        <v>6.2987529205517419</v>
      </c>
      <c r="J22" s="68">
        <f t="shared" si="2"/>
        <v>2362.0323452069033</v>
      </c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8">
        <f t="shared" si="3"/>
        <v>0.69986143561686021</v>
      </c>
      <c r="AC22" s="1">
        <f t="shared" si="7"/>
        <v>787.34411506896777</v>
      </c>
      <c r="AV22" s="9" t="s">
        <v>5</v>
      </c>
      <c r="AW22" s="28">
        <f>AW21+BD21</f>
        <v>268137.27302085183</v>
      </c>
      <c r="AX22" s="36">
        <v>0.2</v>
      </c>
      <c r="AY22" s="37">
        <f t="shared" si="11"/>
        <v>53627.454604170372</v>
      </c>
      <c r="AZ22" s="38">
        <v>1000</v>
      </c>
      <c r="BA22" s="39">
        <f t="shared" si="9"/>
        <v>53.627454604170374</v>
      </c>
      <c r="BB22" s="38">
        <v>8</v>
      </c>
      <c r="BC22" s="38">
        <v>160</v>
      </c>
      <c r="BD22" s="40">
        <f t="shared" si="10"/>
        <v>68643.141893338077</v>
      </c>
    </row>
    <row r="23" spans="5:56" ht="15.75" thickBot="1" x14ac:dyDescent="0.3">
      <c r="E23" s="3">
        <v>14</v>
      </c>
      <c r="F23" s="60">
        <f t="shared" si="5"/>
        <v>7401.034681648297</v>
      </c>
      <c r="G23" s="48">
        <f t="shared" si="0"/>
        <v>3.0837644506867901</v>
      </c>
      <c r="H23" s="69">
        <f t="shared" si="1"/>
        <v>1156.4116690075462</v>
      </c>
      <c r="I23" s="48">
        <f t="shared" si="6"/>
        <v>9.2512933520603706</v>
      </c>
      <c r="J23" s="68">
        <f t="shared" si="2"/>
        <v>3469.2350070226389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8">
        <f t="shared" si="3"/>
        <v>1.0279214835622634</v>
      </c>
      <c r="AC23" s="1">
        <f t="shared" si="7"/>
        <v>1156.4116690075464</v>
      </c>
      <c r="AV23" s="9" t="s">
        <v>6</v>
      </c>
      <c r="AW23" s="41">
        <f t="shared" si="12"/>
        <v>336780.4149141899</v>
      </c>
      <c r="AX23" s="9"/>
      <c r="AY23" s="42"/>
      <c r="AZ23" s="9"/>
      <c r="BA23" s="43"/>
      <c r="BB23" s="9"/>
      <c r="BC23" s="9"/>
      <c r="BD23" s="42"/>
    </row>
    <row r="24" spans="5:56" x14ac:dyDescent="0.25">
      <c r="E24" s="3">
        <v>15</v>
      </c>
      <c r="F24" s="52">
        <f t="shared" si="5"/>
        <v>10870.269688670936</v>
      </c>
      <c r="G24" s="48">
        <f t="shared" si="0"/>
        <v>4.5292790369462237</v>
      </c>
      <c r="H24" s="69">
        <f t="shared" si="1"/>
        <v>1698.4796388548339</v>
      </c>
      <c r="I24" s="48">
        <f t="shared" si="6"/>
        <v>13.58783711083867</v>
      </c>
      <c r="J24" s="68">
        <f t="shared" si="2"/>
        <v>5095.4389165645016</v>
      </c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8">
        <f t="shared" si="3"/>
        <v>1.5097596789820746</v>
      </c>
      <c r="AC24" s="1">
        <f t="shared" si="7"/>
        <v>1698.4796388548339</v>
      </c>
    </row>
    <row r="25" spans="5:56" x14ac:dyDescent="0.25">
      <c r="E25" s="3">
        <v>16</v>
      </c>
      <c r="F25" s="52">
        <f t="shared" si="5"/>
        <v>15965.708605235439</v>
      </c>
      <c r="G25" s="48">
        <f t="shared" si="0"/>
        <v>6.652378585514767</v>
      </c>
      <c r="H25" s="69">
        <f t="shared" si="1"/>
        <v>2494.6419695680379</v>
      </c>
      <c r="I25" s="48">
        <f t="shared" si="6"/>
        <v>19.9571357565443</v>
      </c>
      <c r="J25" s="68">
        <f t="shared" si="2"/>
        <v>7483.9259087041128</v>
      </c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8">
        <f t="shared" si="3"/>
        <v>2.2174595285049223</v>
      </c>
      <c r="AC25" s="1">
        <f t="shared" si="7"/>
        <v>2494.6419695680374</v>
      </c>
    </row>
    <row r="26" spans="5:56" x14ac:dyDescent="0.25">
      <c r="E26" s="3">
        <v>17</v>
      </c>
      <c r="F26" s="52">
        <f t="shared" si="5"/>
        <v>23449.634513939553</v>
      </c>
      <c r="G26" s="48">
        <f t="shared" si="0"/>
        <v>4.8853405237374066</v>
      </c>
      <c r="H26" s="69">
        <f t="shared" si="1"/>
        <v>1832.0026964015276</v>
      </c>
      <c r="I26" s="48">
        <f t="shared" si="6"/>
        <v>14.65602157121222</v>
      </c>
      <c r="J26" s="68">
        <f t="shared" si="2"/>
        <v>5496.0080892045826</v>
      </c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8">
        <f t="shared" si="3"/>
        <v>1.6284468412458022</v>
      </c>
      <c r="AC26" s="1">
        <f t="shared" si="7"/>
        <v>7328.0107856061095</v>
      </c>
    </row>
    <row r="27" spans="5:56" x14ac:dyDescent="0.25">
      <c r="E27" s="3">
        <v>18</v>
      </c>
      <c r="F27" s="52">
        <f t="shared" si="5"/>
        <v>28945.642603144137</v>
      </c>
      <c r="G27" s="48">
        <f t="shared" si="0"/>
        <v>6.0303422089883618</v>
      </c>
      <c r="H27" s="69">
        <f t="shared" si="1"/>
        <v>2261.3783283706357</v>
      </c>
      <c r="I27" s="48">
        <f t="shared" si="6"/>
        <v>18.091026626965085</v>
      </c>
      <c r="J27" s="68">
        <f t="shared" si="2"/>
        <v>6784.1349851119066</v>
      </c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8">
        <f t="shared" si="3"/>
        <v>2.0101140696627873</v>
      </c>
      <c r="AC27" s="1">
        <f t="shared" si="7"/>
        <v>9045.5133134825428</v>
      </c>
    </row>
    <row r="28" spans="5:56" x14ac:dyDescent="0.25">
      <c r="E28" s="3">
        <v>19</v>
      </c>
      <c r="F28" s="52">
        <f t="shared" si="5"/>
        <v>35729.777588256045</v>
      </c>
      <c r="G28" s="48">
        <f t="shared" si="0"/>
        <v>7.4437036642200098</v>
      </c>
      <c r="H28" s="69">
        <f t="shared" si="1"/>
        <v>2791.3888740825037</v>
      </c>
      <c r="I28" s="48">
        <f t="shared" si="6"/>
        <v>22.33111099266003</v>
      </c>
      <c r="J28" s="68">
        <f t="shared" si="2"/>
        <v>8374.1666222475105</v>
      </c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8">
        <f t="shared" si="3"/>
        <v>2.4812345547400034</v>
      </c>
      <c r="AC28" s="1">
        <f t="shared" si="7"/>
        <v>11165.555496330015</v>
      </c>
    </row>
    <row r="29" spans="5:56" x14ac:dyDescent="0.25">
      <c r="E29" s="3">
        <v>20</v>
      </c>
      <c r="F29" s="52">
        <f t="shared" si="5"/>
        <v>44103.944210503556</v>
      </c>
      <c r="G29" s="48">
        <f t="shared" si="0"/>
        <v>9.1883217105215742</v>
      </c>
      <c r="H29" s="69">
        <f t="shared" si="1"/>
        <v>3445.6206414455901</v>
      </c>
      <c r="I29" s="48">
        <f t="shared" si="6"/>
        <v>27.564965131564723</v>
      </c>
      <c r="J29" s="68">
        <f t="shared" si="2"/>
        <v>10336.86192433677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8">
        <f t="shared" si="3"/>
        <v>3.0627739035071913</v>
      </c>
      <c r="AC29" s="1">
        <f t="shared" si="7"/>
        <v>13782.482565782362</v>
      </c>
    </row>
    <row r="30" spans="5:56" x14ac:dyDescent="0.25">
      <c r="E30" s="3">
        <v>21</v>
      </c>
      <c r="F30" s="52">
        <f t="shared" si="5"/>
        <v>54440.806134840328</v>
      </c>
      <c r="G30" s="48">
        <f t="shared" si="0"/>
        <v>11.341834611425069</v>
      </c>
      <c r="H30" s="69">
        <f t="shared" si="1"/>
        <v>4253.1879792844011</v>
      </c>
      <c r="I30" s="48">
        <f t="shared" si="6"/>
        <v>34.025503834275206</v>
      </c>
      <c r="J30" s="68">
        <f t="shared" si="2"/>
        <v>12759.563937853201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8">
        <f t="shared" si="3"/>
        <v>3.7806115371416897</v>
      </c>
      <c r="AC30" s="1">
        <f t="shared" si="7"/>
        <v>17012.751917137604</v>
      </c>
    </row>
    <row r="31" spans="5:56" x14ac:dyDescent="0.25">
      <c r="E31" s="3">
        <v>22</v>
      </c>
      <c r="F31" s="52">
        <f t="shared" si="5"/>
        <v>67200.370072693535</v>
      </c>
      <c r="G31" s="48">
        <f t="shared" si="0"/>
        <v>14.000077098477819</v>
      </c>
      <c r="H31" s="69">
        <f t="shared" si="1"/>
        <v>5250.028911929182</v>
      </c>
      <c r="I31" s="48">
        <f t="shared" si="6"/>
        <v>42.000231295433458</v>
      </c>
      <c r="J31" s="68">
        <f t="shared" si="2"/>
        <v>15750.086735787547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8">
        <f t="shared" si="3"/>
        <v>4.666692366159273</v>
      </c>
      <c r="AC31" s="1">
        <f t="shared" si="7"/>
        <v>21000.115647716728</v>
      </c>
    </row>
    <row r="32" spans="5:56" x14ac:dyDescent="0.25">
      <c r="E32" s="3">
        <v>23</v>
      </c>
      <c r="F32" s="52">
        <f t="shared" si="5"/>
        <v>82950.456808481074</v>
      </c>
      <c r="G32" s="48">
        <f t="shared" si="0"/>
        <v>17.281345168433557</v>
      </c>
      <c r="H32" s="69">
        <f t="shared" si="1"/>
        <v>6480.5044381625839</v>
      </c>
      <c r="I32" s="48">
        <f t="shared" si="6"/>
        <v>51.844035505300674</v>
      </c>
      <c r="J32" s="68">
        <f t="shared" si="2"/>
        <v>19441.513314487751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8">
        <f t="shared" si="3"/>
        <v>5.760448389477852</v>
      </c>
      <c r="AC32" s="1">
        <f t="shared" si="7"/>
        <v>25922.017752650336</v>
      </c>
    </row>
    <row r="33" spans="5:29" x14ac:dyDescent="0.25">
      <c r="E33">
        <v>24</v>
      </c>
      <c r="F33" s="52">
        <f t="shared" si="5"/>
        <v>102391.97012296882</v>
      </c>
      <c r="G33" s="48">
        <f t="shared" si="0"/>
        <v>21.331660442285173</v>
      </c>
      <c r="H33" s="69">
        <f t="shared" si="1"/>
        <v>7999.3726658569403</v>
      </c>
      <c r="I33" s="48">
        <f t="shared" si="6"/>
        <v>63.994981326855516</v>
      </c>
      <c r="J33" s="68">
        <f t="shared" si="2"/>
        <v>23998.117997570818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8">
        <f t="shared" si="3"/>
        <v>7.1105534807617241</v>
      </c>
      <c r="AC33" s="1">
        <f t="shared" si="7"/>
        <v>31997.490663427758</v>
      </c>
    </row>
    <row r="34" spans="5:29" x14ac:dyDescent="0.25">
      <c r="E34">
        <v>25</v>
      </c>
      <c r="F34" s="52">
        <f t="shared" si="5"/>
        <v>126390.08812053964</v>
      </c>
      <c r="G34" s="48">
        <f t="shared" si="0"/>
        <v>26.331268358445758</v>
      </c>
      <c r="H34" s="69">
        <f t="shared" si="1"/>
        <v>9874.2256344171601</v>
      </c>
      <c r="I34" s="48">
        <f t="shared" si="6"/>
        <v>78.993805075337278</v>
      </c>
      <c r="J34" s="68">
        <f t="shared" si="2"/>
        <v>29622.676903251479</v>
      </c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8">
        <f t="shared" si="3"/>
        <v>8.7770894528152521</v>
      </c>
      <c r="AC34" s="1">
        <f t="shared" si="7"/>
        <v>39496.90253766864</v>
      </c>
    </row>
  </sheetData>
  <mergeCells count="4">
    <mergeCell ref="F6:J6"/>
    <mergeCell ref="F7:J7"/>
    <mergeCell ref="F8:J8"/>
    <mergeCell ref="M9:Z9"/>
  </mergeCells>
  <conditionalFormatting sqref="AC10:AC3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{A0216CDA-7E14-432F-BECF-6AD8ECDCF25B}</x14:id>
        </ext>
      </extLst>
    </cfRule>
  </conditionalFormatting>
  <pageMargins left="0.7" right="0.7" top="0.75" bottom="0.75" header="0.3" footer="0.3"/>
  <pageSetup paperSize="9" scale="35" orientation="portrait" r:id="rId1"/>
  <colBreaks count="1" manualBreakCount="1">
    <brk id="27" max="35" man="1"/>
  </colBreaks>
  <ignoredErrors>
    <ignoredError sqref="I10:I34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216CDA-7E14-432F-BECF-6AD8ECDCF25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AC10:AC34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hp15</dc:creator>
  <cp:lastModifiedBy>hp15</cp:lastModifiedBy>
  <cp:lastPrinted>2016-06-27T15:16:35Z</cp:lastPrinted>
  <dcterms:created xsi:type="dcterms:W3CDTF">2015-01-23T01:39:40Z</dcterms:created>
  <dcterms:modified xsi:type="dcterms:W3CDTF">2016-09-03T19:07:45Z</dcterms:modified>
</cp:coreProperties>
</file>