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4695" activeTab="4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  <fileRecoveryPr repairLoad="1"/>
</workbook>
</file>

<file path=xl/calcChain.xml><?xml version="1.0" encoding="utf-8"?>
<calcChain xmlns="http://schemas.openxmlformats.org/spreadsheetml/2006/main">
  <c r="R29" i="5" l="1"/>
  <c r="Z25" i="5"/>
  <c r="AC25" i="5" s="1"/>
  <c r="V24" i="5"/>
  <c r="R24" i="5"/>
  <c r="AC24" i="5" s="1"/>
  <c r="AC26" i="5"/>
  <c r="AC27" i="5"/>
  <c r="AC28" i="5"/>
  <c r="AC23" i="5"/>
  <c r="W18" i="5" l="1"/>
  <c r="AB10" i="5"/>
  <c r="AA10" i="5"/>
  <c r="T18" i="5"/>
  <c r="X10" i="5"/>
  <c r="T10" i="5"/>
  <c r="AB31" i="3" l="1"/>
  <c r="AA10" i="3"/>
  <c r="AB10" i="3"/>
  <c r="AC10" i="3"/>
  <c r="W6" i="3"/>
  <c r="O10" i="3"/>
  <c r="N10" i="3"/>
  <c r="Y28" i="5"/>
  <c r="U28" i="5"/>
  <c r="Q28" i="5"/>
  <c r="K28" i="5"/>
  <c r="F28" i="5"/>
  <c r="AB27" i="5"/>
  <c r="AB26" i="5"/>
  <c r="AB25" i="5"/>
  <c r="AB24" i="5"/>
  <c r="AB23" i="5"/>
  <c r="AC18" i="5"/>
  <c r="AB18" i="5"/>
  <c r="AA18" i="5"/>
  <c r="Z18" i="5"/>
  <c r="Y18" i="5"/>
  <c r="X18" i="5"/>
  <c r="V18" i="5"/>
  <c r="U18" i="5"/>
  <c r="S18" i="5"/>
  <c r="R18" i="5"/>
  <c r="Q18" i="5"/>
  <c r="P18" i="5"/>
  <c r="O18" i="5"/>
  <c r="N18" i="5"/>
  <c r="M18" i="5"/>
  <c r="L18" i="5"/>
  <c r="K18" i="5"/>
  <c r="J18" i="5"/>
  <c r="I18" i="5"/>
  <c r="H18" i="5"/>
  <c r="G18" i="5"/>
  <c r="F18" i="5"/>
  <c r="E18" i="5"/>
  <c r="D18" i="5"/>
  <c r="AC14" i="5"/>
  <c r="AB14" i="5"/>
  <c r="AA14" i="5"/>
  <c r="Z14" i="5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AC10" i="5"/>
  <c r="Z10" i="5"/>
  <c r="W10" i="5"/>
  <c r="V10" i="5"/>
  <c r="U10" i="5"/>
  <c r="S10" i="5"/>
  <c r="R10" i="5"/>
  <c r="M10" i="5"/>
  <c r="L10" i="5"/>
  <c r="K10" i="5"/>
  <c r="J10" i="5"/>
  <c r="I10" i="5"/>
  <c r="H10" i="5"/>
  <c r="G10" i="5"/>
  <c r="F10" i="5"/>
  <c r="E10" i="5"/>
  <c r="D10" i="5"/>
  <c r="AC6" i="5"/>
  <c r="AB6" i="5"/>
  <c r="AA6" i="5"/>
  <c r="Z6" i="5"/>
  <c r="X6" i="5"/>
  <c r="V6" i="5"/>
  <c r="V23" i="5" s="1"/>
  <c r="U6" i="5"/>
  <c r="T6" i="5"/>
  <c r="S6" i="5"/>
  <c r="R6" i="5"/>
  <c r="N6" i="5"/>
  <c r="M6" i="5"/>
  <c r="L6" i="5"/>
  <c r="K6" i="5"/>
  <c r="K20" i="5" s="1"/>
  <c r="J6" i="5"/>
  <c r="I6" i="5"/>
  <c r="H6" i="5"/>
  <c r="G6" i="5"/>
  <c r="F6" i="5"/>
  <c r="E6" i="5"/>
  <c r="D6" i="5"/>
  <c r="Z32" i="4"/>
  <c r="H20" i="5" l="1"/>
  <c r="G20" i="5"/>
  <c r="G25" i="5"/>
  <c r="R25" i="5"/>
  <c r="X20" i="5"/>
  <c r="L24" i="5"/>
  <c r="G24" i="5"/>
  <c r="Z24" i="5"/>
  <c r="AC20" i="5"/>
  <c r="Z27" i="5"/>
  <c r="AA20" i="5"/>
  <c r="L23" i="5"/>
  <c r="E20" i="5"/>
  <c r="I20" i="5"/>
  <c r="M20" i="5"/>
  <c r="Q20" i="5"/>
  <c r="Y20" i="5"/>
  <c r="F20" i="5"/>
  <c r="J20" i="5"/>
  <c r="N20" i="5"/>
  <c r="U20" i="5"/>
  <c r="G27" i="5"/>
  <c r="L25" i="5"/>
  <c r="R23" i="5"/>
  <c r="G23" i="5"/>
  <c r="AB28" i="5"/>
  <c r="L27" i="5"/>
  <c r="W20" i="5"/>
  <c r="O20" i="5"/>
  <c r="P20" i="5"/>
  <c r="R27" i="5"/>
  <c r="V27" i="5"/>
  <c r="V25" i="5"/>
  <c r="AB20" i="5"/>
  <c r="T20" i="5"/>
  <c r="Z20" i="5"/>
  <c r="AD14" i="5"/>
  <c r="S20" i="5"/>
  <c r="AD10" i="5"/>
  <c r="AD6" i="5"/>
  <c r="D20" i="5"/>
  <c r="L20" i="5"/>
  <c r="Z23" i="5"/>
  <c r="AD18" i="5"/>
  <c r="R20" i="5"/>
  <c r="V20" i="5"/>
  <c r="G29" i="5" l="1"/>
  <c r="G31" i="5" s="1"/>
  <c r="K21" i="5"/>
  <c r="R30" i="5"/>
  <c r="Z29" i="5"/>
  <c r="Z30" i="5" s="1"/>
  <c r="AB21" i="5"/>
  <c r="L29" i="5"/>
  <c r="L30" i="5" s="1"/>
  <c r="Y21" i="5"/>
  <c r="V29" i="5"/>
  <c r="Q21" i="5"/>
  <c r="U21" i="5"/>
  <c r="AE19" i="5"/>
  <c r="AB21" i="4"/>
  <c r="AC20" i="4"/>
  <c r="Y28" i="4"/>
  <c r="V18" i="4"/>
  <c r="AB31" i="4"/>
  <c r="U28" i="4"/>
  <c r="Q28" i="4"/>
  <c r="K28" i="4"/>
  <c r="F28" i="4"/>
  <c r="AB27" i="4"/>
  <c r="AB26" i="4"/>
  <c r="AB25" i="4"/>
  <c r="AB24" i="4"/>
  <c r="AB23" i="4"/>
  <c r="AC18" i="4"/>
  <c r="AB18" i="4"/>
  <c r="AA18" i="4"/>
  <c r="Z18" i="4"/>
  <c r="Y18" i="4"/>
  <c r="Y20" i="4" s="1"/>
  <c r="X18" i="4"/>
  <c r="W18" i="4"/>
  <c r="U18" i="4"/>
  <c r="T18" i="4"/>
  <c r="S18" i="4"/>
  <c r="R18" i="4"/>
  <c r="Q18" i="4"/>
  <c r="Q20" i="4" s="1"/>
  <c r="P18" i="4"/>
  <c r="O18" i="4"/>
  <c r="N18" i="4"/>
  <c r="M18" i="4"/>
  <c r="L18" i="4"/>
  <c r="L27" i="4" s="1"/>
  <c r="K18" i="4"/>
  <c r="J18" i="4"/>
  <c r="I18" i="4"/>
  <c r="H18" i="4"/>
  <c r="G18" i="4"/>
  <c r="F18" i="4"/>
  <c r="E18" i="4"/>
  <c r="D18" i="4"/>
  <c r="G27" i="4" s="1"/>
  <c r="AC14" i="4"/>
  <c r="AB14" i="4"/>
  <c r="AB20" i="4" s="1"/>
  <c r="AA14" i="4"/>
  <c r="Z14" i="4"/>
  <c r="Y14" i="4"/>
  <c r="X14" i="4"/>
  <c r="W14" i="4"/>
  <c r="V14" i="4"/>
  <c r="U14" i="4"/>
  <c r="T14" i="4"/>
  <c r="S14" i="4"/>
  <c r="R14" i="4"/>
  <c r="Q14" i="4"/>
  <c r="P14" i="4"/>
  <c r="P20" i="4" s="1"/>
  <c r="O14" i="4"/>
  <c r="O20" i="4" s="1"/>
  <c r="N14" i="4"/>
  <c r="M14" i="4"/>
  <c r="L14" i="4"/>
  <c r="K14" i="4"/>
  <c r="J14" i="4"/>
  <c r="I14" i="4"/>
  <c r="H14" i="4"/>
  <c r="G14" i="4"/>
  <c r="F14" i="4"/>
  <c r="E14" i="4"/>
  <c r="D14" i="4"/>
  <c r="G25" i="4" s="1"/>
  <c r="AC10" i="4"/>
  <c r="AB10" i="4"/>
  <c r="AA10" i="4"/>
  <c r="Z10" i="4"/>
  <c r="W10" i="4"/>
  <c r="V10" i="4"/>
  <c r="U10" i="4"/>
  <c r="S10" i="4"/>
  <c r="R10" i="4"/>
  <c r="M10" i="4"/>
  <c r="L10" i="4"/>
  <c r="L24" i="4" s="1"/>
  <c r="K10" i="4"/>
  <c r="K20" i="4" s="1"/>
  <c r="J10" i="4"/>
  <c r="I10" i="4"/>
  <c r="H10" i="4"/>
  <c r="G10" i="4"/>
  <c r="G20" i="4" s="1"/>
  <c r="F10" i="4"/>
  <c r="E10" i="4"/>
  <c r="D10" i="4"/>
  <c r="G24" i="4" s="1"/>
  <c r="AC6" i="4"/>
  <c r="AB6" i="4"/>
  <c r="AA6" i="4"/>
  <c r="Z6" i="4"/>
  <c r="X6" i="4"/>
  <c r="X20" i="4" s="1"/>
  <c r="V6" i="4"/>
  <c r="V23" i="4" s="1"/>
  <c r="U6" i="4"/>
  <c r="T6" i="4"/>
  <c r="S6" i="4"/>
  <c r="R6" i="4"/>
  <c r="N6" i="4"/>
  <c r="N20" i="4" s="1"/>
  <c r="M6" i="4"/>
  <c r="L6" i="4"/>
  <c r="L23" i="4" s="1"/>
  <c r="K6" i="4"/>
  <c r="J6" i="4"/>
  <c r="J20" i="4" s="1"/>
  <c r="I6" i="4"/>
  <c r="I20" i="4" s="1"/>
  <c r="H6" i="4"/>
  <c r="H20" i="4" s="1"/>
  <c r="G6" i="4"/>
  <c r="F6" i="4"/>
  <c r="F20" i="4" s="1"/>
  <c r="E6" i="4"/>
  <c r="E20" i="4" s="1"/>
  <c r="D6" i="4"/>
  <c r="D20" i="4" s="1"/>
  <c r="K21" i="4" s="1"/>
  <c r="L6" i="3"/>
  <c r="L14" i="3"/>
  <c r="L18" i="3"/>
  <c r="M14" i="3"/>
  <c r="M6" i="3"/>
  <c r="W10" i="3"/>
  <c r="R18" i="3"/>
  <c r="W14" i="3"/>
  <c r="R6" i="3"/>
  <c r="S14" i="3"/>
  <c r="R14" i="3"/>
  <c r="V30" i="5" l="1"/>
  <c r="AC29" i="5"/>
  <c r="G30" i="5"/>
  <c r="R31" i="5"/>
  <c r="L31" i="5"/>
  <c r="AE21" i="5"/>
  <c r="Z31" i="5"/>
  <c r="Z32" i="5" s="1"/>
  <c r="V31" i="5"/>
  <c r="AB28" i="4"/>
  <c r="Z25" i="4"/>
  <c r="Z27" i="4"/>
  <c r="Z24" i="4"/>
  <c r="AA20" i="4"/>
  <c r="Z23" i="4"/>
  <c r="V27" i="4"/>
  <c r="V25" i="4"/>
  <c r="V24" i="4"/>
  <c r="U20" i="4"/>
  <c r="R24" i="4"/>
  <c r="AD10" i="4"/>
  <c r="T20" i="4"/>
  <c r="R27" i="4"/>
  <c r="S20" i="4"/>
  <c r="R25" i="4"/>
  <c r="R20" i="4"/>
  <c r="L25" i="4"/>
  <c r="L29" i="4" s="1"/>
  <c r="L30" i="4" s="1"/>
  <c r="M20" i="4"/>
  <c r="AD14" i="4"/>
  <c r="R23" i="4"/>
  <c r="AD18" i="4"/>
  <c r="V20" i="4"/>
  <c r="Z20" i="4"/>
  <c r="W20" i="4"/>
  <c r="G23" i="4"/>
  <c r="G29" i="4" s="1"/>
  <c r="AD6" i="4"/>
  <c r="L20" i="4"/>
  <c r="Z29" i="4" l="1"/>
  <c r="Z30" i="4" s="1"/>
  <c r="V29" i="4"/>
  <c r="V30" i="4" s="1"/>
  <c r="Y21" i="4"/>
  <c r="R29" i="4"/>
  <c r="R30" i="4" s="1"/>
  <c r="U21" i="4"/>
  <c r="Q21" i="4"/>
  <c r="AE19" i="4"/>
  <c r="L31" i="4"/>
  <c r="G31" i="4"/>
  <c r="G30" i="4"/>
  <c r="AE21" i="4" l="1"/>
  <c r="R31" i="4"/>
  <c r="V31" i="4"/>
  <c r="Z31" i="4"/>
  <c r="E18" i="3" l="1"/>
  <c r="F18" i="3"/>
  <c r="G18" i="3"/>
  <c r="H18" i="3"/>
  <c r="I18" i="3"/>
  <c r="J18" i="3"/>
  <c r="K18" i="3"/>
  <c r="M18" i="3"/>
  <c r="N18" i="3"/>
  <c r="O18" i="3"/>
  <c r="P18" i="3"/>
  <c r="Q18" i="3"/>
  <c r="S18" i="3"/>
  <c r="T18" i="3"/>
  <c r="U18" i="3"/>
  <c r="V18" i="3"/>
  <c r="W18" i="3"/>
  <c r="X18" i="3"/>
  <c r="Y18" i="3"/>
  <c r="Z18" i="3"/>
  <c r="AA18" i="3"/>
  <c r="AB18" i="3"/>
  <c r="AC18" i="3"/>
  <c r="D18" i="3"/>
  <c r="U28" i="3"/>
  <c r="Q28" i="3"/>
  <c r="K28" i="3"/>
  <c r="F28" i="3"/>
  <c r="AB27" i="3"/>
  <c r="AB26" i="3"/>
  <c r="AB25" i="3"/>
  <c r="AB24" i="3"/>
  <c r="AB23" i="3"/>
  <c r="AC14" i="3"/>
  <c r="AB14" i="3"/>
  <c r="AA14" i="3"/>
  <c r="Z14" i="3"/>
  <c r="Y14" i="3"/>
  <c r="X14" i="3"/>
  <c r="V14" i="3"/>
  <c r="U14" i="3"/>
  <c r="T14" i="3"/>
  <c r="Q14" i="3"/>
  <c r="P14" i="3"/>
  <c r="O14" i="3"/>
  <c r="N14" i="3"/>
  <c r="K14" i="3"/>
  <c r="J14" i="3"/>
  <c r="I14" i="3"/>
  <c r="H14" i="3"/>
  <c r="G14" i="3"/>
  <c r="F14" i="3"/>
  <c r="E14" i="3"/>
  <c r="D14" i="3"/>
  <c r="Z10" i="3"/>
  <c r="V10" i="3"/>
  <c r="U10" i="3"/>
  <c r="S10" i="3"/>
  <c r="R10" i="3"/>
  <c r="M10" i="3"/>
  <c r="L10" i="3"/>
  <c r="K10" i="3"/>
  <c r="J10" i="3"/>
  <c r="I10" i="3"/>
  <c r="H10" i="3"/>
  <c r="G10" i="3"/>
  <c r="F10" i="3"/>
  <c r="E10" i="3"/>
  <c r="D10" i="3"/>
  <c r="AC6" i="3"/>
  <c r="AB6" i="3"/>
  <c r="AA6" i="3"/>
  <c r="Z6" i="3"/>
  <c r="X6" i="3"/>
  <c r="V6" i="3"/>
  <c r="V23" i="3" s="1"/>
  <c r="U6" i="3"/>
  <c r="T6" i="3"/>
  <c r="S6" i="3"/>
  <c r="N6" i="3"/>
  <c r="K6" i="3"/>
  <c r="J6" i="3"/>
  <c r="I6" i="3"/>
  <c r="I20" i="3" s="1"/>
  <c r="H6" i="3"/>
  <c r="G6" i="3"/>
  <c r="F6" i="3"/>
  <c r="E6" i="3"/>
  <c r="D6" i="3"/>
  <c r="AB36" i="2"/>
  <c r="AD6" i="2"/>
  <c r="AD22" i="2"/>
  <c r="AD18" i="2"/>
  <c r="AD14" i="2"/>
  <c r="Z36" i="2"/>
  <c r="R36" i="2"/>
  <c r="L36" i="2"/>
  <c r="AB32" i="2"/>
  <c r="AB28" i="2"/>
  <c r="AB29" i="2"/>
  <c r="AB30" i="2"/>
  <c r="AB31" i="2"/>
  <c r="AB27" i="2"/>
  <c r="V34" i="2"/>
  <c r="Z31" i="2"/>
  <c r="Z27" i="2"/>
  <c r="AB10" i="2"/>
  <c r="AB24" i="2" s="1"/>
  <c r="AA6" i="2"/>
  <c r="AB6" i="2"/>
  <c r="V35" i="2"/>
  <c r="V33" i="2"/>
  <c r="V31" i="2"/>
  <c r="U20" i="3" l="1"/>
  <c r="G23" i="3"/>
  <c r="AD18" i="3"/>
  <c r="Z23" i="3"/>
  <c r="N20" i="3"/>
  <c r="R20" i="3"/>
  <c r="S20" i="3"/>
  <c r="AA20" i="3"/>
  <c r="O20" i="3"/>
  <c r="Z20" i="3"/>
  <c r="Y20" i="3"/>
  <c r="Q20" i="3"/>
  <c r="AB20" i="3"/>
  <c r="X20" i="3"/>
  <c r="T20" i="3"/>
  <c r="P20" i="3"/>
  <c r="V27" i="3"/>
  <c r="W20" i="3"/>
  <c r="V20" i="3"/>
  <c r="L20" i="3"/>
  <c r="M20" i="3"/>
  <c r="L23" i="3"/>
  <c r="Z27" i="3"/>
  <c r="V25" i="3"/>
  <c r="G20" i="3"/>
  <c r="K20" i="3"/>
  <c r="Z25" i="3"/>
  <c r="G25" i="3"/>
  <c r="AB28" i="3"/>
  <c r="R27" i="3"/>
  <c r="G27" i="3"/>
  <c r="L27" i="3"/>
  <c r="L25" i="3"/>
  <c r="R25" i="3"/>
  <c r="AD10" i="3"/>
  <c r="R24" i="3"/>
  <c r="Z24" i="3"/>
  <c r="F20" i="3"/>
  <c r="J20" i="3"/>
  <c r="V24" i="3"/>
  <c r="D20" i="3"/>
  <c r="H20" i="3"/>
  <c r="AB32" i="3"/>
  <c r="AD6" i="3"/>
  <c r="E20" i="3"/>
  <c r="R23" i="3"/>
  <c r="G24" i="3"/>
  <c r="AD14" i="3"/>
  <c r="L24" i="3"/>
  <c r="R35" i="2"/>
  <c r="R34" i="2"/>
  <c r="L35" i="2"/>
  <c r="G35" i="2"/>
  <c r="R33" i="2"/>
  <c r="U32" i="2"/>
  <c r="Q32" i="2"/>
  <c r="Z29" i="3" l="1"/>
  <c r="Z30" i="3" s="1"/>
  <c r="V29" i="3"/>
  <c r="V30" i="3" s="1"/>
  <c r="R29" i="3"/>
  <c r="R30" i="3" s="1"/>
  <c r="L29" i="3"/>
  <c r="L30" i="3" s="1"/>
  <c r="G29" i="3"/>
  <c r="G30" i="3" s="1"/>
  <c r="AB21" i="3"/>
  <c r="K21" i="3"/>
  <c r="Y21" i="3"/>
  <c r="U21" i="3"/>
  <c r="Q21" i="3"/>
  <c r="AE19" i="3"/>
  <c r="G34" i="2"/>
  <c r="L29" i="2"/>
  <c r="L28" i="2"/>
  <c r="K32" i="2"/>
  <c r="M10" i="2"/>
  <c r="L10" i="2"/>
  <c r="L6" i="2"/>
  <c r="L31" i="3" l="1"/>
  <c r="G31" i="3"/>
  <c r="R31" i="3"/>
  <c r="Z31" i="3"/>
  <c r="AE21" i="3"/>
  <c r="V31" i="3"/>
  <c r="G33" i="2"/>
  <c r="F32" i="2"/>
  <c r="G31" i="2"/>
  <c r="G29" i="2"/>
  <c r="G28" i="2"/>
  <c r="G27" i="2"/>
  <c r="K25" i="2"/>
  <c r="E24" i="2"/>
  <c r="F24" i="2"/>
  <c r="G24" i="2"/>
  <c r="H24" i="2"/>
  <c r="I24" i="2"/>
  <c r="J24" i="2"/>
  <c r="K24" i="2"/>
  <c r="D24" i="2"/>
  <c r="E22" i="2"/>
  <c r="F22" i="2"/>
  <c r="G22" i="2"/>
  <c r="H22" i="2"/>
  <c r="I22" i="2"/>
  <c r="J22" i="2"/>
  <c r="K22" i="2"/>
  <c r="D22" i="2"/>
  <c r="E14" i="2"/>
  <c r="F14" i="2"/>
  <c r="G14" i="2"/>
  <c r="H14" i="2"/>
  <c r="I14" i="2"/>
  <c r="J14" i="2"/>
  <c r="K14" i="2"/>
  <c r="D14" i="2"/>
  <c r="E10" i="2"/>
  <c r="F10" i="2"/>
  <c r="G10" i="2"/>
  <c r="H10" i="2"/>
  <c r="I10" i="2"/>
  <c r="J10" i="2"/>
  <c r="K10" i="2"/>
  <c r="D10" i="2"/>
  <c r="E6" i="2"/>
  <c r="F6" i="2"/>
  <c r="G6" i="2"/>
  <c r="H6" i="2"/>
  <c r="I6" i="2"/>
  <c r="J6" i="2"/>
  <c r="K6" i="2"/>
  <c r="D6" i="2"/>
  <c r="AC22" i="2"/>
  <c r="AB22" i="2"/>
  <c r="AA22" i="2"/>
  <c r="Z22" i="2"/>
  <c r="Y22" i="2"/>
  <c r="X22" i="2"/>
  <c r="W22" i="2"/>
  <c r="V22" i="2"/>
  <c r="U22" i="2"/>
  <c r="T22" i="2"/>
  <c r="S22" i="2"/>
  <c r="R22" i="2"/>
  <c r="R31" i="2" s="1"/>
  <c r="Q22" i="2"/>
  <c r="P22" i="2"/>
  <c r="O22" i="2"/>
  <c r="N22" i="2"/>
  <c r="M22" i="2"/>
  <c r="L22" i="2"/>
  <c r="AC18" i="2"/>
  <c r="AB18" i="2"/>
  <c r="AA18" i="2"/>
  <c r="Z18" i="2"/>
  <c r="Y18" i="2"/>
  <c r="X18" i="2"/>
  <c r="W18" i="2"/>
  <c r="V18" i="2"/>
  <c r="U18" i="2"/>
  <c r="T18" i="2"/>
  <c r="S18" i="2"/>
  <c r="R18" i="2"/>
  <c r="R30" i="2" s="1"/>
  <c r="Q18" i="2"/>
  <c r="P18" i="2"/>
  <c r="O18" i="2"/>
  <c r="N18" i="2"/>
  <c r="M18" i="2"/>
  <c r="L18" i="2"/>
  <c r="H18" i="2"/>
  <c r="G18" i="2"/>
  <c r="G30" i="2" s="1"/>
  <c r="AC14" i="2"/>
  <c r="AB14" i="2"/>
  <c r="AA14" i="2"/>
  <c r="Z14" i="2"/>
  <c r="Y14" i="2"/>
  <c r="Y24" i="2" s="1"/>
  <c r="X14" i="2"/>
  <c r="W14" i="2"/>
  <c r="V14" i="2"/>
  <c r="V29" i="2" s="1"/>
  <c r="U14" i="2"/>
  <c r="T14" i="2"/>
  <c r="S14" i="2"/>
  <c r="R14" i="2"/>
  <c r="Q14" i="2"/>
  <c r="Q24" i="2" s="1"/>
  <c r="P14" i="2"/>
  <c r="O14" i="2"/>
  <c r="N14" i="2"/>
  <c r="M14" i="2"/>
  <c r="L14" i="2"/>
  <c r="AC10" i="2"/>
  <c r="AA10" i="2"/>
  <c r="Z10" i="2"/>
  <c r="W10" i="2"/>
  <c r="V10" i="2"/>
  <c r="U10" i="2"/>
  <c r="S10" i="2"/>
  <c r="R10" i="2"/>
  <c r="R28" i="2" s="1"/>
  <c r="AC6" i="2"/>
  <c r="Z6" i="2"/>
  <c r="X6" i="2"/>
  <c r="V6" i="2"/>
  <c r="U6" i="2"/>
  <c r="T6" i="2"/>
  <c r="S6" i="2"/>
  <c r="R6" i="2"/>
  <c r="N6" i="2"/>
  <c r="M6" i="2"/>
  <c r="AD10" i="2" l="1"/>
  <c r="AE23" i="2" s="1"/>
  <c r="Z28" i="2"/>
  <c r="Z33" i="2" s="1"/>
  <c r="Z34" i="2" s="1"/>
  <c r="Z29" i="2"/>
  <c r="AA24" i="2"/>
  <c r="Z24" i="2"/>
  <c r="AB25" i="2" s="1"/>
  <c r="Z35" i="2" s="1"/>
  <c r="V28" i="2"/>
  <c r="X24" i="2"/>
  <c r="W24" i="2"/>
  <c r="U24" i="2"/>
  <c r="T24" i="2"/>
  <c r="R29" i="2"/>
  <c r="S24" i="2"/>
  <c r="P24" i="2"/>
  <c r="O24" i="2"/>
  <c r="N24" i="2"/>
  <c r="M24" i="2"/>
  <c r="L24" i="2"/>
  <c r="L31" i="2"/>
  <c r="R27" i="2"/>
  <c r="V27" i="2"/>
  <c r="R24" i="2"/>
  <c r="V24" i="2"/>
  <c r="L27" i="2"/>
  <c r="V22" i="1"/>
  <c r="W22" i="1"/>
  <c r="X22" i="1"/>
  <c r="Y22" i="1"/>
  <c r="F22" i="1"/>
  <c r="G22" i="1"/>
  <c r="H22" i="1"/>
  <c r="I22" i="1"/>
  <c r="J22" i="1"/>
  <c r="K22" i="1"/>
  <c r="L22" i="1"/>
  <c r="M22" i="1"/>
  <c r="N22" i="1"/>
  <c r="M31" i="1" s="1"/>
  <c r="O22" i="1"/>
  <c r="P22" i="1"/>
  <c r="Q22" i="1"/>
  <c r="R22" i="1"/>
  <c r="S22" i="1"/>
  <c r="T22" i="1"/>
  <c r="U22" i="1"/>
  <c r="E22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E18" i="1"/>
  <c r="E30" i="1" s="1"/>
  <c r="F14" i="1"/>
  <c r="G14" i="1"/>
  <c r="H14" i="1"/>
  <c r="I14" i="1"/>
  <c r="J14" i="1"/>
  <c r="K14" i="1"/>
  <c r="L14" i="1"/>
  <c r="M14" i="1"/>
  <c r="N14" i="1"/>
  <c r="M29" i="1" s="1"/>
  <c r="O14" i="1"/>
  <c r="P14" i="1"/>
  <c r="Q14" i="1"/>
  <c r="R14" i="1"/>
  <c r="S14" i="1"/>
  <c r="T14" i="1"/>
  <c r="U14" i="1"/>
  <c r="V14" i="1"/>
  <c r="U29" i="1" s="1"/>
  <c r="W14" i="1"/>
  <c r="X14" i="1"/>
  <c r="Y14" i="1"/>
  <c r="E14" i="1"/>
  <c r="U27" i="1"/>
  <c r="U31" i="1"/>
  <c r="G31" i="1"/>
  <c r="M30" i="1"/>
  <c r="G30" i="1"/>
  <c r="Q29" i="1"/>
  <c r="U28" i="1"/>
  <c r="Q28" i="1"/>
  <c r="M28" i="1"/>
  <c r="G28" i="1"/>
  <c r="E28" i="1"/>
  <c r="Q27" i="1"/>
  <c r="M27" i="1"/>
  <c r="G27" i="1"/>
  <c r="Q6" i="1"/>
  <c r="Q24" i="1"/>
  <c r="R24" i="1"/>
  <c r="S24" i="1"/>
  <c r="T24" i="1"/>
  <c r="U24" i="1"/>
  <c r="V24" i="1"/>
  <c r="X6" i="1"/>
  <c r="V10" i="1"/>
  <c r="U10" i="1"/>
  <c r="U6" i="1"/>
  <c r="Y11" i="1"/>
  <c r="X10" i="1"/>
  <c r="Y3" i="1"/>
  <c r="Y4" i="1"/>
  <c r="Y5" i="1"/>
  <c r="Y7" i="1"/>
  <c r="Y8" i="1"/>
  <c r="Y12" i="1"/>
  <c r="Y15" i="1"/>
  <c r="Y16" i="1"/>
  <c r="Y17" i="1"/>
  <c r="Y19" i="1"/>
  <c r="Y20" i="1"/>
  <c r="Y21" i="1"/>
  <c r="G6" i="1"/>
  <c r="G24" i="1" s="1"/>
  <c r="H6" i="1"/>
  <c r="K24" i="1"/>
  <c r="Y9" i="1"/>
  <c r="R10" i="1"/>
  <c r="Q10" i="1"/>
  <c r="P10" i="1"/>
  <c r="N10" i="1"/>
  <c r="M10" i="1"/>
  <c r="G10" i="1"/>
  <c r="F10" i="1"/>
  <c r="E10" i="1"/>
  <c r="F6" i="1"/>
  <c r="I6" i="1"/>
  <c r="M6" i="1"/>
  <c r="N6" i="1"/>
  <c r="N24" i="1" s="1"/>
  <c r="O6" i="1"/>
  <c r="O24" i="1" s="1"/>
  <c r="P6" i="1"/>
  <c r="S6" i="1"/>
  <c r="E6" i="1"/>
  <c r="Y25" i="2" l="1"/>
  <c r="U25" i="2"/>
  <c r="L33" i="2"/>
  <c r="L34" i="2" s="1"/>
  <c r="Q25" i="2"/>
  <c r="E31" i="1"/>
  <c r="L24" i="1"/>
  <c r="J24" i="1"/>
  <c r="E24" i="1"/>
  <c r="T25" i="1"/>
  <c r="V25" i="1"/>
  <c r="Y10" i="1"/>
  <c r="Y6" i="1"/>
  <c r="Y13" i="1"/>
  <c r="Z13" i="1" s="1"/>
  <c r="H24" i="1"/>
  <c r="F24" i="1"/>
  <c r="P24" i="1"/>
  <c r="M24" i="1"/>
  <c r="I24" i="1"/>
  <c r="Z5" i="1"/>
  <c r="Z21" i="1"/>
  <c r="Z17" i="1"/>
  <c r="Z9" i="1"/>
  <c r="AE25" i="2" l="1"/>
  <c r="F25" i="1"/>
  <c r="L25" i="1"/>
  <c r="P25" i="1"/>
  <c r="Z23" i="1"/>
  <c r="Z25" i="1" l="1"/>
</calcChain>
</file>

<file path=xl/comments1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Jon Whitehead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Jon Whitehead: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<sst xmlns="http://schemas.openxmlformats.org/spreadsheetml/2006/main" count="219" uniqueCount="22">
  <si>
    <t>pair</t>
  </si>
  <si>
    <t># trades</t>
  </si>
  <si>
    <t>win</t>
  </si>
  <si>
    <t>loss</t>
  </si>
  <si>
    <t>GPBUSD</t>
  </si>
  <si>
    <t>GDBJPY</t>
  </si>
  <si>
    <t>EURUSD</t>
  </si>
  <si>
    <t>AUDUSD</t>
  </si>
  <si>
    <t>XAUUSD</t>
  </si>
  <si>
    <t>no.trades</t>
  </si>
  <si>
    <t>profit for week 1/18……………..</t>
  </si>
  <si>
    <t>totals by days</t>
  </si>
  <si>
    <t>weeks total</t>
  </si>
  <si>
    <t>pair total by day</t>
  </si>
  <si>
    <t xml:space="preserve"> </t>
  </si>
  <si>
    <t>GBPUSD</t>
  </si>
  <si>
    <t>trade vol.</t>
  </si>
  <si>
    <t>stats by day:</t>
  </si>
  <si>
    <t>volume by day:</t>
  </si>
  <si>
    <t>BE left</t>
  </si>
  <si>
    <t>Gold</t>
  </si>
  <si>
    <t>profit for week 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</si>
</sst>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$&quot;#,##0.00_);\(&quot;$&quot;#,##0.00\)"/>
    <numFmt numFmtId="164" formatCode="#,##0;[Red]#,##0"/>
    <numFmt numFmtId="165" formatCode="&quot;$&quot;#,##0.00;[Red]&quot;$&quot;#,##0.00"/>
    <numFmt numFmtId="166" formatCode="#,##0.00;[Red]#,##0.00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7" fontId="0" fillId="0" borderId="0" xfId="0" applyNumberFormat="1"/>
    <xf numFmtId="164" fontId="0" fillId="0" borderId="0" xfId="0" applyNumberFormat="1" applyAlignment="1">
      <alignment horizontal="center"/>
    </xf>
    <xf numFmtId="16" fontId="0" fillId="0" borderId="0" xfId="0" applyNumberFormat="1"/>
    <xf numFmtId="37" fontId="0" fillId="0" borderId="0" xfId="0" applyNumberFormat="1"/>
    <xf numFmtId="3" fontId="0" fillId="0" borderId="0" xfId="0" applyNumberFormat="1"/>
    <xf numFmtId="7" fontId="0" fillId="0" borderId="0" xfId="0" applyNumberFormat="1" applyAlignment="1">
      <alignment horizontal="center"/>
    </xf>
    <xf numFmtId="0" fontId="0" fillId="2" borderId="0" xfId="0" applyFill="1"/>
    <xf numFmtId="0" fontId="0" fillId="3" borderId="0" xfId="0" applyFill="1"/>
    <xf numFmtId="7" fontId="0" fillId="3" borderId="0" xfId="0" applyNumberFormat="1" applyFill="1"/>
    <xf numFmtId="164" fontId="0" fillId="3" borderId="0" xfId="0" applyNumberFormat="1" applyFill="1" applyAlignment="1">
      <alignment horizontal="center"/>
    </xf>
    <xf numFmtId="7" fontId="0" fillId="2" borderId="0" xfId="0" applyNumberFormat="1" applyFill="1"/>
    <xf numFmtId="164" fontId="0" fillId="2" borderId="0" xfId="0" applyNumberFormat="1" applyFill="1" applyAlignment="1">
      <alignment horizontal="center"/>
    </xf>
    <xf numFmtId="7" fontId="0" fillId="4" borderId="0" xfId="0" applyNumberFormat="1" applyFill="1"/>
    <xf numFmtId="10" fontId="0" fillId="0" borderId="0" xfId="0" applyNumberFormat="1"/>
    <xf numFmtId="7" fontId="0" fillId="0" borderId="0" xfId="0" applyNumberFormat="1" applyFill="1"/>
    <xf numFmtId="165" fontId="0" fillId="0" borderId="0" xfId="0" applyNumberFormat="1"/>
    <xf numFmtId="0" fontId="0" fillId="4" borderId="0" xfId="0" applyFill="1"/>
    <xf numFmtId="0" fontId="0" fillId="0" borderId="0" xfId="0" applyFill="1"/>
    <xf numFmtId="166" fontId="0" fillId="3" borderId="0" xfId="0" applyNumberFormat="1" applyFill="1"/>
    <xf numFmtId="166" fontId="0" fillId="0" borderId="0" xfId="0" applyNumberFormat="1"/>
    <xf numFmtId="166" fontId="0" fillId="3" borderId="0" xfId="0" applyNumberFormat="1" applyFill="1" applyAlignment="1">
      <alignment horizontal="center"/>
    </xf>
    <xf numFmtId="166" fontId="0" fillId="0" borderId="0" xfId="0" applyNumberFormat="1" applyFill="1"/>
    <xf numFmtId="166" fontId="0" fillId="0" borderId="0" xfId="0" applyNumberFormat="1" applyAlignment="1">
      <alignment horizontal="center"/>
    </xf>
    <xf numFmtId="1" fontId="0" fillId="0" borderId="0" xfId="0" applyNumberFormat="1"/>
    <xf numFmtId="165" fontId="0" fillId="3" borderId="0" xfId="0" applyNumberFormat="1" applyFill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workbookViewId="0">
      <selection activeCell="A19" sqref="A19"/>
    </sheetView>
  </sheetViews>
  <sheetFormatPr defaultRowHeight="15" x14ac:dyDescent="0.25"/>
  <cols>
    <col min="5" max="23" width="9.140625" style="1"/>
    <col min="24" max="24" width="9.140625" style="2"/>
    <col min="25" max="29" width="9.140625" style="1"/>
  </cols>
  <sheetData>
    <row r="1" spans="2:26" customFormat="1" x14ac:dyDescent="0.25">
      <c r="B1" t="s">
        <v>0</v>
      </c>
      <c r="D1" s="1" t="s">
        <v>1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 t="s">
        <v>9</v>
      </c>
      <c r="Y1" s="1"/>
      <c r="Z1" s="1"/>
    </row>
    <row r="2" spans="2:26" customFormat="1" x14ac:dyDescent="0.25">
      <c r="D2" s="3">
        <v>42386</v>
      </c>
      <c r="E2" s="3">
        <v>42387</v>
      </c>
      <c r="F2" s="1"/>
      <c r="G2" s="3">
        <v>42388</v>
      </c>
      <c r="H2" s="1"/>
      <c r="I2" s="1"/>
      <c r="J2" s="1"/>
      <c r="K2" s="1"/>
      <c r="L2" s="1"/>
      <c r="M2" s="3">
        <v>42389</v>
      </c>
      <c r="N2" s="3"/>
      <c r="O2" s="3"/>
      <c r="P2" s="3"/>
      <c r="Q2" s="3">
        <v>42390</v>
      </c>
      <c r="R2" s="3"/>
      <c r="S2" s="3"/>
      <c r="T2" s="3"/>
      <c r="U2" s="3">
        <v>42391</v>
      </c>
      <c r="V2" s="3"/>
      <c r="W2" s="1"/>
      <c r="X2" s="2"/>
      <c r="Y2" s="1"/>
      <c r="Z2" s="1"/>
    </row>
    <row r="3" spans="2:26" customFormat="1" x14ac:dyDescent="0.25">
      <c r="B3" t="s">
        <v>4</v>
      </c>
      <c r="C3" t="s">
        <v>2</v>
      </c>
      <c r="E3" s="1"/>
      <c r="F3" s="1"/>
      <c r="G3" s="1">
        <v>81</v>
      </c>
      <c r="H3" s="1">
        <v>21.7</v>
      </c>
      <c r="I3" s="1">
        <v>22</v>
      </c>
      <c r="J3" s="1"/>
      <c r="K3" s="1"/>
      <c r="L3" s="1"/>
      <c r="M3" s="1"/>
      <c r="N3" s="1">
        <v>29.04</v>
      </c>
      <c r="O3" s="1">
        <v>21.96</v>
      </c>
      <c r="P3" s="1">
        <v>59.21</v>
      </c>
      <c r="Q3" s="1">
        <v>22.77</v>
      </c>
      <c r="R3" s="1"/>
      <c r="S3" s="1"/>
      <c r="T3" s="1"/>
      <c r="U3" s="1">
        <v>22.62</v>
      </c>
      <c r="V3" s="1"/>
      <c r="W3" s="1"/>
      <c r="X3" s="2">
        <v>8</v>
      </c>
      <c r="Y3" s="1">
        <f t="shared" ref="Y3:Y10" si="0">SUM(D3:W3)</f>
        <v>280.3</v>
      </c>
      <c r="Z3" s="1"/>
    </row>
    <row r="4" spans="2:26" customFormat="1" x14ac:dyDescent="0.25">
      <c r="C4" t="s">
        <v>19</v>
      </c>
      <c r="E4" s="1"/>
      <c r="F4" s="1"/>
      <c r="G4" s="1"/>
      <c r="H4" s="1">
        <v>7.14</v>
      </c>
      <c r="I4" s="1"/>
      <c r="J4" s="1"/>
      <c r="K4" s="1"/>
      <c r="L4" s="1"/>
      <c r="M4" s="1">
        <v>3.8</v>
      </c>
      <c r="N4" s="1">
        <v>18.899999999999999</v>
      </c>
      <c r="O4" s="1">
        <v>2.2000000000000002</v>
      </c>
      <c r="P4" s="1"/>
      <c r="Q4" s="1">
        <v>91.2</v>
      </c>
      <c r="R4" s="1"/>
      <c r="S4" s="1"/>
      <c r="T4" s="1"/>
      <c r="U4" s="1">
        <v>18.72</v>
      </c>
      <c r="V4" s="1"/>
      <c r="W4" s="1"/>
      <c r="X4" s="2"/>
      <c r="Y4" s="1">
        <f t="shared" si="0"/>
        <v>141.96</v>
      </c>
      <c r="Z4" s="1"/>
    </row>
    <row r="5" spans="2:26" customFormat="1" x14ac:dyDescent="0.25">
      <c r="C5" t="s">
        <v>3</v>
      </c>
      <c r="D5" t="s">
        <v>14</v>
      </c>
      <c r="E5" s="1"/>
      <c r="F5" s="1"/>
      <c r="G5" s="1"/>
      <c r="H5" s="1"/>
      <c r="I5" s="1"/>
      <c r="J5" s="1"/>
      <c r="K5" s="1"/>
      <c r="L5" s="1"/>
      <c r="M5" s="1">
        <v>85.68</v>
      </c>
      <c r="N5" s="1"/>
      <c r="O5" s="1"/>
      <c r="P5" s="1"/>
      <c r="Q5" s="1">
        <v>56.58</v>
      </c>
      <c r="R5" s="1"/>
      <c r="S5" s="1">
        <v>84.64</v>
      </c>
      <c r="T5" s="1"/>
      <c r="U5" s="1"/>
      <c r="V5" s="1"/>
      <c r="W5" s="1"/>
      <c r="X5" s="2">
        <v>3</v>
      </c>
      <c r="Y5" s="1">
        <f t="shared" si="0"/>
        <v>226.89999999999998</v>
      </c>
      <c r="Z5" s="1">
        <f>+Y3+Y4-Y5</f>
        <v>195.36</v>
      </c>
    </row>
    <row r="6" spans="2:26" customFormat="1" x14ac:dyDescent="0.25">
      <c r="B6" s="8" t="s">
        <v>13</v>
      </c>
      <c r="C6" s="8"/>
      <c r="D6" s="8"/>
      <c r="E6" s="9">
        <f>+E3+E4-E5</f>
        <v>0</v>
      </c>
      <c r="F6" s="9">
        <f t="shared" ref="F6:Q6" si="1">+F3+F4-F5</f>
        <v>0</v>
      </c>
      <c r="G6" s="9">
        <f>+G3+G4-G5</f>
        <v>81</v>
      </c>
      <c r="H6" s="9">
        <f>+H3+H4-H5</f>
        <v>28.84</v>
      </c>
      <c r="I6" s="9">
        <f t="shared" si="1"/>
        <v>22</v>
      </c>
      <c r="J6" s="9"/>
      <c r="K6" s="9"/>
      <c r="L6" s="9"/>
      <c r="M6" s="9">
        <f t="shared" si="1"/>
        <v>-81.88000000000001</v>
      </c>
      <c r="N6" s="9">
        <f t="shared" si="1"/>
        <v>47.94</v>
      </c>
      <c r="O6" s="9">
        <f t="shared" si="1"/>
        <v>24.16</v>
      </c>
      <c r="P6" s="9">
        <f t="shared" si="1"/>
        <v>59.21</v>
      </c>
      <c r="Q6" s="9">
        <f t="shared" si="1"/>
        <v>57.39</v>
      </c>
      <c r="R6" s="9"/>
      <c r="S6" s="9">
        <f>+T3+T4-S5</f>
        <v>-84.64</v>
      </c>
      <c r="T6" s="9"/>
      <c r="U6" s="9">
        <f>+U3+U4-U5</f>
        <v>41.34</v>
      </c>
      <c r="V6" s="9"/>
      <c r="W6" s="9"/>
      <c r="X6" s="10">
        <f>+X3+X5</f>
        <v>11</v>
      </c>
      <c r="Y6" s="9">
        <f t="shared" si="0"/>
        <v>195.35999999999999</v>
      </c>
      <c r="Z6" s="1"/>
    </row>
    <row r="7" spans="2:26" customFormat="1" x14ac:dyDescent="0.25">
      <c r="B7" t="s">
        <v>5</v>
      </c>
      <c r="C7" t="s">
        <v>2</v>
      </c>
      <c r="E7" s="1">
        <v>21.82</v>
      </c>
      <c r="F7" s="1">
        <v>25.22</v>
      </c>
      <c r="G7" s="1">
        <v>81.59</v>
      </c>
      <c r="H7" s="1"/>
      <c r="I7" s="1"/>
      <c r="J7" s="1"/>
      <c r="K7" s="1"/>
      <c r="L7" s="1"/>
      <c r="M7" s="1"/>
      <c r="N7" s="1">
        <v>21.16</v>
      </c>
      <c r="O7" s="1"/>
      <c r="P7" s="1"/>
      <c r="Q7" s="1">
        <v>21.54</v>
      </c>
      <c r="R7" s="1"/>
      <c r="S7" s="1"/>
      <c r="T7" s="1"/>
      <c r="U7" s="1">
        <v>23.83</v>
      </c>
      <c r="V7" s="1">
        <v>21.68</v>
      </c>
      <c r="W7" s="1"/>
      <c r="X7" s="2">
        <v>7</v>
      </c>
      <c r="Y7" s="1">
        <f t="shared" si="0"/>
        <v>216.83999999999997</v>
      </c>
      <c r="Z7" s="1"/>
    </row>
    <row r="8" spans="2:26" customFormat="1" x14ac:dyDescent="0.25">
      <c r="C8" t="s">
        <v>19</v>
      </c>
      <c r="E8" s="1">
        <v>0.85</v>
      </c>
      <c r="F8" s="1">
        <v>3.41</v>
      </c>
      <c r="G8" s="1"/>
      <c r="H8" s="1"/>
      <c r="I8" s="1"/>
      <c r="J8" s="1"/>
      <c r="K8" s="1"/>
      <c r="L8" s="1"/>
      <c r="M8" s="1"/>
      <c r="N8" s="1">
        <v>18.010000000000002</v>
      </c>
      <c r="O8" s="1"/>
      <c r="P8" s="1"/>
      <c r="Q8" s="1">
        <v>1.54</v>
      </c>
      <c r="R8" s="1"/>
      <c r="S8" s="1"/>
      <c r="T8" s="1"/>
      <c r="U8" s="1">
        <v>18.12</v>
      </c>
      <c r="V8" s="1">
        <v>17.59</v>
      </c>
      <c r="W8" s="1"/>
      <c r="X8" s="2"/>
      <c r="Y8" s="1">
        <f t="shared" si="0"/>
        <v>59.52000000000001</v>
      </c>
      <c r="Z8" s="1"/>
    </row>
    <row r="9" spans="2:26" customFormat="1" x14ac:dyDescent="0.25">
      <c r="C9" t="s">
        <v>3</v>
      </c>
      <c r="E9" s="1">
        <v>32.69</v>
      </c>
      <c r="F9" s="1"/>
      <c r="G9" s="1">
        <v>61.57</v>
      </c>
      <c r="H9" s="1"/>
      <c r="I9" s="1"/>
      <c r="J9" s="1"/>
      <c r="K9" s="1"/>
      <c r="L9" s="1"/>
      <c r="M9" s="1">
        <v>83.93</v>
      </c>
      <c r="N9" s="1"/>
      <c r="O9" s="1"/>
      <c r="P9" s="1"/>
      <c r="Q9" s="1"/>
      <c r="R9" s="1">
        <v>81.650000000000006</v>
      </c>
      <c r="S9" s="1"/>
      <c r="T9" s="1"/>
      <c r="U9" s="1"/>
      <c r="V9" s="1"/>
      <c r="W9" s="1"/>
      <c r="X9" s="2">
        <v>4</v>
      </c>
      <c r="Y9" s="1">
        <f t="shared" si="0"/>
        <v>259.84000000000003</v>
      </c>
      <c r="Z9" s="1">
        <f>+Y7+Y8-Y9</f>
        <v>16.519999999999982</v>
      </c>
    </row>
    <row r="10" spans="2:26" customFormat="1" x14ac:dyDescent="0.25">
      <c r="B10" s="8" t="s">
        <v>11</v>
      </c>
      <c r="C10" s="8"/>
      <c r="D10" s="8"/>
      <c r="E10" s="9">
        <f>+E7+E8-E9</f>
        <v>-10.019999999999996</v>
      </c>
      <c r="F10" s="9">
        <f>+F7+F8-F9</f>
        <v>28.63</v>
      </c>
      <c r="G10" s="9">
        <f>+G7+G8-G9</f>
        <v>20.020000000000003</v>
      </c>
      <c r="H10" s="9"/>
      <c r="I10" s="9"/>
      <c r="J10" s="9"/>
      <c r="K10" s="9"/>
      <c r="L10" s="9"/>
      <c r="M10" s="9">
        <f>+M7+M8-M9</f>
        <v>-83.93</v>
      </c>
      <c r="N10" s="9">
        <f>+N7+N8-N9</f>
        <v>39.17</v>
      </c>
      <c r="O10" s="9"/>
      <c r="P10" s="9">
        <f>+P7+P8-P9</f>
        <v>0</v>
      </c>
      <c r="Q10" s="9">
        <f>+Q7+Q8-Q9</f>
        <v>23.08</v>
      </c>
      <c r="R10" s="9">
        <f>+R7+R8-R9</f>
        <v>-81.650000000000006</v>
      </c>
      <c r="S10" s="9"/>
      <c r="T10" s="9"/>
      <c r="U10" s="9">
        <f>+U7+U8-U9</f>
        <v>41.95</v>
      </c>
      <c r="V10" s="9">
        <f>+V7+V8</f>
        <v>39.269999999999996</v>
      </c>
      <c r="W10" s="9"/>
      <c r="X10" s="10">
        <f>+X7+X9</f>
        <v>11</v>
      </c>
      <c r="Y10" s="9">
        <f t="shared" si="0"/>
        <v>16.519999999999996</v>
      </c>
      <c r="Z10" s="1"/>
    </row>
    <row r="11" spans="2:26" customFormat="1" x14ac:dyDescent="0.25">
      <c r="B11" t="s">
        <v>6</v>
      </c>
      <c r="C11" t="s">
        <v>2</v>
      </c>
      <c r="E11" s="1"/>
      <c r="F11" s="1"/>
      <c r="G11" s="1"/>
      <c r="H11" s="1"/>
      <c r="I11" s="1"/>
      <c r="J11" s="1"/>
      <c r="K11" s="1"/>
      <c r="L11" s="1"/>
      <c r="M11" s="1">
        <v>21.87</v>
      </c>
      <c r="N11" s="1">
        <v>22.14</v>
      </c>
      <c r="O11" s="1">
        <v>22.4</v>
      </c>
      <c r="P11" s="1">
        <v>13.34</v>
      </c>
      <c r="Q11" s="1"/>
      <c r="R11" s="1">
        <v>9.1199999999999992</v>
      </c>
      <c r="S11" s="1">
        <v>21.16</v>
      </c>
      <c r="T11" s="1">
        <v>30</v>
      </c>
      <c r="U11" s="1">
        <v>1.89</v>
      </c>
      <c r="V11" s="1">
        <v>22</v>
      </c>
      <c r="W11" s="1"/>
      <c r="X11" s="2">
        <v>9</v>
      </c>
      <c r="Y11" s="1">
        <f>SUM(D11:V11)</f>
        <v>163.92</v>
      </c>
      <c r="Z11" s="1"/>
    </row>
    <row r="12" spans="2:26" customFormat="1" x14ac:dyDescent="0.25">
      <c r="C12" t="s">
        <v>19</v>
      </c>
      <c r="E12" s="1"/>
      <c r="F12" s="1"/>
      <c r="G12" s="1"/>
      <c r="H12" s="1"/>
      <c r="I12" s="1"/>
      <c r="J12" s="1"/>
      <c r="K12" s="1"/>
      <c r="L12" s="1"/>
      <c r="M12" s="1">
        <v>66.040000000000006</v>
      </c>
      <c r="N12" s="1">
        <v>3.6</v>
      </c>
      <c r="O12" s="1"/>
      <c r="P12" s="1"/>
      <c r="Q12" s="1">
        <v>6.8</v>
      </c>
      <c r="R12" s="1">
        <v>4.4000000000000004</v>
      </c>
      <c r="S12" s="1">
        <v>80.78</v>
      </c>
      <c r="T12" s="1"/>
      <c r="U12" s="1"/>
      <c r="V12" s="1">
        <v>4.2</v>
      </c>
      <c r="W12" s="1"/>
      <c r="X12" s="2"/>
      <c r="Y12" s="1">
        <f>SUM(D12:V12)</f>
        <v>165.82</v>
      </c>
      <c r="Z12" s="1"/>
    </row>
    <row r="13" spans="2:26" customFormat="1" x14ac:dyDescent="0.25">
      <c r="C13" t="s">
        <v>3</v>
      </c>
      <c r="E13" s="1"/>
      <c r="F13" s="1"/>
      <c r="G13" s="1"/>
      <c r="H13" s="1"/>
      <c r="I13" s="1"/>
      <c r="J13" s="1"/>
      <c r="K13" s="1"/>
      <c r="L13" s="1"/>
      <c r="M13" s="1">
        <v>84.32</v>
      </c>
      <c r="N13" s="1">
        <v>84.8</v>
      </c>
      <c r="O13" s="1"/>
      <c r="P13" s="1"/>
      <c r="Q13" s="1"/>
      <c r="R13" s="1">
        <v>85.96</v>
      </c>
      <c r="S13" s="1"/>
      <c r="T13" s="1"/>
      <c r="U13" s="1"/>
      <c r="V13" s="1"/>
      <c r="W13" s="1"/>
      <c r="X13" s="2">
        <v>3</v>
      </c>
      <c r="Y13" s="1">
        <f>SUM(D13:V13)</f>
        <v>255.07999999999998</v>
      </c>
      <c r="Z13" s="1">
        <f>+Y11+Y12-Y13</f>
        <v>74.660000000000025</v>
      </c>
    </row>
    <row r="14" spans="2:26" customFormat="1" x14ac:dyDescent="0.25">
      <c r="B14" s="8" t="s">
        <v>11</v>
      </c>
      <c r="C14" s="8"/>
      <c r="D14" s="8"/>
      <c r="E14" s="9">
        <f>+E11+E12-E13</f>
        <v>0</v>
      </c>
      <c r="F14" s="9">
        <f t="shared" ref="F14:Y14" si="2">+F11+F12-F13</f>
        <v>0</v>
      </c>
      <c r="G14" s="9">
        <f t="shared" si="2"/>
        <v>0</v>
      </c>
      <c r="H14" s="9">
        <f t="shared" si="2"/>
        <v>0</v>
      </c>
      <c r="I14" s="9">
        <f t="shared" si="2"/>
        <v>0</v>
      </c>
      <c r="J14" s="9">
        <f t="shared" si="2"/>
        <v>0</v>
      </c>
      <c r="K14" s="9">
        <f t="shared" si="2"/>
        <v>0</v>
      </c>
      <c r="L14" s="9">
        <f t="shared" si="2"/>
        <v>0</v>
      </c>
      <c r="M14" s="9">
        <f t="shared" si="2"/>
        <v>3.5900000000000176</v>
      </c>
      <c r="N14" s="9">
        <f t="shared" si="2"/>
        <v>-59.059999999999995</v>
      </c>
      <c r="O14" s="9">
        <f t="shared" si="2"/>
        <v>22.4</v>
      </c>
      <c r="P14" s="9">
        <f t="shared" si="2"/>
        <v>13.34</v>
      </c>
      <c r="Q14" s="9">
        <f t="shared" si="2"/>
        <v>6.8</v>
      </c>
      <c r="R14" s="9">
        <f t="shared" si="2"/>
        <v>-72.44</v>
      </c>
      <c r="S14" s="9">
        <f t="shared" si="2"/>
        <v>101.94</v>
      </c>
      <c r="T14" s="9">
        <f t="shared" si="2"/>
        <v>30</v>
      </c>
      <c r="U14" s="9">
        <f t="shared" si="2"/>
        <v>1.89</v>
      </c>
      <c r="V14" s="9">
        <f t="shared" si="2"/>
        <v>26.2</v>
      </c>
      <c r="W14" s="9">
        <f t="shared" si="2"/>
        <v>0</v>
      </c>
      <c r="X14" s="9">
        <f t="shared" si="2"/>
        <v>6</v>
      </c>
      <c r="Y14" s="9">
        <f t="shared" si="2"/>
        <v>74.660000000000025</v>
      </c>
      <c r="Z14" s="1"/>
    </row>
    <row r="15" spans="2:26" customFormat="1" x14ac:dyDescent="0.25">
      <c r="B15" t="s">
        <v>7</v>
      </c>
      <c r="C15" t="s">
        <v>2</v>
      </c>
      <c r="E15" s="1">
        <v>19</v>
      </c>
      <c r="F15" s="1"/>
      <c r="G15" s="1">
        <v>84.36</v>
      </c>
      <c r="H15" s="1">
        <v>66.650000000000006</v>
      </c>
      <c r="I15" s="1"/>
      <c r="J15" s="1"/>
      <c r="K15" s="1"/>
      <c r="L15" s="1"/>
      <c r="M15" s="1">
        <v>4.6399999999999997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2">
        <v>4</v>
      </c>
      <c r="Y15" s="1">
        <f>SUM(D15:W15)</f>
        <v>174.64999999999998</v>
      </c>
      <c r="Z15" s="1"/>
    </row>
    <row r="16" spans="2:26" customFormat="1" x14ac:dyDescent="0.25">
      <c r="C16" s="7" t="s">
        <v>19</v>
      </c>
      <c r="E16" s="1">
        <v>15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2"/>
      <c r="Y16" s="1">
        <f>SUM(D16:W16)</f>
        <v>15</v>
      </c>
      <c r="Z16" s="1"/>
    </row>
    <row r="17" spans="1:26" customFormat="1" x14ac:dyDescent="0.25">
      <c r="C17" t="s">
        <v>3</v>
      </c>
      <c r="E17" s="1">
        <v>83.98</v>
      </c>
      <c r="F17" s="1"/>
      <c r="G17" s="1">
        <v>81.599999999999994</v>
      </c>
      <c r="H17" s="1">
        <v>70.72</v>
      </c>
      <c r="I17" s="1"/>
      <c r="J17" s="1"/>
      <c r="K17" s="1"/>
      <c r="L17" s="1"/>
      <c r="M17" s="1">
        <v>86.8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2">
        <v>4</v>
      </c>
      <c r="Y17" s="1">
        <f>SUM(D17:W17)</f>
        <v>323.09999999999997</v>
      </c>
      <c r="Z17" s="1">
        <f>+Y15+Y16-Y17</f>
        <v>-133.44999999999999</v>
      </c>
    </row>
    <row r="18" spans="1:26" customFormat="1" x14ac:dyDescent="0.25">
      <c r="B18" s="8" t="s">
        <v>11</v>
      </c>
      <c r="C18" s="8"/>
      <c r="D18" s="8"/>
      <c r="E18" s="9">
        <f>+E15+E16-E17</f>
        <v>-49.980000000000004</v>
      </c>
      <c r="F18" s="9">
        <f t="shared" ref="F18:Y18" si="3">+F15+F16-F17</f>
        <v>0</v>
      </c>
      <c r="G18" s="9">
        <f t="shared" si="3"/>
        <v>2.7600000000000051</v>
      </c>
      <c r="H18" s="9">
        <f t="shared" si="3"/>
        <v>-4.0699999999999932</v>
      </c>
      <c r="I18" s="9">
        <f t="shared" si="3"/>
        <v>0</v>
      </c>
      <c r="J18" s="9">
        <f t="shared" si="3"/>
        <v>0</v>
      </c>
      <c r="K18" s="9">
        <f t="shared" si="3"/>
        <v>0</v>
      </c>
      <c r="L18" s="9">
        <f t="shared" si="3"/>
        <v>0</v>
      </c>
      <c r="M18" s="9">
        <f t="shared" si="3"/>
        <v>-82.16</v>
      </c>
      <c r="N18" s="9">
        <f t="shared" si="3"/>
        <v>0</v>
      </c>
      <c r="O18" s="9">
        <f t="shared" si="3"/>
        <v>0</v>
      </c>
      <c r="P18" s="9">
        <f t="shared" si="3"/>
        <v>0</v>
      </c>
      <c r="Q18" s="9">
        <f t="shared" si="3"/>
        <v>0</v>
      </c>
      <c r="R18" s="9">
        <f t="shared" si="3"/>
        <v>0</v>
      </c>
      <c r="S18" s="9">
        <f t="shared" si="3"/>
        <v>0</v>
      </c>
      <c r="T18" s="9">
        <f t="shared" si="3"/>
        <v>0</v>
      </c>
      <c r="U18" s="9">
        <f t="shared" si="3"/>
        <v>0</v>
      </c>
      <c r="V18" s="9">
        <f t="shared" si="3"/>
        <v>0</v>
      </c>
      <c r="W18" s="9">
        <f t="shared" si="3"/>
        <v>0</v>
      </c>
      <c r="X18" s="9">
        <f t="shared" si="3"/>
        <v>0</v>
      </c>
      <c r="Y18" s="9">
        <f t="shared" si="3"/>
        <v>-133.44999999999999</v>
      </c>
      <c r="Z18" s="1"/>
    </row>
    <row r="19" spans="1:26" customFormat="1" x14ac:dyDescent="0.25">
      <c r="B19" t="s">
        <v>8</v>
      </c>
      <c r="C19" t="s">
        <v>2</v>
      </c>
      <c r="D19" s="1">
        <v>0.2</v>
      </c>
      <c r="E19" s="1"/>
      <c r="F19" s="1"/>
      <c r="G19" s="1">
        <v>28.5</v>
      </c>
      <c r="H19" s="1">
        <v>47.04</v>
      </c>
      <c r="I19" s="1">
        <v>41.72</v>
      </c>
      <c r="J19" s="1">
        <v>21.84</v>
      </c>
      <c r="K19" s="1">
        <v>11.2</v>
      </c>
      <c r="L19" s="1">
        <v>208.4</v>
      </c>
      <c r="M19" s="1">
        <v>20.56</v>
      </c>
      <c r="N19" s="1">
        <v>57.2</v>
      </c>
      <c r="O19" s="1"/>
      <c r="P19" s="1"/>
      <c r="Q19" s="1"/>
      <c r="R19" s="1"/>
      <c r="S19" s="1"/>
      <c r="T19" s="1"/>
      <c r="U19" s="1">
        <v>22.4</v>
      </c>
      <c r="V19" s="1"/>
      <c r="W19" s="1"/>
      <c r="X19" s="2">
        <v>9</v>
      </c>
      <c r="Y19" s="1">
        <f>SUM(D19:W19)</f>
        <v>459.05999999999995</v>
      </c>
      <c r="Z19" s="1"/>
    </row>
    <row r="20" spans="1:26" customFormat="1" x14ac:dyDescent="0.25">
      <c r="C20" t="s">
        <v>19</v>
      </c>
      <c r="E20" s="1"/>
      <c r="F20" s="1"/>
      <c r="G20" s="1"/>
      <c r="H20" s="1"/>
      <c r="I20" s="1"/>
      <c r="J20" s="1"/>
      <c r="K20" s="1"/>
      <c r="L20" s="1"/>
      <c r="M20" s="1">
        <v>28.84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  <c r="Y20" s="1">
        <f>SUM(D20:W20)</f>
        <v>28.84</v>
      </c>
      <c r="Z20" s="1"/>
    </row>
    <row r="21" spans="1:26" customFormat="1" x14ac:dyDescent="0.25">
      <c r="C21" t="s">
        <v>3</v>
      </c>
      <c r="E21" s="1">
        <v>83.25</v>
      </c>
      <c r="F21" s="1">
        <v>24.21</v>
      </c>
      <c r="G21" s="1">
        <v>48.5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>
        <v>3</v>
      </c>
      <c r="Y21" s="1">
        <f>SUM(D21:W21)</f>
        <v>155.96</v>
      </c>
      <c r="Z21" s="1">
        <f>+Y19+Y20-Y21</f>
        <v>331.93999999999994</v>
      </c>
    </row>
    <row r="22" spans="1:26" customFormat="1" x14ac:dyDescent="0.25">
      <c r="A22" s="8"/>
      <c r="B22" s="8" t="s">
        <v>11</v>
      </c>
      <c r="C22" s="8"/>
      <c r="D22" s="8">
        <v>0.2</v>
      </c>
      <c r="E22" s="9">
        <f>+E19+E20-E21</f>
        <v>-83.25</v>
      </c>
      <c r="F22" s="9">
        <f t="shared" ref="F22:U22" si="4">+F19+F20-F21</f>
        <v>-24.21</v>
      </c>
      <c r="G22" s="9">
        <f t="shared" si="4"/>
        <v>-20</v>
      </c>
      <c r="H22" s="9">
        <f t="shared" si="4"/>
        <v>47.04</v>
      </c>
      <c r="I22" s="9">
        <f t="shared" si="4"/>
        <v>41.72</v>
      </c>
      <c r="J22" s="9">
        <f t="shared" si="4"/>
        <v>21.84</v>
      </c>
      <c r="K22" s="9">
        <f t="shared" si="4"/>
        <v>11.2</v>
      </c>
      <c r="L22" s="9">
        <f t="shared" si="4"/>
        <v>208.4</v>
      </c>
      <c r="M22" s="9">
        <f t="shared" si="4"/>
        <v>49.4</v>
      </c>
      <c r="N22" s="9">
        <f t="shared" si="4"/>
        <v>57.2</v>
      </c>
      <c r="O22" s="9">
        <f t="shared" si="4"/>
        <v>0</v>
      </c>
      <c r="P22" s="9">
        <f t="shared" si="4"/>
        <v>0</v>
      </c>
      <c r="Q22" s="9">
        <f t="shared" si="4"/>
        <v>0</v>
      </c>
      <c r="R22" s="9">
        <f t="shared" si="4"/>
        <v>0</v>
      </c>
      <c r="S22" s="9">
        <f t="shared" si="4"/>
        <v>0</v>
      </c>
      <c r="T22" s="9">
        <f t="shared" si="4"/>
        <v>0</v>
      </c>
      <c r="U22" s="9">
        <f t="shared" si="4"/>
        <v>22.4</v>
      </c>
      <c r="V22" s="9">
        <f>+V19+V20-V21</f>
        <v>0</v>
      </c>
      <c r="W22" s="9">
        <f>+W19+W20-W21</f>
        <v>0</v>
      </c>
      <c r="X22" s="9">
        <f>+X19+X20-X21</f>
        <v>6</v>
      </c>
      <c r="Y22" s="9">
        <f>+Y19+Y20-Y21</f>
        <v>331.93999999999994</v>
      </c>
      <c r="Z22" s="1"/>
    </row>
    <row r="23" spans="1:26" customFormat="1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 t="s">
        <v>10</v>
      </c>
      <c r="X23" s="2"/>
      <c r="Y23" s="1"/>
      <c r="Z23" s="1">
        <f>+Z5+Z9+Z13+Z17+Z21</f>
        <v>485.03</v>
      </c>
    </row>
    <row r="24" spans="1:26" customFormat="1" x14ac:dyDescent="0.25">
      <c r="B24" s="7" t="s">
        <v>12</v>
      </c>
      <c r="C24" s="7"/>
      <c r="D24" s="7">
        <v>0.2</v>
      </c>
      <c r="E24" s="11">
        <f>+E6+E10+E14+E18+E22</f>
        <v>-143.25</v>
      </c>
      <c r="F24" s="11">
        <f t="shared" ref="F24:V24" si="5">+F6+F10+F14+F18+F22</f>
        <v>4.4199999999999982</v>
      </c>
      <c r="G24" s="11">
        <f t="shared" si="5"/>
        <v>83.780000000000015</v>
      </c>
      <c r="H24" s="11">
        <f t="shared" si="5"/>
        <v>71.81</v>
      </c>
      <c r="I24" s="11">
        <f t="shared" si="5"/>
        <v>63.72</v>
      </c>
      <c r="J24" s="11">
        <f t="shared" si="5"/>
        <v>21.84</v>
      </c>
      <c r="K24" s="11">
        <f t="shared" si="5"/>
        <v>11.2</v>
      </c>
      <c r="L24" s="11">
        <f t="shared" si="5"/>
        <v>208.4</v>
      </c>
      <c r="M24" s="11">
        <f t="shared" si="5"/>
        <v>-194.97999999999996</v>
      </c>
      <c r="N24" s="11">
        <f t="shared" si="5"/>
        <v>85.25</v>
      </c>
      <c r="O24" s="11">
        <f t="shared" si="5"/>
        <v>46.56</v>
      </c>
      <c r="P24" s="11">
        <f t="shared" si="5"/>
        <v>72.55</v>
      </c>
      <c r="Q24" s="11">
        <f t="shared" si="5"/>
        <v>87.27</v>
      </c>
      <c r="R24" s="11">
        <f t="shared" si="5"/>
        <v>-154.09</v>
      </c>
      <c r="S24" s="11">
        <f t="shared" si="5"/>
        <v>17.299999999999997</v>
      </c>
      <c r="T24" s="11">
        <f t="shared" si="5"/>
        <v>30</v>
      </c>
      <c r="U24" s="11">
        <f t="shared" si="5"/>
        <v>107.58000000000001</v>
      </c>
      <c r="V24" s="11">
        <f t="shared" si="5"/>
        <v>65.47</v>
      </c>
      <c r="W24" s="11"/>
      <c r="X24" s="12"/>
      <c r="Y24" s="11"/>
      <c r="Z24" s="1"/>
    </row>
    <row r="25" spans="1:26" customFormat="1" x14ac:dyDescent="0.25">
      <c r="B25" t="s">
        <v>18</v>
      </c>
      <c r="E25" s="1"/>
      <c r="F25" s="11">
        <f>+D24+E24+F24</f>
        <v>-138.63000000000002</v>
      </c>
      <c r="G25" s="1"/>
      <c r="H25" s="1"/>
      <c r="I25" s="1"/>
      <c r="J25" s="1"/>
      <c r="K25" s="1"/>
      <c r="L25" s="11">
        <f>+G24+H24+I24+J24+K24+L24</f>
        <v>460.75</v>
      </c>
      <c r="M25" s="1"/>
      <c r="N25" s="1"/>
      <c r="O25" s="1"/>
      <c r="P25" s="11">
        <f>+M24+N24+O24+P24</f>
        <v>9.3800000000000381</v>
      </c>
      <c r="Q25" s="1"/>
      <c r="R25" s="1"/>
      <c r="S25" s="1"/>
      <c r="T25" s="11">
        <f>+Q24+R24+S24+T24</f>
        <v>-19.52000000000001</v>
      </c>
      <c r="U25" s="1"/>
      <c r="V25" s="11">
        <f>+U24+V24</f>
        <v>173.05</v>
      </c>
      <c r="W25" s="1"/>
      <c r="X25" s="2"/>
      <c r="Y25" s="1"/>
      <c r="Z25" s="1">
        <f>+F25+L25+P25+T25+V25</f>
        <v>485.03000000000003</v>
      </c>
    </row>
    <row r="26" spans="1:26" customFormat="1" x14ac:dyDescent="0.25">
      <c r="A26" t="s">
        <v>17</v>
      </c>
      <c r="D26" t="s">
        <v>1</v>
      </c>
      <c r="E26" s="6" t="s">
        <v>16</v>
      </c>
      <c r="F26" t="s">
        <v>1</v>
      </c>
      <c r="G26" s="6" t="s">
        <v>16</v>
      </c>
      <c r="H26" s="1"/>
      <c r="I26" s="1"/>
      <c r="J26" s="1"/>
      <c r="K26" s="1"/>
      <c r="L26" t="s">
        <v>1</v>
      </c>
      <c r="M26" s="6" t="s">
        <v>16</v>
      </c>
      <c r="N26" s="1"/>
      <c r="O26" s="1"/>
      <c r="P26" t="s">
        <v>1</v>
      </c>
      <c r="Q26" s="6" t="s">
        <v>16</v>
      </c>
      <c r="R26" s="1"/>
      <c r="S26" s="1"/>
      <c r="T26" t="s">
        <v>1</v>
      </c>
      <c r="U26" s="6" t="s">
        <v>16</v>
      </c>
      <c r="V26" s="1"/>
      <c r="W26" s="1"/>
      <c r="X26" s="2"/>
      <c r="Y26" s="1"/>
      <c r="Z26" s="1"/>
    </row>
    <row r="27" spans="1:26" customFormat="1" x14ac:dyDescent="0.25">
      <c r="B27" t="s">
        <v>15</v>
      </c>
      <c r="E27" s="1">
        <v>0</v>
      </c>
      <c r="F27" s="5">
        <v>3</v>
      </c>
      <c r="G27" s="1">
        <f>+G6+H6+I6</f>
        <v>131.84</v>
      </c>
      <c r="H27" s="1"/>
      <c r="I27" s="1"/>
      <c r="J27" s="1"/>
      <c r="K27" s="1"/>
      <c r="L27" s="4">
        <v>7</v>
      </c>
      <c r="M27" s="1">
        <f>+M6+N6+O6+P6</f>
        <v>49.429999999999993</v>
      </c>
      <c r="N27" s="1"/>
      <c r="O27" s="1"/>
      <c r="P27" s="5">
        <v>3</v>
      </c>
      <c r="Q27" s="1">
        <f>+Q6+S6</f>
        <v>-27.25</v>
      </c>
      <c r="R27" s="1"/>
      <c r="S27" s="1"/>
      <c r="T27" s="4">
        <v>1</v>
      </c>
      <c r="U27" s="1">
        <f>+U6</f>
        <v>41.34</v>
      </c>
      <c r="V27" s="1"/>
      <c r="W27" s="1"/>
      <c r="X27" s="2"/>
      <c r="Y27" s="1"/>
      <c r="Z27" s="1"/>
    </row>
    <row r="28" spans="1:26" customFormat="1" x14ac:dyDescent="0.25">
      <c r="B28" t="s">
        <v>5</v>
      </c>
      <c r="D28">
        <v>3</v>
      </c>
      <c r="E28" s="1">
        <f>+E10+F10</f>
        <v>18.610000000000003</v>
      </c>
      <c r="F28" s="5">
        <v>2</v>
      </c>
      <c r="G28" s="1">
        <f>+G10</f>
        <v>20.020000000000003</v>
      </c>
      <c r="H28" s="1"/>
      <c r="I28" s="1"/>
      <c r="J28" s="1"/>
      <c r="K28" s="1"/>
      <c r="L28" s="4">
        <v>3</v>
      </c>
      <c r="M28" s="1">
        <f>+M10+N10+P10</f>
        <v>-44.760000000000005</v>
      </c>
      <c r="N28" s="1"/>
      <c r="O28" s="1"/>
      <c r="P28" s="5">
        <v>2</v>
      </c>
      <c r="Q28" s="1">
        <f>+Q10+R10</f>
        <v>-58.570000000000007</v>
      </c>
      <c r="R28" s="1"/>
      <c r="S28" s="1"/>
      <c r="T28" s="4">
        <v>2</v>
      </c>
      <c r="U28" s="1">
        <f>+U10+V10</f>
        <v>81.22</v>
      </c>
      <c r="V28" s="1"/>
      <c r="W28" s="1"/>
      <c r="X28" s="2"/>
      <c r="Y28" s="1"/>
      <c r="Z28" s="1"/>
    </row>
    <row r="29" spans="1:26" customFormat="1" x14ac:dyDescent="0.25">
      <c r="B29" t="s">
        <v>6</v>
      </c>
      <c r="E29" s="1"/>
      <c r="F29" s="5"/>
      <c r="G29" s="1"/>
      <c r="H29" s="1"/>
      <c r="I29" s="1"/>
      <c r="J29" s="1"/>
      <c r="K29" s="1"/>
      <c r="L29" s="4">
        <v>7</v>
      </c>
      <c r="M29" s="1">
        <f>+M14+N14+O14+P14</f>
        <v>-19.729999999999979</v>
      </c>
      <c r="N29" s="1"/>
      <c r="O29" s="1"/>
      <c r="P29" s="5">
        <v>5</v>
      </c>
      <c r="Q29" s="1">
        <f>+Q14+R14+S14+T14</f>
        <v>66.3</v>
      </c>
      <c r="R29" s="1"/>
      <c r="S29" s="1"/>
      <c r="T29" s="4">
        <v>2</v>
      </c>
      <c r="U29" s="1">
        <f>+U14+V14</f>
        <v>28.09</v>
      </c>
      <c r="V29" s="1"/>
      <c r="W29" s="1"/>
      <c r="X29" s="2"/>
      <c r="Y29" s="1"/>
      <c r="Z29" s="1"/>
    </row>
    <row r="30" spans="1:26" customFormat="1" x14ac:dyDescent="0.25">
      <c r="B30" t="s">
        <v>7</v>
      </c>
      <c r="D30">
        <v>2</v>
      </c>
      <c r="E30" s="1">
        <f>+E18+F18</f>
        <v>-49.980000000000004</v>
      </c>
      <c r="F30" s="5">
        <v>4</v>
      </c>
      <c r="G30" s="1">
        <f>+G18+H18+I18</f>
        <v>-1.3099999999999881</v>
      </c>
      <c r="H30" s="1"/>
      <c r="I30" s="1"/>
      <c r="J30" s="1"/>
      <c r="K30" s="1"/>
      <c r="L30" s="4">
        <v>1</v>
      </c>
      <c r="M30" s="1">
        <f>+M18</f>
        <v>-82.16</v>
      </c>
      <c r="N30" s="1"/>
      <c r="O30" s="1"/>
      <c r="P30" s="5"/>
      <c r="Q30" s="1"/>
      <c r="R30" s="1"/>
      <c r="S30" s="1"/>
      <c r="T30" s="4"/>
      <c r="U30" s="1"/>
      <c r="V30" s="1"/>
      <c r="W30" s="1"/>
      <c r="X30" s="2"/>
      <c r="Y30" s="1"/>
      <c r="Z30" s="1"/>
    </row>
    <row r="31" spans="1:26" customFormat="1" x14ac:dyDescent="0.25">
      <c r="B31" t="s">
        <v>8</v>
      </c>
      <c r="D31">
        <v>2</v>
      </c>
      <c r="E31" s="1">
        <f>+E22+F22</f>
        <v>-107.46000000000001</v>
      </c>
      <c r="F31" s="5">
        <v>7</v>
      </c>
      <c r="G31" s="1">
        <f>+G22+H22+I22+J22+K22+L22</f>
        <v>310.2</v>
      </c>
      <c r="H31" s="1"/>
      <c r="I31" s="1"/>
      <c r="J31" s="1"/>
      <c r="K31" s="1"/>
      <c r="L31" s="4">
        <v>2</v>
      </c>
      <c r="M31" s="1">
        <f>+M22+N22</f>
        <v>106.6</v>
      </c>
      <c r="N31" s="1"/>
      <c r="O31" s="1"/>
      <c r="P31" s="5"/>
      <c r="Q31" s="1"/>
      <c r="R31" s="1"/>
      <c r="S31" s="1"/>
      <c r="T31" s="4">
        <v>1</v>
      </c>
      <c r="U31" s="1">
        <f>+U22</f>
        <v>22.4</v>
      </c>
      <c r="V31" s="1"/>
      <c r="W31" s="1"/>
      <c r="X31" s="2"/>
      <c r="Y31" s="1"/>
      <c r="Z31" s="1"/>
    </row>
    <row r="32" spans="1:26" customFormat="1" x14ac:dyDescent="0.25">
      <c r="D32">
        <v>7</v>
      </c>
      <c r="E32" s="1"/>
      <c r="F32" s="4">
        <v>16</v>
      </c>
      <c r="G32" s="1"/>
      <c r="H32" s="1"/>
      <c r="I32" s="1"/>
      <c r="J32" s="1"/>
      <c r="K32" s="1"/>
      <c r="L32" s="4">
        <v>20</v>
      </c>
      <c r="M32" s="1"/>
      <c r="N32" s="1"/>
      <c r="O32" s="1"/>
      <c r="P32" s="5">
        <v>10</v>
      </c>
      <c r="Q32" s="1"/>
      <c r="R32" s="1"/>
      <c r="S32" s="1"/>
      <c r="T32" s="4">
        <v>6</v>
      </c>
      <c r="U32" s="1"/>
      <c r="V32" s="1"/>
      <c r="W32" s="1"/>
      <c r="X32" s="2"/>
      <c r="Y32" s="1"/>
      <c r="Z32" s="1"/>
    </row>
  </sheetData>
  <pageMargins left="0.7" right="0.7" top="0.75" bottom="0.75" header="0.3" footer="0.3"/>
  <pageSetup orientation="portrait" horizontalDpi="0" verticalDpi="0" r:id="rId1"/>
  <ignoredErrors>
    <ignoredError sqref="Y3 Y7 Y9 Y13 Y15 Y17 Y19 Y21 Y1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opLeftCell="A16" workbookViewId="0">
      <selection activeCell="B37" sqref="B37"/>
    </sheetView>
  </sheetViews>
  <sheetFormatPr defaultRowHeight="15" x14ac:dyDescent="0.25"/>
  <cols>
    <col min="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42394</v>
      </c>
      <c r="G2" s="3"/>
      <c r="L2" s="3">
        <v>42395</v>
      </c>
      <c r="R2" s="3">
        <v>42396</v>
      </c>
      <c r="S2" s="3"/>
      <c r="T2" s="3"/>
      <c r="U2" s="3"/>
      <c r="V2" s="3">
        <v>42397</v>
      </c>
      <c r="W2" s="3"/>
      <c r="X2" s="3"/>
      <c r="Y2" s="3"/>
      <c r="Z2" s="3">
        <v>42398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23.66</v>
      </c>
      <c r="L3" s="1">
        <v>22.32</v>
      </c>
      <c r="R3" s="1">
        <v>5</v>
      </c>
      <c r="V3" s="1">
        <v>27.69</v>
      </c>
      <c r="Z3" s="1">
        <v>4.5999999999999996</v>
      </c>
      <c r="AA3" s="1">
        <v>30.56</v>
      </c>
      <c r="AB3" s="13">
        <v>25.8</v>
      </c>
      <c r="AF3"/>
      <c r="AG3"/>
      <c r="AH3"/>
    </row>
    <row r="4" spans="2:34" x14ac:dyDescent="0.25">
      <c r="C4" t="s">
        <v>19</v>
      </c>
      <c r="D4" s="1">
        <v>2.4</v>
      </c>
      <c r="L4" s="1">
        <v>39.06</v>
      </c>
      <c r="V4" s="1">
        <v>21.84</v>
      </c>
      <c r="Z4" s="1">
        <v>21.39</v>
      </c>
      <c r="AA4" s="1">
        <v>21.2</v>
      </c>
      <c r="AF4"/>
      <c r="AG4"/>
      <c r="AH4"/>
    </row>
    <row r="5" spans="2:34" x14ac:dyDescent="0.25">
      <c r="C5" t="s">
        <v>3</v>
      </c>
      <c r="L5" s="1">
        <v>87.12</v>
      </c>
      <c r="M5" s="1">
        <v>106.08</v>
      </c>
      <c r="Z5" s="1">
        <v>76.86</v>
      </c>
      <c r="AA5" s="1">
        <v>85</v>
      </c>
      <c r="AF5"/>
      <c r="AG5"/>
      <c r="AH5"/>
    </row>
    <row r="6" spans="2:34" x14ac:dyDescent="0.25">
      <c r="B6" s="8" t="s">
        <v>13</v>
      </c>
      <c r="C6" s="8"/>
      <c r="D6" s="9">
        <f>+D3+D4-D5</f>
        <v>26.06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-25.740000000000002</v>
      </c>
      <c r="M6" s="9">
        <f>+M3+M4-M5</f>
        <v>-106.08</v>
      </c>
      <c r="N6" s="9">
        <f t="shared" ref="N6:V6" si="1">+N3+N4-N5</f>
        <v>0</v>
      </c>
      <c r="O6" s="9"/>
      <c r="P6" s="9"/>
      <c r="Q6" s="9"/>
      <c r="R6" s="9">
        <f t="shared" si="1"/>
        <v>5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9">
        <f t="shared" si="1"/>
        <v>49.53</v>
      </c>
      <c r="W6" s="9"/>
      <c r="X6" s="9">
        <f>+Y3+Y4-X5</f>
        <v>0</v>
      </c>
      <c r="Y6" s="9"/>
      <c r="Z6" s="9">
        <f>+Z3+Z4-Z5</f>
        <v>-50.87</v>
      </c>
      <c r="AA6" s="9">
        <f t="shared" ref="AA6:AB6" si="2">+AA3+AA4-AA5</f>
        <v>-33.24</v>
      </c>
      <c r="AB6" s="9">
        <f t="shared" si="2"/>
        <v>25.8</v>
      </c>
      <c r="AC6" s="10">
        <f>+AC3+AC5</f>
        <v>0</v>
      </c>
      <c r="AD6" s="9">
        <f>SUM(D6:AC6)</f>
        <v>-109.54</v>
      </c>
      <c r="AF6"/>
      <c r="AG6"/>
      <c r="AH6"/>
    </row>
    <row r="7" spans="2:34" x14ac:dyDescent="0.25">
      <c r="B7" t="s">
        <v>5</v>
      </c>
      <c r="C7" t="s">
        <v>2</v>
      </c>
      <c r="E7">
        <v>22.87</v>
      </c>
      <c r="F7">
        <v>23.68</v>
      </c>
      <c r="G7" s="1">
        <v>23.21</v>
      </c>
      <c r="H7" s="1">
        <v>6.39</v>
      </c>
      <c r="I7" s="1">
        <v>23.96</v>
      </c>
      <c r="J7" s="1">
        <v>22.89</v>
      </c>
      <c r="K7" s="1">
        <v>23.28</v>
      </c>
      <c r="L7" s="1">
        <v>23.95</v>
      </c>
      <c r="M7" s="1">
        <v>21.79</v>
      </c>
      <c r="V7" s="1">
        <v>1.34</v>
      </c>
      <c r="W7" s="15">
        <v>2.94</v>
      </c>
      <c r="Z7" s="1">
        <v>0.5</v>
      </c>
      <c r="AA7" s="1">
        <v>7.09</v>
      </c>
      <c r="AB7" s="13">
        <v>28.43</v>
      </c>
      <c r="AF7"/>
      <c r="AG7"/>
      <c r="AH7"/>
    </row>
    <row r="8" spans="2:34" x14ac:dyDescent="0.25">
      <c r="C8" t="s">
        <v>19</v>
      </c>
      <c r="E8">
        <v>2.0299999999999998</v>
      </c>
      <c r="F8">
        <v>1.65</v>
      </c>
      <c r="G8" s="1">
        <v>53.8</v>
      </c>
      <c r="I8" s="1">
        <v>4.72</v>
      </c>
      <c r="J8" s="1">
        <v>4.55</v>
      </c>
      <c r="K8" s="1">
        <v>102.03</v>
      </c>
      <c r="L8" s="1">
        <v>19.420000000000002</v>
      </c>
      <c r="M8" s="1">
        <v>1.53</v>
      </c>
      <c r="V8" s="1">
        <v>23.77</v>
      </c>
      <c r="W8" s="15"/>
      <c r="Z8" s="1">
        <v>22.72</v>
      </c>
      <c r="AF8"/>
      <c r="AG8"/>
      <c r="AH8"/>
    </row>
    <row r="9" spans="2:34" x14ac:dyDescent="0.25">
      <c r="C9" t="s">
        <v>3</v>
      </c>
      <c r="D9">
        <v>88.96</v>
      </c>
      <c r="L9" s="1">
        <v>71.94</v>
      </c>
      <c r="M9" s="1">
        <v>88.48</v>
      </c>
      <c r="V9" s="1">
        <v>84.88</v>
      </c>
      <c r="AF9"/>
      <c r="AG9"/>
      <c r="AH9"/>
    </row>
    <row r="10" spans="2:34" x14ac:dyDescent="0.25">
      <c r="B10" s="8" t="s">
        <v>11</v>
      </c>
      <c r="C10" s="8"/>
      <c r="D10" s="8">
        <f>+D7+D8-D9</f>
        <v>-88.96</v>
      </c>
      <c r="E10" s="8">
        <f t="shared" ref="E10:K10" si="3">+E7+E8-E9</f>
        <v>24.900000000000002</v>
      </c>
      <c r="F10" s="8">
        <f t="shared" si="3"/>
        <v>25.33</v>
      </c>
      <c r="G10" s="8">
        <f t="shared" si="3"/>
        <v>77.009999999999991</v>
      </c>
      <c r="H10" s="8">
        <f t="shared" si="3"/>
        <v>6.39</v>
      </c>
      <c r="I10" s="8">
        <f t="shared" si="3"/>
        <v>28.68</v>
      </c>
      <c r="J10" s="8">
        <f t="shared" si="3"/>
        <v>27.44</v>
      </c>
      <c r="K10" s="8">
        <f t="shared" si="3"/>
        <v>125.31</v>
      </c>
      <c r="L10" s="9">
        <f>+L7+L8-L9</f>
        <v>-28.569999999999993</v>
      </c>
      <c r="M10" s="9">
        <f>+M7+M8-M9</f>
        <v>-65.16</v>
      </c>
      <c r="N10" s="9"/>
      <c r="O10" s="9"/>
      <c r="P10" s="9"/>
      <c r="Q10" s="9"/>
      <c r="R10" s="9">
        <f>+R7+R8-R9</f>
        <v>0</v>
      </c>
      <c r="S10" s="9">
        <f>+S7+S8-S9</f>
        <v>0</v>
      </c>
      <c r="T10" s="9"/>
      <c r="U10" s="9">
        <f>+U7+U8-U9</f>
        <v>0</v>
      </c>
      <c r="V10" s="9">
        <f>+V7+V8-V9</f>
        <v>-59.769999999999996</v>
      </c>
      <c r="W10" s="9">
        <f>+W7+W8-W9</f>
        <v>2.94</v>
      </c>
      <c r="X10" s="9"/>
      <c r="Y10" s="9"/>
      <c r="Z10" s="9">
        <f>+Z7+Z8-Z9</f>
        <v>23.22</v>
      </c>
      <c r="AA10" s="9">
        <f>+AA7+AA8</f>
        <v>7.09</v>
      </c>
      <c r="AB10" s="9">
        <f>+AB7+AB8</f>
        <v>28.43</v>
      </c>
      <c r="AC10" s="10">
        <f>+AC7+AC9</f>
        <v>0</v>
      </c>
      <c r="AD10" s="9">
        <f>SUM(D10:AC10)</f>
        <v>134.28</v>
      </c>
      <c r="AF10"/>
      <c r="AG10"/>
      <c r="AH10"/>
    </row>
    <row r="11" spans="2:34" x14ac:dyDescent="0.25">
      <c r="B11" t="s">
        <v>6</v>
      </c>
      <c r="C11" t="s">
        <v>2</v>
      </c>
      <c r="D11">
        <v>3.15</v>
      </c>
      <c r="L11" s="1">
        <v>1.2</v>
      </c>
      <c r="M11" s="13">
        <v>12.8</v>
      </c>
      <c r="N11" s="13">
        <v>5.8</v>
      </c>
      <c r="R11" s="1">
        <v>9.7200000000000006</v>
      </c>
      <c r="S11" s="1">
        <v>28.72</v>
      </c>
      <c r="T11" s="1">
        <v>8.16</v>
      </c>
      <c r="U11" s="1">
        <v>1.92</v>
      </c>
      <c r="V11" s="1">
        <v>9.7200000000000006</v>
      </c>
      <c r="W11" s="15">
        <v>10.17</v>
      </c>
      <c r="Z11" s="13">
        <v>17.399999999999999</v>
      </c>
      <c r="AA11" s="13">
        <v>3.6</v>
      </c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D13">
        <v>88.74</v>
      </c>
      <c r="E13">
        <v>86.9</v>
      </c>
      <c r="L13" s="1">
        <v>36</v>
      </c>
      <c r="R13" s="1">
        <v>1.1200000000000001</v>
      </c>
      <c r="Z13" s="1">
        <v>41.13</v>
      </c>
      <c r="AF13"/>
      <c r="AG13"/>
      <c r="AH13"/>
    </row>
    <row r="14" spans="2:34" x14ac:dyDescent="0.25">
      <c r="B14" s="8" t="s">
        <v>11</v>
      </c>
      <c r="C14" s="8"/>
      <c r="D14" s="8">
        <f>+D11+D12-D13</f>
        <v>-85.589999999999989</v>
      </c>
      <c r="E14" s="8">
        <f t="shared" ref="E14:K14" si="4">+E11+E12-E13</f>
        <v>-86.9</v>
      </c>
      <c r="F14" s="8">
        <f t="shared" si="4"/>
        <v>0</v>
      </c>
      <c r="G14" s="8">
        <f t="shared" si="4"/>
        <v>0</v>
      </c>
      <c r="H14" s="8">
        <f t="shared" si="4"/>
        <v>0</v>
      </c>
      <c r="I14" s="8">
        <f t="shared" si="4"/>
        <v>0</v>
      </c>
      <c r="J14" s="8">
        <f t="shared" si="4"/>
        <v>0</v>
      </c>
      <c r="K14" s="8">
        <f t="shared" si="4"/>
        <v>0</v>
      </c>
      <c r="L14" s="9">
        <f t="shared" ref="L14:AC14" si="5">+L11+L12-L13</f>
        <v>-34.799999999999997</v>
      </c>
      <c r="M14" s="9">
        <f t="shared" si="5"/>
        <v>12.8</v>
      </c>
      <c r="N14" s="9">
        <f t="shared" si="5"/>
        <v>5.8</v>
      </c>
      <c r="O14" s="9">
        <f t="shared" si="5"/>
        <v>0</v>
      </c>
      <c r="P14" s="9">
        <f t="shared" si="5"/>
        <v>0</v>
      </c>
      <c r="Q14" s="9">
        <f t="shared" si="5"/>
        <v>0</v>
      </c>
      <c r="R14" s="9">
        <f t="shared" si="5"/>
        <v>8.6000000000000014</v>
      </c>
      <c r="S14" s="9">
        <f t="shared" si="5"/>
        <v>28.72</v>
      </c>
      <c r="T14" s="9">
        <f t="shared" si="5"/>
        <v>8.16</v>
      </c>
      <c r="U14" s="9">
        <f t="shared" si="5"/>
        <v>1.92</v>
      </c>
      <c r="V14" s="9">
        <f t="shared" si="5"/>
        <v>9.7200000000000006</v>
      </c>
      <c r="W14" s="9">
        <f t="shared" si="5"/>
        <v>10.17</v>
      </c>
      <c r="X14" s="9">
        <f t="shared" si="5"/>
        <v>0</v>
      </c>
      <c r="Y14" s="9">
        <f t="shared" si="5"/>
        <v>0</v>
      </c>
      <c r="Z14" s="9">
        <f t="shared" si="5"/>
        <v>-23.730000000000004</v>
      </c>
      <c r="AA14" s="9">
        <f t="shared" si="5"/>
        <v>3.6</v>
      </c>
      <c r="AB14" s="9">
        <f t="shared" si="5"/>
        <v>0</v>
      </c>
      <c r="AC14" s="9">
        <f t="shared" si="5"/>
        <v>0</v>
      </c>
      <c r="AD14" s="9">
        <f>SUM(D14:AC14)</f>
        <v>-141.53000000000003</v>
      </c>
      <c r="AF14"/>
      <c r="AG14"/>
      <c r="AH14"/>
    </row>
    <row r="15" spans="2:34" x14ac:dyDescent="0.25">
      <c r="B15" t="s">
        <v>7</v>
      </c>
      <c r="C15" t="s">
        <v>2</v>
      </c>
      <c r="AF15"/>
      <c r="AG15"/>
      <c r="AH15"/>
    </row>
    <row r="16" spans="2:34" x14ac:dyDescent="0.25">
      <c r="C16" s="18" t="s">
        <v>19</v>
      </c>
      <c r="D16" s="18"/>
      <c r="E16" s="18"/>
      <c r="AF16"/>
      <c r="AG16"/>
      <c r="AH16"/>
    </row>
    <row r="17" spans="1:34" x14ac:dyDescent="0.25">
      <c r="C17" t="s">
        <v>3</v>
      </c>
      <c r="AF17"/>
      <c r="AG17"/>
      <c r="AH17"/>
    </row>
    <row r="18" spans="1:34" x14ac:dyDescent="0.25">
      <c r="B18" s="8" t="s">
        <v>11</v>
      </c>
      <c r="C18" s="8"/>
      <c r="D18" s="8"/>
      <c r="E18" s="8"/>
      <c r="F18" s="8"/>
      <c r="G18" s="9">
        <f>+G15+G16-G17</f>
        <v>0</v>
      </c>
      <c r="H18" s="9">
        <f t="shared" ref="H18:AC18" si="6">+H15+H16-H17</f>
        <v>0</v>
      </c>
      <c r="I18" s="9"/>
      <c r="J18" s="9"/>
      <c r="K18" s="9"/>
      <c r="L18" s="9">
        <f t="shared" si="6"/>
        <v>0</v>
      </c>
      <c r="M18" s="9">
        <f t="shared" si="6"/>
        <v>0</v>
      </c>
      <c r="N18" s="9">
        <f t="shared" si="6"/>
        <v>0</v>
      </c>
      <c r="O18" s="9">
        <f t="shared" si="6"/>
        <v>0</v>
      </c>
      <c r="P18" s="9">
        <f t="shared" si="6"/>
        <v>0</v>
      </c>
      <c r="Q18" s="9">
        <f t="shared" si="6"/>
        <v>0</v>
      </c>
      <c r="R18" s="9">
        <f t="shared" si="6"/>
        <v>0</v>
      </c>
      <c r="S18" s="9">
        <f t="shared" si="6"/>
        <v>0</v>
      </c>
      <c r="T18" s="9">
        <f t="shared" si="6"/>
        <v>0</v>
      </c>
      <c r="U18" s="9">
        <f t="shared" si="6"/>
        <v>0</v>
      </c>
      <c r="V18" s="9">
        <f t="shared" si="6"/>
        <v>0</v>
      </c>
      <c r="W18" s="9">
        <f t="shared" si="6"/>
        <v>0</v>
      </c>
      <c r="X18" s="9">
        <f t="shared" si="6"/>
        <v>0</v>
      </c>
      <c r="Y18" s="9">
        <f t="shared" si="6"/>
        <v>0</v>
      </c>
      <c r="Z18" s="9">
        <f t="shared" si="6"/>
        <v>0</v>
      </c>
      <c r="AA18" s="9">
        <f t="shared" si="6"/>
        <v>0</v>
      </c>
      <c r="AB18" s="9">
        <f t="shared" si="6"/>
        <v>0</v>
      </c>
      <c r="AC18" s="9">
        <f t="shared" si="6"/>
        <v>0</v>
      </c>
      <c r="AD18" s="9">
        <f>SUM(L18:AC18)</f>
        <v>0</v>
      </c>
      <c r="AF18"/>
      <c r="AG18"/>
      <c r="AH18"/>
    </row>
    <row r="19" spans="1:34" x14ac:dyDescent="0.25">
      <c r="B19" t="s">
        <v>8</v>
      </c>
      <c r="C19" t="s">
        <v>2</v>
      </c>
      <c r="D19">
        <v>7.74</v>
      </c>
      <c r="E19">
        <v>19.2</v>
      </c>
      <c r="F19" s="1"/>
      <c r="L19" s="13">
        <v>55.5</v>
      </c>
      <c r="M19" s="13">
        <v>6.48</v>
      </c>
      <c r="N19" s="13">
        <v>12.4</v>
      </c>
      <c r="O19" s="13">
        <v>20.2</v>
      </c>
      <c r="R19" s="1">
        <v>13.25</v>
      </c>
      <c r="S19" s="13">
        <v>1</v>
      </c>
      <c r="V19" s="1">
        <v>23.76</v>
      </c>
      <c r="W19" s="1">
        <v>17.100000000000001</v>
      </c>
      <c r="X19" s="1">
        <v>1.98</v>
      </c>
      <c r="Z19" s="13">
        <v>25</v>
      </c>
      <c r="AA19" s="13">
        <v>5.6</v>
      </c>
      <c r="AF19"/>
      <c r="AG19"/>
      <c r="AH19"/>
    </row>
    <row r="20" spans="1:34" x14ac:dyDescent="0.25">
      <c r="C20" t="s">
        <v>19</v>
      </c>
      <c r="R20" s="1">
        <v>23.76</v>
      </c>
      <c r="V20" s="1">
        <v>13.25</v>
      </c>
      <c r="AF20"/>
      <c r="AG20"/>
      <c r="AH20"/>
    </row>
    <row r="21" spans="1:34" x14ac:dyDescent="0.25">
      <c r="C21" t="s">
        <v>3</v>
      </c>
      <c r="L21" s="13">
        <v>100.2</v>
      </c>
      <c r="M21" s="1">
        <v>27.99</v>
      </c>
      <c r="AF21"/>
      <c r="AG21"/>
      <c r="AH21"/>
    </row>
    <row r="22" spans="1:34" x14ac:dyDescent="0.25">
      <c r="A22" s="8"/>
      <c r="B22" s="8" t="s">
        <v>11</v>
      </c>
      <c r="C22" s="8"/>
      <c r="D22" s="8">
        <f>+D19+D20-D21</f>
        <v>7.74</v>
      </c>
      <c r="E22" s="8">
        <f t="shared" ref="E22:K22" si="7">+E19+E20-E21</f>
        <v>19.2</v>
      </c>
      <c r="F22" s="8">
        <f t="shared" si="7"/>
        <v>0</v>
      </c>
      <c r="G22" s="8">
        <f t="shared" si="7"/>
        <v>0</v>
      </c>
      <c r="H22" s="8">
        <f t="shared" si="7"/>
        <v>0</v>
      </c>
      <c r="I22" s="8">
        <f t="shared" si="7"/>
        <v>0</v>
      </c>
      <c r="J22" s="8">
        <f t="shared" si="7"/>
        <v>0</v>
      </c>
      <c r="K22" s="8">
        <f t="shared" si="7"/>
        <v>0</v>
      </c>
      <c r="L22" s="9">
        <f t="shared" ref="L22:Z22" si="8">+L19+L20-L21</f>
        <v>-44.7</v>
      </c>
      <c r="M22" s="9">
        <f t="shared" si="8"/>
        <v>-21.509999999999998</v>
      </c>
      <c r="N22" s="9">
        <f t="shared" si="8"/>
        <v>12.4</v>
      </c>
      <c r="O22" s="9">
        <f t="shared" si="8"/>
        <v>20.2</v>
      </c>
      <c r="P22" s="9">
        <f t="shared" si="8"/>
        <v>0</v>
      </c>
      <c r="Q22" s="9">
        <f t="shared" si="8"/>
        <v>0</v>
      </c>
      <c r="R22" s="9">
        <f t="shared" si="8"/>
        <v>37.010000000000005</v>
      </c>
      <c r="S22" s="9">
        <f t="shared" si="8"/>
        <v>1</v>
      </c>
      <c r="T22" s="9">
        <f t="shared" si="8"/>
        <v>0</v>
      </c>
      <c r="U22" s="9">
        <f t="shared" si="8"/>
        <v>0</v>
      </c>
      <c r="V22" s="9">
        <f t="shared" si="8"/>
        <v>37.010000000000005</v>
      </c>
      <c r="W22" s="9">
        <f t="shared" si="8"/>
        <v>17.100000000000001</v>
      </c>
      <c r="X22" s="9">
        <f t="shared" si="8"/>
        <v>1.98</v>
      </c>
      <c r="Y22" s="9">
        <f t="shared" si="8"/>
        <v>0</v>
      </c>
      <c r="Z22" s="9">
        <f t="shared" si="8"/>
        <v>25</v>
      </c>
      <c r="AA22" s="9">
        <f>+AA19+AA20-AA21</f>
        <v>5.6</v>
      </c>
      <c r="AB22" s="9">
        <f>+AB19+AB20-AB21</f>
        <v>0</v>
      </c>
      <c r="AC22" s="9">
        <f>+AC19+AC20-AC21</f>
        <v>0</v>
      </c>
      <c r="AD22" s="9">
        <f>SUM(D22:AC22)</f>
        <v>118.03000000000002</v>
      </c>
      <c r="AF22"/>
      <c r="AG22"/>
      <c r="AH22"/>
    </row>
    <row r="23" spans="1:34" x14ac:dyDescent="0.25">
      <c r="AB23" s="1" t="s">
        <v>10</v>
      </c>
      <c r="AE23" s="1">
        <f>+AD6+AD10+AD14+AD22</f>
        <v>1.2399999999999807</v>
      </c>
      <c r="AF23"/>
      <c r="AG23"/>
      <c r="AH23"/>
    </row>
    <row r="24" spans="1:34" x14ac:dyDescent="0.25">
      <c r="B24" s="7" t="s">
        <v>12</v>
      </c>
      <c r="C24" s="7"/>
      <c r="D24" s="11">
        <f>+D6+D10+D14+D22</f>
        <v>-140.74999999999997</v>
      </c>
      <c r="E24" s="11">
        <f t="shared" ref="E24:K24" si="9">+E6+E10+E14+E22</f>
        <v>-42.8</v>
      </c>
      <c r="F24" s="11">
        <f t="shared" si="9"/>
        <v>25.33</v>
      </c>
      <c r="G24" s="11">
        <f t="shared" si="9"/>
        <v>77.009999999999991</v>
      </c>
      <c r="H24" s="11">
        <f t="shared" si="9"/>
        <v>6.39</v>
      </c>
      <c r="I24" s="11">
        <f t="shared" si="9"/>
        <v>28.68</v>
      </c>
      <c r="J24" s="11">
        <f t="shared" si="9"/>
        <v>27.44</v>
      </c>
      <c r="K24" s="11">
        <f t="shared" si="9"/>
        <v>125.31</v>
      </c>
      <c r="L24" s="11">
        <f t="shared" ref="L24:AB24" si="10">+L6+L10+L14+L18+L22</f>
        <v>-133.81</v>
      </c>
      <c r="M24" s="11">
        <f t="shared" si="10"/>
        <v>-179.95</v>
      </c>
      <c r="N24" s="11">
        <f t="shared" si="10"/>
        <v>18.2</v>
      </c>
      <c r="O24" s="11">
        <f t="shared" si="10"/>
        <v>20.2</v>
      </c>
      <c r="P24" s="11">
        <f t="shared" si="10"/>
        <v>0</v>
      </c>
      <c r="Q24" s="11">
        <f t="shared" si="10"/>
        <v>0</v>
      </c>
      <c r="R24" s="11">
        <f t="shared" si="10"/>
        <v>50.610000000000007</v>
      </c>
      <c r="S24" s="11">
        <f t="shared" si="10"/>
        <v>29.72</v>
      </c>
      <c r="T24" s="11">
        <f t="shared" si="10"/>
        <v>8.16</v>
      </c>
      <c r="U24" s="11">
        <f t="shared" si="10"/>
        <v>1.92</v>
      </c>
      <c r="V24" s="11">
        <f t="shared" si="10"/>
        <v>36.490000000000009</v>
      </c>
      <c r="W24" s="11">
        <f t="shared" si="10"/>
        <v>30.21</v>
      </c>
      <c r="X24" s="11">
        <f t="shared" si="10"/>
        <v>1.98</v>
      </c>
      <c r="Y24" s="11">
        <f t="shared" si="10"/>
        <v>0</v>
      </c>
      <c r="Z24" s="11">
        <f>+Z6+Z10+Z14+Z18+Z22</f>
        <v>-26.380000000000003</v>
      </c>
      <c r="AA24" s="11">
        <f t="shared" si="10"/>
        <v>-16.950000000000003</v>
      </c>
      <c r="AB24" s="11">
        <f t="shared" si="10"/>
        <v>54.230000000000004</v>
      </c>
      <c r="AC24" s="12"/>
      <c r="AD24" s="11"/>
      <c r="AF24"/>
      <c r="AG24"/>
      <c r="AH24"/>
    </row>
    <row r="25" spans="1:34" x14ac:dyDescent="0.25">
      <c r="B25" t="s">
        <v>18</v>
      </c>
      <c r="I25" s="11"/>
      <c r="J25" s="11"/>
      <c r="K25" s="11">
        <f>+D24+E24+F24+G24+H24+I24+J24+K24</f>
        <v>106.61000000000003</v>
      </c>
      <c r="Q25" s="11">
        <f>+L24+M24+N24+O24+P24+Q24</f>
        <v>-275.36</v>
      </c>
      <c r="U25" s="11">
        <f>+R24+S24+T24+U24</f>
        <v>90.410000000000011</v>
      </c>
      <c r="Y25" s="11">
        <f>+V24+W24+X24+Y24</f>
        <v>68.680000000000021</v>
      </c>
      <c r="AB25" s="11">
        <f>+Z24+AA24+AB24</f>
        <v>10.899999999999999</v>
      </c>
      <c r="AE25" s="1">
        <f>+K25+Q25+U25+Y25+AB25</f>
        <v>1.2400000000000304</v>
      </c>
      <c r="AF25"/>
      <c r="AG25"/>
      <c r="AH25"/>
    </row>
    <row r="26" spans="1:34" x14ac:dyDescent="0.25">
      <c r="A26" t="s">
        <v>17</v>
      </c>
      <c r="F26" t="s">
        <v>1</v>
      </c>
      <c r="G26" s="6" t="s">
        <v>16</v>
      </c>
      <c r="H26" t="s">
        <v>1</v>
      </c>
      <c r="I26"/>
      <c r="J26"/>
      <c r="K26"/>
      <c r="L26" s="6" t="s">
        <v>16</v>
      </c>
      <c r="Q26" t="s">
        <v>1</v>
      </c>
      <c r="R26" s="6" t="s">
        <v>16</v>
      </c>
      <c r="U26" t="s">
        <v>1</v>
      </c>
      <c r="V26" s="6" t="s">
        <v>16</v>
      </c>
      <c r="Y26" t="s">
        <v>1</v>
      </c>
      <c r="Z26" s="6" t="s">
        <v>16</v>
      </c>
      <c r="AF26"/>
      <c r="AG26"/>
      <c r="AH26"/>
    </row>
    <row r="27" spans="1:34" x14ac:dyDescent="0.25">
      <c r="B27" t="s">
        <v>15</v>
      </c>
      <c r="F27">
        <v>1</v>
      </c>
      <c r="G27" s="1">
        <f>+D6+E6+F6+G6+H6+I6+J6+K6</f>
        <v>26.06</v>
      </c>
      <c r="H27" s="5"/>
      <c r="I27" s="5"/>
      <c r="J27" s="5"/>
      <c r="K27" s="5">
        <v>2</v>
      </c>
      <c r="L27" s="1">
        <f>+L6+M6+N6</f>
        <v>-131.82</v>
      </c>
      <c r="Q27" s="4">
        <v>1</v>
      </c>
      <c r="R27" s="1">
        <f>+R6+S6+T6+U6</f>
        <v>5</v>
      </c>
      <c r="U27" s="5">
        <v>1</v>
      </c>
      <c r="V27" s="1">
        <f>+V6+X6</f>
        <v>49.53</v>
      </c>
      <c r="Y27" s="4">
        <v>1</v>
      </c>
      <c r="Z27" s="1">
        <f>+Z6+AA6+AB6</f>
        <v>-58.31</v>
      </c>
      <c r="AB27" s="4">
        <f>+F27+K27+Q27+U27+Y27</f>
        <v>6</v>
      </c>
      <c r="AF27"/>
      <c r="AG27"/>
      <c r="AH27"/>
    </row>
    <row r="28" spans="1:34" x14ac:dyDescent="0.25">
      <c r="B28" t="s">
        <v>5</v>
      </c>
      <c r="F28">
        <v>8</v>
      </c>
      <c r="G28" s="1">
        <f>+D10+E10+F10+G10+H10+I10+J10+K10</f>
        <v>226.1</v>
      </c>
      <c r="H28" s="5"/>
      <c r="I28" s="5"/>
      <c r="J28" s="5"/>
      <c r="K28" s="5">
        <v>4</v>
      </c>
      <c r="L28" s="1">
        <f>+L10+M10</f>
        <v>-93.72999999999999</v>
      </c>
      <c r="Q28" s="4"/>
      <c r="R28" s="1">
        <f>+R10+S10+U10</f>
        <v>0</v>
      </c>
      <c r="U28" s="5">
        <v>3</v>
      </c>
      <c r="V28" s="1">
        <f>+V10+W10</f>
        <v>-56.83</v>
      </c>
      <c r="Y28" s="4">
        <v>2</v>
      </c>
      <c r="Z28" s="1">
        <f>+Z10+AA10+AB10</f>
        <v>58.739999999999995</v>
      </c>
      <c r="AB28" s="4">
        <f t="shared" ref="AB28:AB31" si="11">+F28+K28+Q28+U28+Y28</f>
        <v>17</v>
      </c>
      <c r="AF28"/>
      <c r="AG28"/>
      <c r="AH28"/>
    </row>
    <row r="29" spans="1:34" x14ac:dyDescent="0.25">
      <c r="B29" t="s">
        <v>6</v>
      </c>
      <c r="F29">
        <v>3</v>
      </c>
      <c r="G29" s="1">
        <f>+D14+E14</f>
        <v>-172.49</v>
      </c>
      <c r="H29" s="5"/>
      <c r="I29" s="5"/>
      <c r="J29" s="5"/>
      <c r="K29" s="5">
        <v>4</v>
      </c>
      <c r="L29" s="1">
        <f>+L14+M14+N14</f>
        <v>-16.199999999999996</v>
      </c>
      <c r="Q29" s="4">
        <v>5</v>
      </c>
      <c r="R29" s="1">
        <f>+R14+S14+T14+U14</f>
        <v>47.400000000000006</v>
      </c>
      <c r="U29" s="5">
        <v>2</v>
      </c>
      <c r="V29" s="1">
        <f>+V14+W14+X14+Y14</f>
        <v>19.89</v>
      </c>
      <c r="Y29" s="4">
        <v>2</v>
      </c>
      <c r="Z29" s="1">
        <f>+Z14+AA14</f>
        <v>-20.130000000000003</v>
      </c>
      <c r="AB29" s="4">
        <f t="shared" si="11"/>
        <v>16</v>
      </c>
      <c r="AF29"/>
      <c r="AG29"/>
      <c r="AH29"/>
    </row>
    <row r="30" spans="1:34" x14ac:dyDescent="0.25">
      <c r="B30" t="s">
        <v>7</v>
      </c>
      <c r="F30">
        <v>0</v>
      </c>
      <c r="G30" s="1">
        <f>+G18+H18</f>
        <v>0</v>
      </c>
      <c r="H30" s="5"/>
      <c r="I30" s="5"/>
      <c r="J30" s="5"/>
      <c r="K30" s="5"/>
      <c r="Q30" s="4"/>
      <c r="R30" s="1">
        <f>+R18</f>
        <v>0</v>
      </c>
      <c r="U30" s="5"/>
      <c r="Y30" s="4"/>
      <c r="AB30" s="4">
        <f t="shared" si="11"/>
        <v>0</v>
      </c>
      <c r="AF30"/>
      <c r="AG30"/>
      <c r="AH30"/>
    </row>
    <row r="31" spans="1:34" x14ac:dyDescent="0.25">
      <c r="B31" t="s">
        <v>8</v>
      </c>
      <c r="F31">
        <v>2</v>
      </c>
      <c r="G31" s="1">
        <f>+D22+E22+F22+G22+H22+I22+J22+K22</f>
        <v>26.939999999999998</v>
      </c>
      <c r="H31" s="5"/>
      <c r="I31" s="5"/>
      <c r="J31" s="5"/>
      <c r="K31" s="5">
        <v>5</v>
      </c>
      <c r="L31" s="1">
        <f>+L22+M22+N22+O22+P22+Q22</f>
        <v>-33.610000000000014</v>
      </c>
      <c r="Q31" s="4">
        <v>2</v>
      </c>
      <c r="R31" s="1">
        <f>+R22+S22</f>
        <v>38.010000000000005</v>
      </c>
      <c r="U31" s="5">
        <v>3</v>
      </c>
      <c r="V31" s="1">
        <f>+V22+W22+X22</f>
        <v>56.09</v>
      </c>
      <c r="Y31" s="4">
        <v>1</v>
      </c>
      <c r="Z31" s="1">
        <f>+Z22+AA22</f>
        <v>30.6</v>
      </c>
      <c r="AB31" s="4">
        <f t="shared" si="11"/>
        <v>13</v>
      </c>
      <c r="AF31"/>
      <c r="AG31"/>
      <c r="AH31"/>
    </row>
    <row r="32" spans="1:34" x14ac:dyDescent="0.25">
      <c r="F32">
        <f>+F27+F28+F29+F31</f>
        <v>14</v>
      </c>
      <c r="H32" s="4"/>
      <c r="I32" s="4"/>
      <c r="J32" s="4"/>
      <c r="K32" s="4">
        <f>+K27+K28+K29+K31</f>
        <v>15</v>
      </c>
      <c r="Q32" s="4">
        <f>+Q27+Q28+Q29+Q31</f>
        <v>8</v>
      </c>
      <c r="U32" s="5">
        <f>+U27+U28+U29+U31</f>
        <v>9</v>
      </c>
      <c r="Y32" s="4">
        <v>6</v>
      </c>
      <c r="AB32" s="4">
        <f>+AB27+AB28+AB29+AB31</f>
        <v>52</v>
      </c>
      <c r="AF32"/>
      <c r="AG32"/>
      <c r="AH32"/>
    </row>
    <row r="33" spans="7:28" customFormat="1" x14ac:dyDescent="0.25">
      <c r="G33" s="1">
        <f>SUM(G27:G32)</f>
        <v>106.60999999999999</v>
      </c>
      <c r="H33" s="1"/>
      <c r="I33" s="1"/>
      <c r="J33" s="1"/>
      <c r="K33" s="1"/>
      <c r="L33" s="1">
        <f>+L27+L28+L29+L31</f>
        <v>-275.36</v>
      </c>
      <c r="M33" s="1"/>
      <c r="N33" s="1"/>
      <c r="O33" s="1"/>
      <c r="P33" s="1"/>
      <c r="Q33" s="1"/>
      <c r="R33" s="1">
        <f>+R27+R29+R31</f>
        <v>90.410000000000011</v>
      </c>
      <c r="S33" s="1"/>
      <c r="T33" s="1"/>
      <c r="U33" s="15"/>
      <c r="V33" s="1">
        <f>+V27+V28+V29+V31</f>
        <v>68.680000000000007</v>
      </c>
      <c r="W33" s="1"/>
      <c r="X33" s="1"/>
      <c r="Y33" s="1"/>
      <c r="Z33" s="1">
        <f>+Z27+Z28+Z29+Z31</f>
        <v>10.899999999999991</v>
      </c>
      <c r="AA33" s="1"/>
      <c r="AB33" s="1"/>
    </row>
    <row r="34" spans="7:28" customFormat="1" x14ac:dyDescent="0.25">
      <c r="G34" s="14">
        <f>+G33/8462.77</f>
        <v>1.2597530123115715E-2</v>
      </c>
      <c r="H34" s="1"/>
      <c r="I34" s="1"/>
      <c r="J34" s="1"/>
      <c r="K34" s="1"/>
      <c r="L34" s="14">
        <f>+L33/8462.77</f>
        <v>-3.2537809724239225E-2</v>
      </c>
      <c r="M34" s="1"/>
      <c r="N34" s="1"/>
      <c r="O34" s="1"/>
      <c r="P34" s="1"/>
      <c r="Q34" s="1"/>
      <c r="R34" s="14">
        <f>+R33/8462.77</f>
        <v>1.0683263281407861E-2</v>
      </c>
      <c r="S34" s="1"/>
      <c r="T34" s="1"/>
      <c r="U34" s="1"/>
      <c r="V34" s="14">
        <f>+V33/8462.77</f>
        <v>8.1155460918824456E-3</v>
      </c>
      <c r="W34" s="1"/>
      <c r="X34" s="1"/>
      <c r="Y34" s="1"/>
      <c r="Z34" s="14">
        <f>+Z33/8462.77</f>
        <v>1.2879943564577546E-3</v>
      </c>
      <c r="AA34" s="1"/>
      <c r="AB34" s="1"/>
    </row>
    <row r="35" spans="7:28" customFormat="1" x14ac:dyDescent="0.25">
      <c r="G35" s="1">
        <f>+G33</f>
        <v>106.60999999999999</v>
      </c>
      <c r="H35" s="1"/>
      <c r="I35" s="1"/>
      <c r="J35" s="1"/>
      <c r="K35" s="1"/>
      <c r="L35" s="16">
        <f>+G33+L33</f>
        <v>-168.75000000000003</v>
      </c>
      <c r="M35" s="1"/>
      <c r="N35" s="1"/>
      <c r="O35" s="1"/>
      <c r="P35" s="1"/>
      <c r="Q35" s="1"/>
      <c r="R35" s="16">
        <f>+G33+L33+R33</f>
        <v>-78.340000000000018</v>
      </c>
      <c r="S35" s="1"/>
      <c r="T35" s="1"/>
      <c r="U35" s="1"/>
      <c r="V35" s="16">
        <f>+K25+Q25+U25+Y25</f>
        <v>-9.6599999999999682</v>
      </c>
      <c r="W35" s="1"/>
      <c r="X35" s="1"/>
      <c r="Y35" s="1"/>
      <c r="Z35" s="1">
        <f>+K25+Q25+U25+Y25+AB25</f>
        <v>1.2400000000000304</v>
      </c>
      <c r="AA35" s="1"/>
      <c r="AB35" s="1"/>
    </row>
    <row r="36" spans="7:28" customFormat="1" x14ac:dyDescent="0.25">
      <c r="G36" s="1"/>
      <c r="H36" s="1"/>
      <c r="I36" s="1"/>
      <c r="J36" s="1"/>
      <c r="K36" s="1"/>
      <c r="L36" s="1">
        <f>+L19+M19+N19+O19-L21</f>
        <v>-5.6199999999999903</v>
      </c>
      <c r="M36" s="1"/>
      <c r="N36" s="1"/>
      <c r="O36" s="1"/>
      <c r="P36" s="1"/>
      <c r="Q36" s="1"/>
      <c r="R36" s="1">
        <f>+S19</f>
        <v>1</v>
      </c>
      <c r="S36" s="1"/>
      <c r="T36" s="1"/>
      <c r="U36" s="1"/>
      <c r="V36" s="1">
        <v>0</v>
      </c>
      <c r="W36" s="1"/>
      <c r="X36" s="1"/>
      <c r="Y36" s="1"/>
      <c r="Z36" s="1">
        <f>+Z19+AA19+Z11+AA11+AB7+AB3</f>
        <v>105.83</v>
      </c>
      <c r="AA36" s="1"/>
      <c r="AB36" s="1">
        <f>+Z36+V36+L36+R36</f>
        <v>101.21000000000001</v>
      </c>
    </row>
    <row r="37" spans="7:28" customFormat="1" x14ac:dyDescent="0.25">
      <c r="G37" s="1"/>
      <c r="H37" s="1"/>
      <c r="I37" s="1"/>
      <c r="J37" s="1"/>
      <c r="K37" s="1"/>
      <c r="L37" s="4">
        <v>7</v>
      </c>
      <c r="M37" s="1"/>
      <c r="N37" s="1"/>
      <c r="O37" s="1"/>
      <c r="P37" s="1"/>
      <c r="Q37" s="1"/>
      <c r="R37" s="4">
        <v>1</v>
      </c>
      <c r="S37" s="1"/>
      <c r="T37" s="1"/>
      <c r="U37" s="1"/>
      <c r="V37" s="1"/>
      <c r="W37" s="1"/>
      <c r="X37" s="1"/>
      <c r="Y37" s="1"/>
      <c r="Z37" s="4">
        <v>6</v>
      </c>
      <c r="AA37" s="1"/>
      <c r="AB37" s="4">
        <v>14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topLeftCell="L11" workbookViewId="0">
      <selection activeCell="L11" sqref="A1:XFD1048576"/>
    </sheetView>
  </sheetViews>
  <sheetFormatPr defaultRowHeight="15" x14ac:dyDescent="0.25"/>
  <cols>
    <col min="7" max="25" width="9.140625" style="1"/>
    <col min="26" max="26" width="10.85546875" style="1" bestFit="1" customWidth="1"/>
    <col min="2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42408</v>
      </c>
      <c r="G2" s="3"/>
      <c r="L2" s="3">
        <v>42409</v>
      </c>
      <c r="R2" s="3">
        <v>42410</v>
      </c>
      <c r="S2" s="3"/>
      <c r="T2" s="3"/>
      <c r="U2" s="3"/>
      <c r="V2" s="3">
        <v>42411</v>
      </c>
      <c r="W2" s="3"/>
      <c r="X2" s="3"/>
      <c r="Y2" s="3"/>
      <c r="Z2" s="3">
        <v>42412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0.19</v>
      </c>
      <c r="E3">
        <v>0.18</v>
      </c>
      <c r="L3" s="1">
        <v>4.0199999999999996</v>
      </c>
      <c r="R3" s="1">
        <v>0.06</v>
      </c>
      <c r="S3" s="1">
        <v>6.6</v>
      </c>
      <c r="V3" s="1">
        <v>0.74</v>
      </c>
      <c r="AB3" s="15"/>
      <c r="AF3"/>
      <c r="AG3"/>
      <c r="AH3"/>
    </row>
    <row r="4" spans="2:34" x14ac:dyDescent="0.25">
      <c r="C4" t="s">
        <v>19</v>
      </c>
      <c r="D4" s="1"/>
      <c r="V4" s="1">
        <v>1.81</v>
      </c>
      <c r="AF4"/>
      <c r="AG4"/>
      <c r="AH4"/>
    </row>
    <row r="5" spans="2:34" x14ac:dyDescent="0.25">
      <c r="C5" t="s">
        <v>3</v>
      </c>
      <c r="D5">
        <v>2.27</v>
      </c>
      <c r="R5" s="1">
        <v>5.19</v>
      </c>
      <c r="S5" s="1">
        <v>2.1800000000000002</v>
      </c>
      <c r="V5" s="1">
        <v>6.94</v>
      </c>
      <c r="W5" s="1">
        <v>7.01</v>
      </c>
      <c r="AF5"/>
      <c r="AG5"/>
      <c r="AH5"/>
    </row>
    <row r="6" spans="2:34" x14ac:dyDescent="0.25">
      <c r="B6" s="8" t="s">
        <v>13</v>
      </c>
      <c r="C6" s="8"/>
      <c r="D6" s="9">
        <f>+D3+D4-D5</f>
        <v>-2.08</v>
      </c>
      <c r="E6" s="9">
        <f t="shared" ref="E6:K6" si="0">+E3+E4-E5</f>
        <v>0.18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4.0199999999999996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-5.1300000000000008</v>
      </c>
      <c r="S6" s="9">
        <f t="shared" si="1"/>
        <v>4.42</v>
      </c>
      <c r="T6" s="9">
        <f t="shared" si="1"/>
        <v>0</v>
      </c>
      <c r="U6" s="9">
        <f t="shared" si="1"/>
        <v>0</v>
      </c>
      <c r="V6" s="9">
        <f t="shared" si="1"/>
        <v>-4.3900000000000006</v>
      </c>
      <c r="W6" s="9">
        <f>+W3+W4-W5</f>
        <v>-7.01</v>
      </c>
      <c r="X6" s="9">
        <f>+Y3+Y4-X5</f>
        <v>0</v>
      </c>
      <c r="Y6" s="9"/>
      <c r="Z6" s="9">
        <f>+Z3+Z4-Z5</f>
        <v>0</v>
      </c>
      <c r="AA6" s="9">
        <f t="shared" ref="AA6:AB6" si="2">+AA3+AA4-AA5</f>
        <v>0</v>
      </c>
      <c r="AB6" s="9">
        <f t="shared" si="2"/>
        <v>0</v>
      </c>
      <c r="AC6" s="10">
        <f>+AC3+AC5</f>
        <v>0</v>
      </c>
      <c r="AD6" s="25">
        <f>SUM(D6:AC6)</f>
        <v>-9.990000000000002</v>
      </c>
      <c r="AF6"/>
      <c r="AG6"/>
      <c r="AH6"/>
    </row>
    <row r="7" spans="2:34" x14ac:dyDescent="0.25">
      <c r="B7" t="s">
        <v>5</v>
      </c>
      <c r="C7" t="s">
        <v>2</v>
      </c>
      <c r="L7" s="1">
        <v>3.3</v>
      </c>
      <c r="M7" s="1">
        <v>6.8</v>
      </c>
      <c r="N7" s="1">
        <v>5.28</v>
      </c>
      <c r="O7" s="1">
        <v>0.96</v>
      </c>
      <c r="R7" s="1">
        <v>0.35</v>
      </c>
      <c r="AB7" s="15"/>
      <c r="AF7"/>
      <c r="AG7"/>
      <c r="AH7"/>
    </row>
    <row r="8" spans="2:34" x14ac:dyDescent="0.25">
      <c r="C8" t="s">
        <v>19</v>
      </c>
      <c r="L8" s="1">
        <v>0.18</v>
      </c>
      <c r="W8" s="15"/>
      <c r="AF8"/>
      <c r="AG8"/>
      <c r="AH8"/>
    </row>
    <row r="9" spans="2:34" x14ac:dyDescent="0.25">
      <c r="C9" t="s">
        <v>3</v>
      </c>
      <c r="L9" s="1">
        <v>10.3</v>
      </c>
      <c r="R9" s="1">
        <v>0.49</v>
      </c>
      <c r="Z9" s="1">
        <v>2.59</v>
      </c>
      <c r="AA9" s="1">
        <v>0.86</v>
      </c>
      <c r="AB9" s="1">
        <v>3.43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-6.82</v>
      </c>
      <c r="M10" s="19">
        <f>+M7+M8-M9</f>
        <v>6.8</v>
      </c>
      <c r="N10" s="19">
        <f>+N7+N8-N9</f>
        <v>5.28</v>
      </c>
      <c r="O10" s="19">
        <f>+O7+O8-O9</f>
        <v>0.96</v>
      </c>
      <c r="P10" s="19"/>
      <c r="Q10" s="19"/>
      <c r="R10" s="19">
        <f>+R7+R8-R9</f>
        <v>-0.14000000000000001</v>
      </c>
      <c r="S10" s="19">
        <f>+S7+S8-S9</f>
        <v>0</v>
      </c>
      <c r="T10" s="19"/>
      <c r="U10" s="19">
        <f>+U7+U8-U9</f>
        <v>0</v>
      </c>
      <c r="V10" s="19">
        <f>+V7+V8-V9</f>
        <v>0</v>
      </c>
      <c r="W10" s="19">
        <f>+W7+W8-W9</f>
        <v>0</v>
      </c>
      <c r="X10" s="19"/>
      <c r="Y10" s="19"/>
      <c r="Z10" s="19">
        <f>+Z7+Z8-Z9</f>
        <v>-2.59</v>
      </c>
      <c r="AA10" s="19">
        <f t="shared" ref="AA10:AC10" si="4">+AA7+AA8-AA9</f>
        <v>-0.86</v>
      </c>
      <c r="AB10" s="19">
        <f t="shared" si="4"/>
        <v>-3.43</v>
      </c>
      <c r="AC10" s="19">
        <f t="shared" si="4"/>
        <v>0</v>
      </c>
      <c r="AD10" s="19">
        <f>SUM(D10:AC10)</f>
        <v>-0.79999999999999982</v>
      </c>
    </row>
    <row r="11" spans="2:34" x14ac:dyDescent="0.25">
      <c r="B11" t="s">
        <v>6</v>
      </c>
      <c r="C11" t="s">
        <v>2</v>
      </c>
      <c r="D11">
        <v>0.46</v>
      </c>
      <c r="E11">
        <v>3.06</v>
      </c>
      <c r="F11">
        <v>2.36</v>
      </c>
      <c r="L11" s="1">
        <v>2.34</v>
      </c>
      <c r="M11" s="1">
        <v>4</v>
      </c>
      <c r="N11" s="15">
        <v>0.52</v>
      </c>
      <c r="R11" s="1">
        <v>2.61</v>
      </c>
      <c r="S11" s="15">
        <v>0.5</v>
      </c>
      <c r="T11" s="1">
        <v>0.14000000000000001</v>
      </c>
      <c r="U11" s="1">
        <v>0.83</v>
      </c>
      <c r="V11" s="1">
        <v>2.11</v>
      </c>
      <c r="W11" s="15"/>
      <c r="Z11" s="15">
        <v>0.9</v>
      </c>
      <c r="AA11" s="15">
        <v>0.36</v>
      </c>
      <c r="AF11"/>
      <c r="AG11"/>
      <c r="AH11"/>
    </row>
    <row r="12" spans="2:34" x14ac:dyDescent="0.25">
      <c r="C12" t="s">
        <v>19</v>
      </c>
      <c r="L12" s="1">
        <v>1.38</v>
      </c>
      <c r="R12" s="1">
        <v>2.04</v>
      </c>
      <c r="AF12"/>
      <c r="AG12"/>
      <c r="AH12"/>
    </row>
    <row r="13" spans="2:34" x14ac:dyDescent="0.25">
      <c r="C13" t="s">
        <v>3</v>
      </c>
      <c r="L13" s="1">
        <v>9.42</v>
      </c>
      <c r="R13" s="1">
        <v>10.8</v>
      </c>
      <c r="Z13" s="1">
        <v>5.76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0.46</v>
      </c>
      <c r="E14" s="19">
        <f t="shared" ref="E14:AC14" si="5">+E11+E12-E13</f>
        <v>3.06</v>
      </c>
      <c r="F14" s="19">
        <f t="shared" si="5"/>
        <v>2.36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>+L11+L12-L13</f>
        <v>-5.7</v>
      </c>
      <c r="M14" s="19">
        <f>+M11+M12-M13</f>
        <v>4</v>
      </c>
      <c r="N14" s="19">
        <f t="shared" si="5"/>
        <v>0.52</v>
      </c>
      <c r="O14" s="19">
        <f t="shared" si="5"/>
        <v>0</v>
      </c>
      <c r="P14" s="19">
        <f t="shared" si="5"/>
        <v>0</v>
      </c>
      <c r="Q14" s="19">
        <f t="shared" si="5"/>
        <v>0</v>
      </c>
      <c r="R14" s="19">
        <f>+R11+R12-R13</f>
        <v>-6.15</v>
      </c>
      <c r="S14" s="19">
        <f>+S11+S12-S13</f>
        <v>0.5</v>
      </c>
      <c r="T14" s="19">
        <f t="shared" si="5"/>
        <v>0.14000000000000001</v>
      </c>
      <c r="U14" s="19">
        <f t="shared" si="5"/>
        <v>0.83</v>
      </c>
      <c r="V14" s="19">
        <f t="shared" si="5"/>
        <v>2.11</v>
      </c>
      <c r="W14" s="19">
        <f>+W11+W12-W13</f>
        <v>0</v>
      </c>
      <c r="X14" s="19">
        <f t="shared" si="5"/>
        <v>0</v>
      </c>
      <c r="Y14" s="19">
        <f t="shared" si="5"/>
        <v>0</v>
      </c>
      <c r="Z14" s="19">
        <f t="shared" si="5"/>
        <v>-4.8599999999999994</v>
      </c>
      <c r="AA14" s="19">
        <f t="shared" si="5"/>
        <v>0.36</v>
      </c>
      <c r="AB14" s="19">
        <f t="shared" si="5"/>
        <v>0</v>
      </c>
      <c r="AC14" s="19">
        <f t="shared" si="5"/>
        <v>0</v>
      </c>
      <c r="AD14" s="19">
        <f>SUM(D14:AC14)</f>
        <v>-2.3700000000000006</v>
      </c>
    </row>
    <row r="15" spans="2:34" s="18" customFormat="1" x14ac:dyDescent="0.25">
      <c r="B15" s="18" t="s">
        <v>20</v>
      </c>
      <c r="C15" s="18" t="s">
        <v>2</v>
      </c>
      <c r="D15" s="18">
        <v>2.42</v>
      </c>
      <c r="E15" s="18">
        <v>3.15</v>
      </c>
      <c r="F15" s="18">
        <v>2.12</v>
      </c>
      <c r="L15" s="18">
        <v>0.72</v>
      </c>
      <c r="M15" s="15">
        <v>0.66</v>
      </c>
      <c r="N15" s="15">
        <v>1.73</v>
      </c>
      <c r="O15" s="15"/>
      <c r="P15" s="15"/>
      <c r="Q15" s="15"/>
      <c r="R15" s="15">
        <v>0.59</v>
      </c>
      <c r="S15" s="15">
        <v>0.04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D16" s="18">
        <v>0.02</v>
      </c>
      <c r="E16" s="18">
        <v>14.5</v>
      </c>
      <c r="F16" s="18">
        <v>2.65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>
        <v>10.75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2.44</v>
      </c>
      <c r="E18" s="19">
        <f t="shared" ref="E18:AC18" si="6">+E15+E16-E17</f>
        <v>17.649999999999999</v>
      </c>
      <c r="F18" s="19">
        <f t="shared" si="6"/>
        <v>4.7699999999999996</v>
      </c>
      <c r="G18" s="19">
        <f t="shared" si="6"/>
        <v>0</v>
      </c>
      <c r="H18" s="19">
        <f t="shared" si="6"/>
        <v>0</v>
      </c>
      <c r="I18" s="19">
        <f t="shared" si="6"/>
        <v>0</v>
      </c>
      <c r="J18" s="19">
        <f t="shared" si="6"/>
        <v>0</v>
      </c>
      <c r="K18" s="19">
        <f t="shared" si="6"/>
        <v>0</v>
      </c>
      <c r="L18" s="19">
        <f>+L15+L16-L17</f>
        <v>0.72</v>
      </c>
      <c r="M18" s="19">
        <f t="shared" si="6"/>
        <v>0.66</v>
      </c>
      <c r="N18" s="19">
        <f t="shared" si="6"/>
        <v>1.73</v>
      </c>
      <c r="O18" s="19">
        <f t="shared" si="6"/>
        <v>0</v>
      </c>
      <c r="P18" s="19">
        <f t="shared" si="6"/>
        <v>0</v>
      </c>
      <c r="Q18" s="19">
        <f t="shared" si="6"/>
        <v>0</v>
      </c>
      <c r="R18" s="19">
        <f>+R15+R16-R17</f>
        <v>-10.16</v>
      </c>
      <c r="S18" s="19">
        <f t="shared" si="6"/>
        <v>0.04</v>
      </c>
      <c r="T18" s="19">
        <f t="shared" si="6"/>
        <v>0</v>
      </c>
      <c r="U18" s="19">
        <f t="shared" si="6"/>
        <v>0</v>
      </c>
      <c r="V18" s="19">
        <f t="shared" si="6"/>
        <v>0</v>
      </c>
      <c r="W18" s="19">
        <f t="shared" si="6"/>
        <v>0</v>
      </c>
      <c r="X18" s="19">
        <f t="shared" si="6"/>
        <v>0</v>
      </c>
      <c r="Y18" s="19">
        <f t="shared" si="6"/>
        <v>0</v>
      </c>
      <c r="Z18" s="19">
        <f t="shared" si="6"/>
        <v>0</v>
      </c>
      <c r="AA18" s="19">
        <f t="shared" si="6"/>
        <v>0</v>
      </c>
      <c r="AB18" s="19">
        <f t="shared" si="6"/>
        <v>0</v>
      </c>
      <c r="AC18" s="19">
        <f t="shared" si="6"/>
        <v>0</v>
      </c>
      <c r="AD18" s="19">
        <f t="shared" ref="AD18" si="7">SUM(D18:AC18)</f>
        <v>17.849999999999998</v>
      </c>
    </row>
    <row r="19" spans="1:34" x14ac:dyDescent="0.25">
      <c r="AB19" s="1" t="s">
        <v>21</v>
      </c>
      <c r="AE19" s="1">
        <f>+AD6+AD10+AD14+AD18</f>
        <v>4.6899999999999942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K20" si="8">+D6+D10+D14+D18</f>
        <v>0.81999999999999984</v>
      </c>
      <c r="E20" s="11">
        <f t="shared" si="8"/>
        <v>20.89</v>
      </c>
      <c r="F20" s="11">
        <f t="shared" si="8"/>
        <v>7.129999999999999</v>
      </c>
      <c r="G20" s="11">
        <f t="shared" si="8"/>
        <v>0</v>
      </c>
      <c r="H20" s="11">
        <f t="shared" si="8"/>
        <v>0</v>
      </c>
      <c r="I20" s="11">
        <f t="shared" si="8"/>
        <v>0</v>
      </c>
      <c r="J20" s="11">
        <f t="shared" si="8"/>
        <v>0</v>
      </c>
      <c r="K20" s="11">
        <f t="shared" si="8"/>
        <v>0</v>
      </c>
      <c r="L20" s="11">
        <f t="shared" ref="L20:AB20" si="9">+L6+L10+L14+L18</f>
        <v>-7.78</v>
      </c>
      <c r="M20" s="11">
        <f t="shared" si="9"/>
        <v>11.46</v>
      </c>
      <c r="N20" s="11">
        <f t="shared" si="9"/>
        <v>7.5300000000000011</v>
      </c>
      <c r="O20" s="11">
        <f t="shared" si="9"/>
        <v>0.96</v>
      </c>
      <c r="P20" s="11">
        <f t="shared" si="9"/>
        <v>0</v>
      </c>
      <c r="Q20" s="11">
        <f t="shared" si="9"/>
        <v>0</v>
      </c>
      <c r="R20" s="11">
        <f t="shared" si="9"/>
        <v>-21.580000000000002</v>
      </c>
      <c r="S20" s="11">
        <f t="shared" si="9"/>
        <v>4.96</v>
      </c>
      <c r="T20" s="11">
        <f t="shared" si="9"/>
        <v>0.14000000000000001</v>
      </c>
      <c r="U20" s="11">
        <f t="shared" si="9"/>
        <v>0.83</v>
      </c>
      <c r="V20" s="11">
        <f t="shared" si="9"/>
        <v>-2.2800000000000007</v>
      </c>
      <c r="W20" s="11">
        <f t="shared" si="9"/>
        <v>-7.01</v>
      </c>
      <c r="X20" s="11">
        <f t="shared" si="9"/>
        <v>0</v>
      </c>
      <c r="Y20" s="11">
        <f t="shared" si="9"/>
        <v>0</v>
      </c>
      <c r="Z20" s="11">
        <f t="shared" si="9"/>
        <v>-7.4499999999999993</v>
      </c>
      <c r="AA20" s="11">
        <f t="shared" si="9"/>
        <v>-0.5</v>
      </c>
      <c r="AB20" s="11">
        <f t="shared" si="9"/>
        <v>-3.43</v>
      </c>
      <c r="AC20" s="12"/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28.84</v>
      </c>
      <c r="Q21" s="11">
        <f>+L20+M20+N20+O20+P20+Q20</f>
        <v>12.170000000000002</v>
      </c>
      <c r="U21" s="11">
        <f>+R20+S20+T20+U20</f>
        <v>-15.65</v>
      </c>
      <c r="Y21" s="11">
        <f>+V20+W20+X20+Y20</f>
        <v>-9.2900000000000009</v>
      </c>
      <c r="AB21" s="11">
        <f>+Z20+AA20+AB20</f>
        <v>-11.379999999999999</v>
      </c>
      <c r="AE21" s="1">
        <f>+K21+Q21+U21+Y21+AB21</f>
        <v>4.6900000000000084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F23">
        <v>3</v>
      </c>
      <c r="G23" s="1">
        <f>+D6+E6+F6+G6+H6+I6+J6+K6</f>
        <v>-1.9000000000000001</v>
      </c>
      <c r="H23" s="5"/>
      <c r="I23" s="5"/>
      <c r="J23" s="5"/>
      <c r="K23" s="5">
        <v>1</v>
      </c>
      <c r="L23" s="1">
        <f>+L6+M6+N6</f>
        <v>4.0199999999999996</v>
      </c>
      <c r="Q23" s="4">
        <v>4</v>
      </c>
      <c r="R23" s="1">
        <f>+R6+S6+T6+U6</f>
        <v>-0.71000000000000085</v>
      </c>
      <c r="U23" s="5">
        <v>3</v>
      </c>
      <c r="V23" s="1">
        <f>+V6+X6</f>
        <v>-4.3900000000000006</v>
      </c>
      <c r="Y23" s="4">
        <v>3</v>
      </c>
      <c r="Z23" s="1">
        <f>+Z6+AA6+AB6</f>
        <v>0</v>
      </c>
      <c r="AB23" s="4">
        <f>+F23+K23+Q23+U23+Y23</f>
        <v>14</v>
      </c>
      <c r="AF23"/>
      <c r="AG23"/>
      <c r="AH23"/>
    </row>
    <row r="24" spans="1:34" x14ac:dyDescent="0.25">
      <c r="B24" t="s">
        <v>5</v>
      </c>
      <c r="G24" s="1">
        <f>+D10+E10+F10+G10+H10+I10+J10+K10</f>
        <v>0</v>
      </c>
      <c r="H24" s="5"/>
      <c r="I24" s="5"/>
      <c r="J24" s="5"/>
      <c r="K24" s="5">
        <v>5</v>
      </c>
      <c r="L24" s="1">
        <f>+L10+M10</f>
        <v>-2.0000000000000462E-2</v>
      </c>
      <c r="Q24" s="4">
        <v>2</v>
      </c>
      <c r="R24" s="1">
        <f>+R10+S10+U10</f>
        <v>-0.14000000000000001</v>
      </c>
      <c r="U24" s="5">
        <v>0</v>
      </c>
      <c r="V24" s="1">
        <f>+V10+W10</f>
        <v>0</v>
      </c>
      <c r="Y24" s="4">
        <v>2</v>
      </c>
      <c r="Z24" s="1">
        <f>+Z10+AA10+AB10</f>
        <v>-6.88</v>
      </c>
      <c r="AB24" s="4">
        <f t="shared" ref="AB24:AB27" si="10">+F24+K24+Q24+U24+Y24</f>
        <v>9</v>
      </c>
      <c r="AF24"/>
      <c r="AG24"/>
      <c r="AH24"/>
    </row>
    <row r="25" spans="1:34" x14ac:dyDescent="0.25">
      <c r="B25" t="s">
        <v>6</v>
      </c>
      <c r="F25">
        <v>3</v>
      </c>
      <c r="G25" s="1">
        <f>+D14+E14</f>
        <v>3.52</v>
      </c>
      <c r="H25" s="5"/>
      <c r="I25" s="5"/>
      <c r="J25" s="5"/>
      <c r="K25" s="5">
        <v>4</v>
      </c>
      <c r="L25" s="1">
        <f>+L14+M14+N14</f>
        <v>-1.1800000000000002</v>
      </c>
      <c r="Q25" s="4">
        <v>5</v>
      </c>
      <c r="R25" s="1">
        <f>+R14+S14+T14+U14</f>
        <v>-4.6800000000000006</v>
      </c>
      <c r="U25" s="5">
        <v>1</v>
      </c>
      <c r="V25" s="1">
        <f>+V14+W14+X14+Y14</f>
        <v>2.11</v>
      </c>
      <c r="Y25" s="4">
        <v>1</v>
      </c>
      <c r="Z25" s="1">
        <f>+Z14+AA14</f>
        <v>-4.4999999999999991</v>
      </c>
      <c r="AB25" s="4">
        <f t="shared" si="10"/>
        <v>14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10"/>
        <v>0</v>
      </c>
      <c r="AF26"/>
      <c r="AG26"/>
      <c r="AH26"/>
    </row>
    <row r="27" spans="1:34" x14ac:dyDescent="0.25">
      <c r="B27" t="s">
        <v>8</v>
      </c>
      <c r="F27">
        <v>3</v>
      </c>
      <c r="G27" s="1">
        <f>+D18+E18+F18+G18+H18+I18+J18+K18</f>
        <v>24.86</v>
      </c>
      <c r="H27" s="5"/>
      <c r="I27" s="5"/>
      <c r="J27" s="5"/>
      <c r="K27" s="5">
        <v>3</v>
      </c>
      <c r="L27" s="1">
        <f>+L18+M18+N18+O18+P18+Q18</f>
        <v>3.11</v>
      </c>
      <c r="Q27" s="4">
        <v>3</v>
      </c>
      <c r="R27" s="1">
        <f>+R18+S18</f>
        <v>-10.120000000000001</v>
      </c>
      <c r="U27" s="5">
        <v>0</v>
      </c>
      <c r="V27" s="1">
        <f>+V18+W18+X18</f>
        <v>0</v>
      </c>
      <c r="Y27" s="4">
        <v>3</v>
      </c>
      <c r="Z27" s="1">
        <f>+Z18+AA18</f>
        <v>0</v>
      </c>
      <c r="AB27" s="4">
        <f t="shared" si="10"/>
        <v>12</v>
      </c>
      <c r="AF27"/>
      <c r="AG27"/>
      <c r="AH27"/>
    </row>
    <row r="28" spans="1:34" x14ac:dyDescent="0.25">
      <c r="F28">
        <f>+F23+F24+F25+F27</f>
        <v>9</v>
      </c>
      <c r="H28" s="4"/>
      <c r="I28" s="4"/>
      <c r="J28" s="4"/>
      <c r="K28" s="4">
        <f>+K23+K24+K25+K27</f>
        <v>13</v>
      </c>
      <c r="Q28" s="4">
        <f>+Q23+Q24+Q25+Q27</f>
        <v>14</v>
      </c>
      <c r="U28" s="5">
        <f>+U23+U24+U25+U27</f>
        <v>4</v>
      </c>
      <c r="Y28" s="4">
        <v>6</v>
      </c>
      <c r="AB28" s="4">
        <f>+AB23+AB24+AB25+AB27</f>
        <v>49</v>
      </c>
      <c r="AF28"/>
      <c r="AG28"/>
      <c r="AH28"/>
    </row>
    <row r="29" spans="1:34" x14ac:dyDescent="0.25">
      <c r="G29" s="1">
        <f>SUM(G23:G28)</f>
        <v>26.48</v>
      </c>
      <c r="L29" s="1">
        <f>+L23+L24+L25+L27</f>
        <v>5.9299999999999988</v>
      </c>
      <c r="R29" s="1">
        <f>+R23+R25+R27</f>
        <v>-15.510000000000002</v>
      </c>
      <c r="U29" s="15"/>
      <c r="V29" s="1">
        <f>+V23+V24+V25+V27</f>
        <v>-2.2800000000000007</v>
      </c>
      <c r="Z29" s="1">
        <f>+Z23+Z24+Z25+Z27</f>
        <v>-11.379999999999999</v>
      </c>
      <c r="AC29"/>
      <c r="AD29"/>
      <c r="AE29"/>
      <c r="AF29"/>
      <c r="AG29"/>
      <c r="AH29"/>
    </row>
    <row r="30" spans="1:34" x14ac:dyDescent="0.25">
      <c r="G30" s="14">
        <f>+G29/8462.77</f>
        <v>3.1289991338533363E-3</v>
      </c>
      <c r="L30" s="14">
        <f>+L29/8462.77</f>
        <v>7.0071619576096223E-4</v>
      </c>
      <c r="R30" s="14">
        <f>+R29/8462.77</f>
        <v>-1.8327332540054853E-3</v>
      </c>
      <c r="V30" s="14">
        <f>+V29/8462.77</f>
        <v>-2.6941533327740216E-4</v>
      </c>
      <c r="Z30" s="14">
        <f>+Z29/8462.77</f>
        <v>-1.3447133739898399E-3</v>
      </c>
      <c r="AC30"/>
      <c r="AD30"/>
      <c r="AE30"/>
      <c r="AF30"/>
      <c r="AG30"/>
      <c r="AH30"/>
    </row>
    <row r="31" spans="1:34" x14ac:dyDescent="0.25">
      <c r="G31" s="1">
        <f>+G29</f>
        <v>26.48</v>
      </c>
      <c r="L31" s="16">
        <f>+G29+L29</f>
        <v>32.409999999999997</v>
      </c>
      <c r="R31" s="16">
        <f>+G29+L29+R29</f>
        <v>16.899999999999995</v>
      </c>
      <c r="V31" s="16">
        <f>+K21+Q21+U21+Y21</f>
        <v>16.070000000000007</v>
      </c>
      <c r="Z31" s="16">
        <f>+K21+Q21+U21+Y21+AB21</f>
        <v>4.6900000000000084</v>
      </c>
      <c r="AB31" s="14">
        <f>+Z31/282</f>
        <v>1.6631205673758895E-2</v>
      </c>
      <c r="AC31"/>
      <c r="AD31"/>
      <c r="AE31"/>
      <c r="AF31"/>
      <c r="AG31"/>
      <c r="AH31"/>
    </row>
    <row r="32" spans="1:34" x14ac:dyDescent="0.25">
      <c r="Z32" s="14"/>
      <c r="AB32" s="1">
        <f>+Z32+V32+L32+R32</f>
        <v>0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workbookViewId="0">
      <selection activeCell="A4" sqref="A4"/>
    </sheetView>
  </sheetViews>
  <sheetFormatPr defaultRowHeight="15" x14ac:dyDescent="0.25"/>
  <cols>
    <col min="7" max="25" width="9.140625" style="1"/>
    <col min="26" max="26" width="12.140625" style="1" bestFit="1" customWidth="1"/>
    <col min="27" max="28" width="9.140625" style="1"/>
    <col min="29" max="29" width="9.140625" style="2"/>
    <col min="30" max="34" width="9.140625" style="1"/>
  </cols>
  <sheetData>
    <row r="1" spans="2:34" x14ac:dyDescent="0.25">
      <c r="B1" t="s">
        <v>0</v>
      </c>
      <c r="F1" s="1" t="s">
        <v>1</v>
      </c>
      <c r="AC1" s="2" t="s">
        <v>9</v>
      </c>
      <c r="AF1"/>
      <c r="AG1"/>
      <c r="AH1"/>
    </row>
    <row r="2" spans="2:34" x14ac:dyDescent="0.25">
      <c r="D2" s="3">
        <v>42401</v>
      </c>
      <c r="G2" s="3"/>
      <c r="L2" s="3">
        <v>42402</v>
      </c>
      <c r="R2" s="3">
        <v>42403</v>
      </c>
      <c r="S2" s="3"/>
      <c r="T2" s="3"/>
      <c r="U2" s="3"/>
      <c r="V2" s="3">
        <v>42404</v>
      </c>
      <c r="W2" s="3"/>
      <c r="X2" s="3"/>
      <c r="Y2" s="3"/>
      <c r="Z2" s="3">
        <v>42405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/>
      <c r="R3" s="1">
        <v>87.33</v>
      </c>
      <c r="Z3" s="1">
        <v>5.4</v>
      </c>
      <c r="AA3" s="1">
        <v>6</v>
      </c>
      <c r="AB3" s="15"/>
      <c r="AF3"/>
      <c r="AG3"/>
      <c r="AH3"/>
    </row>
    <row r="4" spans="2:34" x14ac:dyDescent="0.25">
      <c r="C4" t="s">
        <v>19</v>
      </c>
      <c r="D4" s="1"/>
      <c r="AF4"/>
      <c r="AG4"/>
      <c r="AH4"/>
    </row>
    <row r="5" spans="2:34" x14ac:dyDescent="0.25">
      <c r="C5" t="s">
        <v>3</v>
      </c>
      <c r="AF5"/>
      <c r="AG5"/>
      <c r="AH5"/>
    </row>
    <row r="6" spans="2:34" x14ac:dyDescent="0.25">
      <c r="B6" s="8" t="s">
        <v>13</v>
      </c>
      <c r="C6" s="8"/>
      <c r="D6" s="9">
        <f>+D3+D4-D5</f>
        <v>0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0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87.33</v>
      </c>
      <c r="S6" s="9">
        <f t="shared" si="1"/>
        <v>0</v>
      </c>
      <c r="T6" s="9">
        <f t="shared" si="1"/>
        <v>0</v>
      </c>
      <c r="U6" s="9">
        <f t="shared" si="1"/>
        <v>0</v>
      </c>
      <c r="V6" s="9">
        <f t="shared" si="1"/>
        <v>0</v>
      </c>
      <c r="W6" s="9"/>
      <c r="X6" s="9">
        <f>+Y3+Y4-X5</f>
        <v>0</v>
      </c>
      <c r="Y6" s="9"/>
      <c r="Z6" s="9">
        <f>+Z3+Z4-Z5</f>
        <v>5.4</v>
      </c>
      <c r="AA6" s="9">
        <f t="shared" ref="AA6:AB6" si="2">+AA3+AA4-AA5</f>
        <v>6</v>
      </c>
      <c r="AB6" s="9">
        <f t="shared" si="2"/>
        <v>0</v>
      </c>
      <c r="AC6" s="10">
        <f>+AC3+AC5</f>
        <v>0</v>
      </c>
      <c r="AD6" s="9">
        <f>SUM(D6:AC6)</f>
        <v>98.73</v>
      </c>
      <c r="AF6"/>
      <c r="AG6"/>
      <c r="AH6"/>
    </row>
    <row r="7" spans="2:34" x14ac:dyDescent="0.25">
      <c r="B7" t="s">
        <v>5</v>
      </c>
      <c r="C7" t="s">
        <v>2</v>
      </c>
      <c r="R7" s="1">
        <v>87.49</v>
      </c>
      <c r="S7" s="1">
        <v>88.45</v>
      </c>
      <c r="T7" s="1">
        <v>21.29</v>
      </c>
      <c r="V7" s="1">
        <v>89.45</v>
      </c>
      <c r="W7" s="1">
        <v>87.57</v>
      </c>
      <c r="Z7" s="1">
        <v>9.02</v>
      </c>
      <c r="AA7" s="1">
        <v>2.96</v>
      </c>
      <c r="AB7" s="15"/>
      <c r="AF7"/>
      <c r="AG7"/>
      <c r="AH7"/>
    </row>
    <row r="8" spans="2:34" x14ac:dyDescent="0.25">
      <c r="C8" t="s">
        <v>19</v>
      </c>
      <c r="W8" s="15"/>
      <c r="AF8"/>
      <c r="AG8"/>
      <c r="AH8"/>
    </row>
    <row r="9" spans="2:34" x14ac:dyDescent="0.25">
      <c r="C9" t="s">
        <v>3</v>
      </c>
      <c r="R9" s="1">
        <v>84.86</v>
      </c>
      <c r="S9" s="1">
        <v>88.99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0</v>
      </c>
      <c r="E10" s="19">
        <f t="shared" ref="E10:K10" si="3">+E7+E8-E9</f>
        <v>0</v>
      </c>
      <c r="F10" s="19">
        <f t="shared" si="3"/>
        <v>0</v>
      </c>
      <c r="G10" s="19">
        <f t="shared" si="3"/>
        <v>0</v>
      </c>
      <c r="H10" s="19">
        <f t="shared" si="3"/>
        <v>0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0</v>
      </c>
      <c r="M10" s="19">
        <f>+M7+M8-M9</f>
        <v>0</v>
      </c>
      <c r="N10" s="19"/>
      <c r="O10" s="19"/>
      <c r="P10" s="19"/>
      <c r="Q10" s="19"/>
      <c r="R10" s="19">
        <f>+R7+R8-R9</f>
        <v>2.6299999999999955</v>
      </c>
      <c r="S10" s="19">
        <f>+S7+S8-S9</f>
        <v>-0.53999999999999204</v>
      </c>
      <c r="T10" s="19"/>
      <c r="U10" s="19">
        <f>+U7+U8-U9</f>
        <v>0</v>
      </c>
      <c r="V10" s="19">
        <f>+V7+V8-V9</f>
        <v>89.45</v>
      </c>
      <c r="W10" s="19">
        <f>+W7+W8-W9</f>
        <v>87.57</v>
      </c>
      <c r="X10" s="19"/>
      <c r="Y10" s="19"/>
      <c r="Z10" s="19">
        <f>+Z7+Z8-Z9</f>
        <v>9.02</v>
      </c>
      <c r="AA10" s="19">
        <f>+AA7+AA8</f>
        <v>2.96</v>
      </c>
      <c r="AB10" s="19">
        <f>+AB7+AB8</f>
        <v>0</v>
      </c>
      <c r="AC10" s="21">
        <f>+AC7+AC9</f>
        <v>0</v>
      </c>
      <c r="AD10" s="19">
        <f>SUM(D10:AC10)</f>
        <v>191.09000000000003</v>
      </c>
    </row>
    <row r="11" spans="2:34" x14ac:dyDescent="0.25">
      <c r="B11" t="s">
        <v>6</v>
      </c>
      <c r="C11" t="s">
        <v>2</v>
      </c>
      <c r="L11" s="1">
        <v>2.4500000000000002</v>
      </c>
      <c r="M11" s="1">
        <v>28.38</v>
      </c>
      <c r="N11" s="15">
        <v>28.6</v>
      </c>
      <c r="R11" s="1">
        <v>86.9</v>
      </c>
      <c r="S11" s="15">
        <v>87.1</v>
      </c>
      <c r="T11" s="1">
        <v>86.79</v>
      </c>
      <c r="W11" s="15"/>
      <c r="Z11" s="15">
        <v>9.8800000000000008</v>
      </c>
      <c r="AA11" s="15">
        <v>86.79</v>
      </c>
      <c r="AB11" s="1">
        <v>6.3</v>
      </c>
      <c r="AC11" s="23">
        <v>10.6</v>
      </c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R13" s="1">
        <v>87.6</v>
      </c>
      <c r="Z13" s="1">
        <v>89.27</v>
      </c>
      <c r="AA13" s="1">
        <v>87.42</v>
      </c>
      <c r="AB13" s="1">
        <v>89.6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0</v>
      </c>
      <c r="E14" s="19">
        <f t="shared" ref="E14:AC14" si="4">+E11+E12-E13</f>
        <v>0</v>
      </c>
      <c r="F14" s="19">
        <f t="shared" si="4"/>
        <v>0</v>
      </c>
      <c r="G14" s="19">
        <f t="shared" si="4"/>
        <v>0</v>
      </c>
      <c r="H14" s="19">
        <f t="shared" si="4"/>
        <v>0</v>
      </c>
      <c r="I14" s="19">
        <f t="shared" si="4"/>
        <v>0</v>
      </c>
      <c r="J14" s="19">
        <f t="shared" si="4"/>
        <v>0</v>
      </c>
      <c r="K14" s="19">
        <f t="shared" si="4"/>
        <v>0</v>
      </c>
      <c r="L14" s="19">
        <f>+L11+L12-L13</f>
        <v>2.4500000000000002</v>
      </c>
      <c r="M14" s="19">
        <f>+M11+M12-M13</f>
        <v>28.38</v>
      </c>
      <c r="N14" s="19">
        <f t="shared" si="4"/>
        <v>28.6</v>
      </c>
      <c r="O14" s="19">
        <f t="shared" si="4"/>
        <v>0</v>
      </c>
      <c r="P14" s="19">
        <f t="shared" si="4"/>
        <v>0</v>
      </c>
      <c r="Q14" s="19">
        <f t="shared" si="4"/>
        <v>0</v>
      </c>
      <c r="R14" s="19">
        <f>+R11+R12-R13</f>
        <v>-0.69999999999998863</v>
      </c>
      <c r="S14" s="19">
        <f>+S11+S12-S13</f>
        <v>87.1</v>
      </c>
      <c r="T14" s="19">
        <f t="shared" si="4"/>
        <v>86.79</v>
      </c>
      <c r="U14" s="19">
        <f t="shared" si="4"/>
        <v>0</v>
      </c>
      <c r="V14" s="19">
        <f t="shared" si="4"/>
        <v>0</v>
      </c>
      <c r="W14" s="19">
        <f>+W11+W12-W13</f>
        <v>0</v>
      </c>
      <c r="X14" s="19">
        <f t="shared" si="4"/>
        <v>0</v>
      </c>
      <c r="Y14" s="19">
        <f t="shared" si="4"/>
        <v>0</v>
      </c>
      <c r="Z14" s="19">
        <f t="shared" si="4"/>
        <v>-79.39</v>
      </c>
      <c r="AA14" s="19">
        <f t="shared" si="4"/>
        <v>-0.62999999999999545</v>
      </c>
      <c r="AB14" s="19">
        <f t="shared" si="4"/>
        <v>-83.3</v>
      </c>
      <c r="AC14" s="19">
        <f t="shared" si="4"/>
        <v>10.6</v>
      </c>
      <c r="AD14" s="19">
        <f>SUM(D14:AC14)</f>
        <v>79.90000000000002</v>
      </c>
    </row>
    <row r="15" spans="2:34" s="18" customFormat="1" x14ac:dyDescent="0.25">
      <c r="B15" s="18" t="s">
        <v>20</v>
      </c>
      <c r="C15" s="18" t="s">
        <v>2</v>
      </c>
      <c r="L15" s="17">
        <v>9.4</v>
      </c>
      <c r="M15" s="15">
        <v>83.2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>
        <v>86.64</v>
      </c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R17" s="15">
        <v>88.76</v>
      </c>
      <c r="S17" s="1">
        <v>90.72</v>
      </c>
      <c r="T17" s="13">
        <v>4.5999999999999996</v>
      </c>
      <c r="U17" s="13">
        <v>60.8</v>
      </c>
      <c r="V17" s="1">
        <v>0.6</v>
      </c>
      <c r="W17" s="1">
        <v>7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0</v>
      </c>
      <c r="E18" s="19">
        <f t="shared" ref="E18:AC18" si="5">+E15+E16-E17</f>
        <v>0</v>
      </c>
      <c r="F18" s="19">
        <f t="shared" si="5"/>
        <v>0</v>
      </c>
      <c r="G18" s="19">
        <f t="shared" si="5"/>
        <v>0</v>
      </c>
      <c r="H18" s="19">
        <f t="shared" si="5"/>
        <v>0</v>
      </c>
      <c r="I18" s="19">
        <f t="shared" si="5"/>
        <v>0</v>
      </c>
      <c r="J18" s="19">
        <f t="shared" si="5"/>
        <v>0</v>
      </c>
      <c r="K18" s="19">
        <f t="shared" si="5"/>
        <v>0</v>
      </c>
      <c r="L18" s="19">
        <f>+L15+L16-L17</f>
        <v>9.4</v>
      </c>
      <c r="M18" s="19">
        <f t="shared" si="5"/>
        <v>83.2</v>
      </c>
      <c r="N18" s="19">
        <f t="shared" si="5"/>
        <v>0</v>
      </c>
      <c r="O18" s="19">
        <f t="shared" si="5"/>
        <v>0</v>
      </c>
      <c r="P18" s="19">
        <f t="shared" si="5"/>
        <v>0</v>
      </c>
      <c r="Q18" s="19">
        <f t="shared" si="5"/>
        <v>0</v>
      </c>
      <c r="R18" s="19">
        <f>+R15+R16-R17</f>
        <v>-88.76</v>
      </c>
      <c r="S18" s="19">
        <f t="shared" si="5"/>
        <v>-90.72</v>
      </c>
      <c r="T18" s="22">
        <f t="shared" si="5"/>
        <v>-4.5999999999999996</v>
      </c>
      <c r="U18" s="19">
        <f t="shared" si="5"/>
        <v>-60.8</v>
      </c>
      <c r="V18" s="19">
        <f>+V15+V16-V17</f>
        <v>-0.6</v>
      </c>
      <c r="W18" s="19">
        <f t="shared" si="5"/>
        <v>-7</v>
      </c>
      <c r="X18" s="19">
        <f t="shared" si="5"/>
        <v>0</v>
      </c>
      <c r="Y18" s="19">
        <f t="shared" si="5"/>
        <v>0</v>
      </c>
      <c r="Z18" s="19">
        <f t="shared" si="5"/>
        <v>86.64</v>
      </c>
      <c r="AA18" s="19">
        <f t="shared" si="5"/>
        <v>0</v>
      </c>
      <c r="AB18" s="19">
        <f t="shared" si="5"/>
        <v>0</v>
      </c>
      <c r="AC18" s="19">
        <f t="shared" si="5"/>
        <v>0</v>
      </c>
      <c r="AD18" s="19">
        <f t="shared" ref="AD18" si="6">SUM(D18:AC18)</f>
        <v>-73.239999999999966</v>
      </c>
    </row>
    <row r="19" spans="1:34" x14ac:dyDescent="0.25">
      <c r="AB19" s="1" t="s">
        <v>21</v>
      </c>
      <c r="AE19" s="1">
        <f>+AD6+AD10+AD14+AD18</f>
        <v>296.48000000000013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K20" si="7">+D6+D10+D14+D18</f>
        <v>0</v>
      </c>
      <c r="E20" s="11">
        <f t="shared" si="7"/>
        <v>0</v>
      </c>
      <c r="F20" s="11">
        <f t="shared" si="7"/>
        <v>0</v>
      </c>
      <c r="G20" s="11">
        <f t="shared" si="7"/>
        <v>0</v>
      </c>
      <c r="H20" s="11">
        <f t="shared" si="7"/>
        <v>0</v>
      </c>
      <c r="I20" s="11">
        <f t="shared" si="7"/>
        <v>0</v>
      </c>
      <c r="J20" s="11">
        <f t="shared" si="7"/>
        <v>0</v>
      </c>
      <c r="K20" s="11">
        <f t="shared" si="7"/>
        <v>0</v>
      </c>
      <c r="L20" s="11">
        <f t="shared" ref="L20:AC20" si="8">+L6+L10+L14+L18</f>
        <v>11.850000000000001</v>
      </c>
      <c r="M20" s="11">
        <f t="shared" si="8"/>
        <v>111.58</v>
      </c>
      <c r="N20" s="11">
        <f t="shared" si="8"/>
        <v>28.6</v>
      </c>
      <c r="O20" s="11">
        <f t="shared" si="8"/>
        <v>0</v>
      </c>
      <c r="P20" s="11">
        <f t="shared" si="8"/>
        <v>0</v>
      </c>
      <c r="Q20" s="11">
        <f t="shared" si="8"/>
        <v>0</v>
      </c>
      <c r="R20" s="11">
        <f t="shared" si="8"/>
        <v>0.5</v>
      </c>
      <c r="S20" s="11">
        <f t="shared" si="8"/>
        <v>-4.1599999999999966</v>
      </c>
      <c r="T20" s="11">
        <f t="shared" si="8"/>
        <v>82.190000000000012</v>
      </c>
      <c r="U20" s="11">
        <f t="shared" si="8"/>
        <v>-60.8</v>
      </c>
      <c r="V20" s="11">
        <f t="shared" si="8"/>
        <v>88.850000000000009</v>
      </c>
      <c r="W20" s="11">
        <f t="shared" si="8"/>
        <v>80.569999999999993</v>
      </c>
      <c r="X20" s="11">
        <f t="shared" si="8"/>
        <v>0</v>
      </c>
      <c r="Y20" s="11">
        <f t="shared" si="8"/>
        <v>0</v>
      </c>
      <c r="Z20" s="11">
        <f t="shared" si="8"/>
        <v>21.67</v>
      </c>
      <c r="AA20" s="11">
        <f t="shared" si="8"/>
        <v>8.3300000000000054</v>
      </c>
      <c r="AB20" s="11">
        <f t="shared" si="8"/>
        <v>-83.3</v>
      </c>
      <c r="AC20" s="11">
        <f t="shared" si="8"/>
        <v>10.6</v>
      </c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0</v>
      </c>
      <c r="Q21" s="11">
        <f>+L20+M20+N20+O20+P20+Q20</f>
        <v>152.03</v>
      </c>
      <c r="U21" s="11">
        <f>+R20+S20+T20+U20</f>
        <v>17.730000000000018</v>
      </c>
      <c r="Y21" s="11">
        <f>+V20+W20+X20+Y20</f>
        <v>169.42000000000002</v>
      </c>
      <c r="AB21" s="11">
        <f>+Z20+AA20+AB20+AC20</f>
        <v>-42.699999999999989</v>
      </c>
      <c r="AE21" s="1">
        <f>+K21+Q21+U21+Y21+AB21</f>
        <v>296.48000000000008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G23" s="1">
        <f>+D6+E6+F6+G6+H6+I6+J6+K6</f>
        <v>0</v>
      </c>
      <c r="H23" s="5"/>
      <c r="I23" s="5"/>
      <c r="J23" s="5"/>
      <c r="K23" s="5">
        <v>0</v>
      </c>
      <c r="L23" s="1">
        <f>+L6+M6+N6</f>
        <v>0</v>
      </c>
      <c r="Q23" s="4">
        <v>1</v>
      </c>
      <c r="R23" s="1">
        <f>+R6+S6+T6+U6</f>
        <v>87.33</v>
      </c>
      <c r="U23" s="5">
        <v>0</v>
      </c>
      <c r="V23" s="1">
        <f>+V6+X6</f>
        <v>0</v>
      </c>
      <c r="Y23" s="4">
        <v>2</v>
      </c>
      <c r="Z23" s="1">
        <f>+Z6+AA6+AB6</f>
        <v>11.4</v>
      </c>
      <c r="AB23" s="4">
        <f>+F23+K23+Q23+U23+Y23</f>
        <v>3</v>
      </c>
      <c r="AF23"/>
      <c r="AG23"/>
      <c r="AH23"/>
    </row>
    <row r="24" spans="1:34" x14ac:dyDescent="0.25">
      <c r="B24" t="s">
        <v>5</v>
      </c>
      <c r="G24" s="1">
        <f>+D10+E10+F10+G10+H10+I10+J10+K10</f>
        <v>0</v>
      </c>
      <c r="H24" s="5"/>
      <c r="I24" s="5"/>
      <c r="J24" s="5"/>
      <c r="K24" s="5"/>
      <c r="L24" s="1">
        <f>+L10+M10</f>
        <v>0</v>
      </c>
      <c r="Q24" s="4">
        <v>5</v>
      </c>
      <c r="R24" s="1">
        <f>+R10+S10+U10</f>
        <v>2.0900000000000034</v>
      </c>
      <c r="U24" s="5">
        <v>2</v>
      </c>
      <c r="V24" s="1">
        <f>+V10+W10</f>
        <v>177.01999999999998</v>
      </c>
      <c r="Y24" s="4">
        <v>2</v>
      </c>
      <c r="Z24" s="1">
        <f>+Z10+AA10+AB10</f>
        <v>11.98</v>
      </c>
      <c r="AB24" s="4">
        <f t="shared" ref="AB24:AB27" si="9">+F24+K24+Q24+U24+Y24</f>
        <v>9</v>
      </c>
      <c r="AF24"/>
      <c r="AG24"/>
      <c r="AH24"/>
    </row>
    <row r="25" spans="1:34" x14ac:dyDescent="0.25">
      <c r="B25" t="s">
        <v>6</v>
      </c>
      <c r="G25" s="1">
        <f>+D14+E14</f>
        <v>0</v>
      </c>
      <c r="H25" s="5"/>
      <c r="I25" s="5"/>
      <c r="J25" s="5"/>
      <c r="K25" s="5">
        <v>3</v>
      </c>
      <c r="L25" s="1">
        <f>+L14+M14+N14</f>
        <v>59.43</v>
      </c>
      <c r="Q25" s="4">
        <v>4</v>
      </c>
      <c r="R25" s="1">
        <f>+R14+S14+T14+U14</f>
        <v>173.19</v>
      </c>
      <c r="U25" s="5"/>
      <c r="V25" s="1">
        <f>+V14+W14+X14+Y14</f>
        <v>0</v>
      </c>
      <c r="Y25" s="4">
        <v>7</v>
      </c>
      <c r="Z25" s="1">
        <f>+Z14+AA14</f>
        <v>-80.02</v>
      </c>
      <c r="AB25" s="4">
        <f t="shared" si="9"/>
        <v>14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Y26" s="4"/>
      <c r="AB26" s="4">
        <f t="shared" si="9"/>
        <v>0</v>
      </c>
      <c r="AF26"/>
      <c r="AG26"/>
      <c r="AH26"/>
    </row>
    <row r="27" spans="1:34" x14ac:dyDescent="0.25">
      <c r="B27" t="s">
        <v>8</v>
      </c>
      <c r="G27" s="1">
        <f>+D18+E18+F18+G18+H18+I18+J18+K18</f>
        <v>0</v>
      </c>
      <c r="H27" s="5"/>
      <c r="I27" s="5"/>
      <c r="J27" s="5"/>
      <c r="K27" s="5">
        <v>2</v>
      </c>
      <c r="L27" s="1">
        <f>+L18+M18+N18+O18+P18+Q18</f>
        <v>92.600000000000009</v>
      </c>
      <c r="Q27" s="4">
        <v>2</v>
      </c>
      <c r="R27" s="1">
        <f>+R18+S18</f>
        <v>-179.48000000000002</v>
      </c>
      <c r="U27" s="5">
        <v>2</v>
      </c>
      <c r="V27" s="1">
        <f>+V18+W18+X18</f>
        <v>-7.6</v>
      </c>
      <c r="Y27" s="4">
        <v>1</v>
      </c>
      <c r="Z27" s="1">
        <f>+Z18+AA18</f>
        <v>86.64</v>
      </c>
      <c r="AB27" s="4">
        <f t="shared" si="9"/>
        <v>7</v>
      </c>
      <c r="AF27"/>
      <c r="AG27"/>
      <c r="AH27"/>
    </row>
    <row r="28" spans="1:34" x14ac:dyDescent="0.25">
      <c r="F28">
        <f>+F23+F24+F25+F27</f>
        <v>0</v>
      </c>
      <c r="H28" s="4"/>
      <c r="I28" s="4"/>
      <c r="J28" s="4"/>
      <c r="K28" s="4">
        <f>+K23+K24+K25+K27</f>
        <v>5</v>
      </c>
      <c r="Q28" s="4">
        <f>+Q23+Q24+Q25+Q27</f>
        <v>12</v>
      </c>
      <c r="U28" s="5">
        <f>+U23+U24+U25+U27</f>
        <v>4</v>
      </c>
      <c r="Y28" s="4">
        <f>+Y23+Y24+Y25+Y27</f>
        <v>12</v>
      </c>
      <c r="AB28" s="4">
        <f>+AB23+AB24+AB25+AB27</f>
        <v>33</v>
      </c>
      <c r="AF28"/>
      <c r="AG28"/>
      <c r="AH28"/>
    </row>
    <row r="29" spans="1:34" x14ac:dyDescent="0.25">
      <c r="G29" s="1">
        <f>SUM(G23:G28)</f>
        <v>0</v>
      </c>
      <c r="L29" s="1">
        <f>+L23+L24+L25+L27</f>
        <v>152.03</v>
      </c>
      <c r="R29" s="1">
        <f>+R23+R25+R27</f>
        <v>81.039999999999964</v>
      </c>
      <c r="U29" s="15"/>
      <c r="V29" s="1">
        <f>+V23+V24+V25+V27</f>
        <v>169.42</v>
      </c>
      <c r="Z29" s="1">
        <f>+Z23+Z24+Z25+Z27</f>
        <v>30.000000000000007</v>
      </c>
      <c r="AC29"/>
      <c r="AD29"/>
      <c r="AE29"/>
      <c r="AF29"/>
      <c r="AG29"/>
      <c r="AH29"/>
    </row>
    <row r="30" spans="1:34" x14ac:dyDescent="0.25">
      <c r="G30" s="14">
        <f>+G29/8462.77</f>
        <v>0</v>
      </c>
      <c r="L30" s="14">
        <f>+L29/8462.77</f>
        <v>1.7964567157089228E-2</v>
      </c>
      <c r="R30" s="14">
        <f>+R29/8462.77</f>
        <v>9.5760607933336201E-3</v>
      </c>
      <c r="V30" s="14">
        <f>+V29/8462.77</f>
        <v>2.0019449896428707E-2</v>
      </c>
      <c r="Z30" s="14">
        <f>+Z29/8462.77</f>
        <v>3.5449385957552911E-3</v>
      </c>
      <c r="AC30"/>
      <c r="AD30"/>
      <c r="AE30"/>
      <c r="AF30"/>
      <c r="AG30"/>
      <c r="AH30"/>
    </row>
    <row r="31" spans="1:34" x14ac:dyDescent="0.25">
      <c r="G31" s="1">
        <f>+G29</f>
        <v>0</v>
      </c>
      <c r="L31" s="16">
        <f>+G29+L29</f>
        <v>152.03</v>
      </c>
      <c r="R31" s="16">
        <f>+G29+L29+R29</f>
        <v>233.06999999999996</v>
      </c>
      <c r="V31" s="16">
        <f>+K21+Q21+U21+Y21</f>
        <v>339.18000000000006</v>
      </c>
      <c r="Z31" s="16">
        <f>+K21+Q21+U21+Y21+AB21</f>
        <v>296.48000000000008</v>
      </c>
      <c r="AB31" s="14">
        <f>16.99/300</f>
        <v>5.6633333333333327E-2</v>
      </c>
      <c r="AC31"/>
      <c r="AD31"/>
      <c r="AE31"/>
      <c r="AF31"/>
      <c r="AG31"/>
      <c r="AH31"/>
    </row>
    <row r="32" spans="1:34" x14ac:dyDescent="0.25">
      <c r="Z32" s="24">
        <f>+Z31/0.01</f>
        <v>29648.000000000007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33"/>
  <sheetViews>
    <sheetView tabSelected="1" zoomScale="62" zoomScaleNormal="62" workbookViewId="0">
      <selection activeCell="AC31" sqref="AC31"/>
    </sheetView>
  </sheetViews>
  <sheetFormatPr defaultRowHeight="15" x14ac:dyDescent="0.25"/>
  <cols>
    <col min="7" max="17" width="9.140625" style="1"/>
    <col min="18" max="18" width="10.7109375" style="1" customWidth="1"/>
    <col min="19" max="20" width="9.140625" style="1"/>
    <col min="21" max="22" width="10.7109375" style="1" customWidth="1"/>
    <col min="23" max="24" width="9.140625" style="1"/>
    <col min="25" max="25" width="12.7109375" style="1" customWidth="1"/>
    <col min="26" max="26" width="12.140625" style="1" bestFit="1" customWidth="1"/>
    <col min="27" max="28" width="9.140625" style="1"/>
    <col min="29" max="29" width="9.140625" style="2"/>
    <col min="30" max="30" width="9.140625" style="1"/>
    <col min="31" max="31" width="12.7109375" style="1" customWidth="1"/>
    <col min="32" max="34" width="9.140625" style="1"/>
  </cols>
  <sheetData>
    <row r="1" spans="2:34" x14ac:dyDescent="0.25">
      <c r="B1" t="s">
        <v>0</v>
      </c>
      <c r="F1" s="1" t="s">
        <v>1</v>
      </c>
      <c r="AF1"/>
      <c r="AG1"/>
      <c r="AH1"/>
    </row>
    <row r="2" spans="2:34" x14ac:dyDescent="0.25">
      <c r="D2" s="3">
        <v>42422</v>
      </c>
      <c r="G2" s="3"/>
      <c r="L2" s="3">
        <v>42423</v>
      </c>
      <c r="R2" s="3">
        <v>42424</v>
      </c>
      <c r="S2" s="3"/>
      <c r="T2" s="3"/>
      <c r="U2" s="3"/>
      <c r="V2" s="3">
        <v>42425</v>
      </c>
      <c r="W2" s="3"/>
      <c r="X2" s="3"/>
      <c r="Y2" s="3"/>
      <c r="Z2" s="3">
        <v>42426</v>
      </c>
      <c r="AA2" s="3"/>
      <c r="AF2"/>
      <c r="AG2"/>
      <c r="AH2"/>
    </row>
    <row r="3" spans="2:34" x14ac:dyDescent="0.25">
      <c r="B3" t="s">
        <v>4</v>
      </c>
      <c r="C3" t="s">
        <v>2</v>
      </c>
      <c r="D3" s="1">
        <v>3.88</v>
      </c>
      <c r="L3" s="1">
        <v>0.62</v>
      </c>
      <c r="R3" s="1">
        <v>0.15</v>
      </c>
      <c r="S3" s="1">
        <v>9.4</v>
      </c>
      <c r="V3" s="1">
        <v>0.06</v>
      </c>
      <c r="Z3" s="1">
        <v>2.34</v>
      </c>
      <c r="AA3" s="1">
        <v>3.94</v>
      </c>
      <c r="AB3" s="15">
        <v>1.64</v>
      </c>
      <c r="AF3"/>
      <c r="AG3"/>
      <c r="AH3"/>
    </row>
    <row r="4" spans="2:34" x14ac:dyDescent="0.25">
      <c r="C4" t="s">
        <v>19</v>
      </c>
      <c r="D4" s="1"/>
      <c r="AF4"/>
      <c r="AG4"/>
      <c r="AH4"/>
    </row>
    <row r="5" spans="2:34" x14ac:dyDescent="0.25">
      <c r="C5" t="s">
        <v>3</v>
      </c>
      <c r="V5" s="1">
        <v>2.64</v>
      </c>
      <c r="Z5" s="1">
        <v>1.19</v>
      </c>
      <c r="AF5"/>
      <c r="AG5"/>
      <c r="AH5"/>
    </row>
    <row r="6" spans="2:34" x14ac:dyDescent="0.25">
      <c r="B6" s="8" t="s">
        <v>13</v>
      </c>
      <c r="C6" s="8"/>
      <c r="D6" s="9">
        <f>+D3+D4-D5</f>
        <v>3.88</v>
      </c>
      <c r="E6" s="9">
        <f t="shared" ref="E6:K6" si="0">+E3+E4-E5</f>
        <v>0</v>
      </c>
      <c r="F6" s="9">
        <f t="shared" si="0"/>
        <v>0</v>
      </c>
      <c r="G6" s="9">
        <f t="shared" si="0"/>
        <v>0</v>
      </c>
      <c r="H6" s="9">
        <f t="shared" si="0"/>
        <v>0</v>
      </c>
      <c r="I6" s="9">
        <f t="shared" si="0"/>
        <v>0</v>
      </c>
      <c r="J6" s="9">
        <f t="shared" si="0"/>
        <v>0</v>
      </c>
      <c r="K6" s="9">
        <f t="shared" si="0"/>
        <v>0</v>
      </c>
      <c r="L6" s="9">
        <f>+L3+L4-L5</f>
        <v>0.62</v>
      </c>
      <c r="M6" s="9">
        <f>+M3+M4-M5</f>
        <v>0</v>
      </c>
      <c r="N6" s="9">
        <f t="shared" ref="N6:V6" si="1">+N3+N4-N5</f>
        <v>0</v>
      </c>
      <c r="O6" s="9"/>
      <c r="P6" s="9"/>
      <c r="Q6" s="9"/>
      <c r="R6" s="9">
        <f>+R3+R4-R5</f>
        <v>0.15</v>
      </c>
      <c r="S6" s="9">
        <f t="shared" si="1"/>
        <v>9.4</v>
      </c>
      <c r="T6" s="9">
        <f t="shared" si="1"/>
        <v>0</v>
      </c>
      <c r="U6" s="9">
        <f t="shared" si="1"/>
        <v>0</v>
      </c>
      <c r="V6" s="25">
        <f t="shared" si="1"/>
        <v>-2.58</v>
      </c>
      <c r="W6" s="9"/>
      <c r="X6" s="9">
        <f>+Y3+Y4-X5</f>
        <v>0</v>
      </c>
      <c r="Y6" s="9"/>
      <c r="Z6" s="9">
        <f>+Z3+Z4-Z5</f>
        <v>1.1499999999999999</v>
      </c>
      <c r="AA6" s="9">
        <f t="shared" ref="AA6:AB6" si="2">+AA3+AA4-AA5</f>
        <v>3.94</v>
      </c>
      <c r="AB6" s="9">
        <f t="shared" si="2"/>
        <v>1.64</v>
      </c>
      <c r="AC6" s="10">
        <f>+AC3+AC5</f>
        <v>0</v>
      </c>
      <c r="AD6" s="9">
        <f>SUM(D6:AC6)</f>
        <v>18.200000000000003</v>
      </c>
      <c r="AF6"/>
      <c r="AG6"/>
      <c r="AH6"/>
    </row>
    <row r="7" spans="2:34" x14ac:dyDescent="0.25">
      <c r="B7" t="s">
        <v>5</v>
      </c>
      <c r="C7" t="s">
        <v>2</v>
      </c>
      <c r="D7">
        <v>0.16</v>
      </c>
      <c r="L7" s="15"/>
      <c r="M7" s="15"/>
      <c r="R7" s="15">
        <v>1.18</v>
      </c>
      <c r="T7" s="15"/>
      <c r="Z7" s="1">
        <v>0.48</v>
      </c>
      <c r="AB7" s="15">
        <v>0.45</v>
      </c>
      <c r="AF7"/>
      <c r="AG7"/>
      <c r="AH7"/>
    </row>
    <row r="8" spans="2:34" x14ac:dyDescent="0.25">
      <c r="C8" t="s">
        <v>19</v>
      </c>
      <c r="W8" s="15"/>
      <c r="AF8"/>
      <c r="AG8"/>
      <c r="AH8"/>
    </row>
    <row r="9" spans="2:34" x14ac:dyDescent="0.25">
      <c r="C9" t="s">
        <v>3</v>
      </c>
      <c r="D9">
        <v>0.32</v>
      </c>
      <c r="E9">
        <v>0.28999999999999998</v>
      </c>
      <c r="F9">
        <v>0.3</v>
      </c>
      <c r="G9" s="1">
        <v>0.35</v>
      </c>
      <c r="H9" s="1">
        <v>0.28999999999999998</v>
      </c>
      <c r="L9" s="15">
        <v>4.09</v>
      </c>
      <c r="M9" s="1">
        <v>0.36</v>
      </c>
      <c r="R9" s="15">
        <v>0.39</v>
      </c>
      <c r="S9" s="1">
        <v>0.2</v>
      </c>
      <c r="T9" s="1">
        <v>0.34</v>
      </c>
      <c r="V9" s="1">
        <v>1.85</v>
      </c>
      <c r="W9" s="1">
        <v>2.2999999999999998</v>
      </c>
      <c r="X9" s="1">
        <v>8.1999999999999993</v>
      </c>
      <c r="Z9" s="1">
        <v>2.5</v>
      </c>
      <c r="AA9" s="1">
        <v>10.8</v>
      </c>
      <c r="AB9" s="1">
        <v>1.56</v>
      </c>
      <c r="AF9"/>
      <c r="AG9"/>
      <c r="AH9"/>
    </row>
    <row r="10" spans="2:34" s="20" customFormat="1" x14ac:dyDescent="0.25">
      <c r="B10" s="19" t="s">
        <v>11</v>
      </c>
      <c r="C10" s="19"/>
      <c r="D10" s="19">
        <f>+D7+D8-D9</f>
        <v>-0.16</v>
      </c>
      <c r="E10" s="19">
        <f t="shared" ref="E10:K10" si="3">+E7+E8-E9</f>
        <v>-0.28999999999999998</v>
      </c>
      <c r="F10" s="19">
        <f t="shared" si="3"/>
        <v>-0.3</v>
      </c>
      <c r="G10" s="19">
        <f t="shared" si="3"/>
        <v>-0.35</v>
      </c>
      <c r="H10" s="19">
        <f t="shared" si="3"/>
        <v>-0.28999999999999998</v>
      </c>
      <c r="I10" s="19">
        <f t="shared" si="3"/>
        <v>0</v>
      </c>
      <c r="J10" s="19">
        <f t="shared" si="3"/>
        <v>0</v>
      </c>
      <c r="K10" s="19">
        <f t="shared" si="3"/>
        <v>0</v>
      </c>
      <c r="L10" s="19">
        <f>+L7+L8-L9</f>
        <v>-4.09</v>
      </c>
      <c r="M10" s="19">
        <f>+M7+M8-M9</f>
        <v>-0.36</v>
      </c>
      <c r="N10" s="19"/>
      <c r="O10" s="19"/>
      <c r="P10" s="19"/>
      <c r="Q10" s="19"/>
      <c r="R10" s="19">
        <f t="shared" ref="R10:X10" si="4">+R7+R8-R9</f>
        <v>0.78999999999999992</v>
      </c>
      <c r="S10" s="19">
        <f t="shared" si="4"/>
        <v>-0.2</v>
      </c>
      <c r="T10" s="19">
        <f t="shared" si="4"/>
        <v>-0.34</v>
      </c>
      <c r="U10" s="19">
        <f t="shared" si="4"/>
        <v>0</v>
      </c>
      <c r="V10" s="19">
        <f t="shared" si="4"/>
        <v>-1.85</v>
      </c>
      <c r="W10" s="19">
        <f t="shared" si="4"/>
        <v>-2.2999999999999998</v>
      </c>
      <c r="X10" s="19">
        <f t="shared" si="4"/>
        <v>-8.1999999999999993</v>
      </c>
      <c r="Y10" s="19"/>
      <c r="Z10" s="19">
        <f>+Z7+Z8-Z9</f>
        <v>-2.02</v>
      </c>
      <c r="AA10" s="19">
        <f>+AA7+AE39-AA9</f>
        <v>-10.8</v>
      </c>
      <c r="AB10" s="19">
        <f>+AB7+AB8-AB9</f>
        <v>-1.1100000000000001</v>
      </c>
      <c r="AC10" s="21">
        <f>+AC7+AC9</f>
        <v>0</v>
      </c>
      <c r="AD10" s="19">
        <f>SUM(D10:AC10)</f>
        <v>-31.87</v>
      </c>
    </row>
    <row r="11" spans="2:34" x14ac:dyDescent="0.25">
      <c r="B11" t="s">
        <v>6</v>
      </c>
      <c r="C11" t="s">
        <v>2</v>
      </c>
      <c r="D11">
        <v>0.06</v>
      </c>
      <c r="E11">
        <v>0.01</v>
      </c>
      <c r="L11" s="1">
        <v>0.02</v>
      </c>
      <c r="N11" s="15"/>
      <c r="R11" s="1">
        <v>1.18</v>
      </c>
      <c r="S11" s="15"/>
      <c r="V11" s="1">
        <v>0.62</v>
      </c>
      <c r="W11" s="15">
        <v>0.06</v>
      </c>
      <c r="Z11" s="15">
        <v>1.92</v>
      </c>
      <c r="AA11" s="15">
        <v>1.04</v>
      </c>
      <c r="AB11" s="1">
        <v>2.1</v>
      </c>
      <c r="AC11" s="23"/>
      <c r="AF11"/>
      <c r="AG11"/>
      <c r="AH11"/>
    </row>
    <row r="12" spans="2:34" x14ac:dyDescent="0.25">
      <c r="C12" t="s">
        <v>19</v>
      </c>
      <c r="AF12"/>
      <c r="AG12"/>
      <c r="AH12"/>
    </row>
    <row r="13" spans="2:34" x14ac:dyDescent="0.25">
      <c r="C13" t="s">
        <v>3</v>
      </c>
      <c r="D13">
        <v>0.64</v>
      </c>
      <c r="L13" s="15"/>
      <c r="R13" s="1">
        <v>0.64</v>
      </c>
      <c r="S13" s="1">
        <v>0.7</v>
      </c>
      <c r="V13" s="1">
        <v>1.56</v>
      </c>
      <c r="Z13" s="1">
        <v>9.36</v>
      </c>
      <c r="AF13"/>
      <c r="AG13"/>
      <c r="AH13"/>
    </row>
    <row r="14" spans="2:34" s="20" customFormat="1" x14ac:dyDescent="0.25">
      <c r="B14" s="19" t="s">
        <v>11</v>
      </c>
      <c r="C14" s="19"/>
      <c r="D14" s="19">
        <f>+D11+D12-D13</f>
        <v>-0.58000000000000007</v>
      </c>
      <c r="E14" s="19">
        <f t="shared" ref="E14:AC14" si="5">+E11+E12-E13</f>
        <v>0.01</v>
      </c>
      <c r="F14" s="19">
        <f t="shared" si="5"/>
        <v>0</v>
      </c>
      <c r="G14" s="19">
        <f t="shared" si="5"/>
        <v>0</v>
      </c>
      <c r="H14" s="19">
        <f t="shared" si="5"/>
        <v>0</v>
      </c>
      <c r="I14" s="19">
        <f t="shared" si="5"/>
        <v>0</v>
      </c>
      <c r="J14" s="19">
        <f t="shared" si="5"/>
        <v>0</v>
      </c>
      <c r="K14" s="19">
        <f t="shared" si="5"/>
        <v>0</v>
      </c>
      <c r="L14" s="19">
        <f>+L11+L12-L13</f>
        <v>0.02</v>
      </c>
      <c r="M14" s="19">
        <f>+M11+M12-M13</f>
        <v>0</v>
      </c>
      <c r="N14" s="19">
        <f t="shared" si="5"/>
        <v>0</v>
      </c>
      <c r="O14" s="19">
        <f t="shared" si="5"/>
        <v>0</v>
      </c>
      <c r="P14" s="19">
        <f t="shared" si="5"/>
        <v>0</v>
      </c>
      <c r="Q14" s="19">
        <f t="shared" si="5"/>
        <v>0</v>
      </c>
      <c r="R14" s="19">
        <f>+R11+R12-R13</f>
        <v>0.53999999999999992</v>
      </c>
      <c r="S14" s="19">
        <f>+S11+S12-S13</f>
        <v>-0.7</v>
      </c>
      <c r="T14" s="19">
        <f t="shared" si="5"/>
        <v>0</v>
      </c>
      <c r="U14" s="19">
        <f t="shared" si="5"/>
        <v>0</v>
      </c>
      <c r="V14" s="19">
        <f t="shared" si="5"/>
        <v>-0.94000000000000006</v>
      </c>
      <c r="W14" s="19">
        <f>+W11+W12-W13</f>
        <v>0.06</v>
      </c>
      <c r="X14" s="19">
        <f t="shared" si="5"/>
        <v>0</v>
      </c>
      <c r="Y14" s="19">
        <f t="shared" si="5"/>
        <v>0</v>
      </c>
      <c r="Z14" s="19">
        <f t="shared" si="5"/>
        <v>-7.4399999999999995</v>
      </c>
      <c r="AA14" s="19">
        <f t="shared" si="5"/>
        <v>1.04</v>
      </c>
      <c r="AB14" s="19">
        <f t="shared" si="5"/>
        <v>2.1</v>
      </c>
      <c r="AC14" s="19">
        <f t="shared" si="5"/>
        <v>0</v>
      </c>
      <c r="AD14" s="19">
        <f>SUM(D14:AC14)</f>
        <v>-5.8899999999999988</v>
      </c>
    </row>
    <row r="15" spans="2:34" s="18" customFormat="1" x14ac:dyDescent="0.25">
      <c r="B15" s="18" t="s">
        <v>20</v>
      </c>
      <c r="C15" s="18" t="s">
        <v>2</v>
      </c>
      <c r="L15" s="18">
        <v>0.35</v>
      </c>
      <c r="M15" s="15"/>
      <c r="N15" s="15"/>
      <c r="O15" s="15"/>
      <c r="P15" s="15"/>
      <c r="Q15" s="15"/>
      <c r="R15" s="15">
        <v>0.28000000000000003</v>
      </c>
      <c r="S15" s="15">
        <v>0.32</v>
      </c>
      <c r="T15" s="15"/>
      <c r="U15" s="15"/>
      <c r="V15" s="15">
        <v>1.69</v>
      </c>
      <c r="W15" s="15">
        <v>2.88</v>
      </c>
      <c r="X15" s="15"/>
      <c r="Y15" s="15"/>
      <c r="Z15" s="15">
        <v>1.49</v>
      </c>
      <c r="AA15" s="15"/>
      <c r="AB15" s="15"/>
      <c r="AC15" s="15"/>
      <c r="AD15" s="22"/>
      <c r="AE15" s="15"/>
    </row>
    <row r="16" spans="2:34" s="18" customFormat="1" x14ac:dyDescent="0.25">
      <c r="C16" s="18" t="s">
        <v>19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22"/>
      <c r="AE16" s="15"/>
    </row>
    <row r="17" spans="1:34" x14ac:dyDescent="0.25">
      <c r="C17" t="s">
        <v>3</v>
      </c>
      <c r="D17">
        <v>1.51</v>
      </c>
      <c r="L17" s="1">
        <v>9.2200000000000006</v>
      </c>
      <c r="R17" s="15">
        <v>5.0199999999999996</v>
      </c>
      <c r="T17" s="15"/>
      <c r="U17" s="15"/>
      <c r="V17" s="1">
        <v>11.84</v>
      </c>
      <c r="W17" s="1">
        <v>2.0499999999999998</v>
      </c>
      <c r="AD17" s="22"/>
      <c r="AF17"/>
      <c r="AG17"/>
      <c r="AH17"/>
    </row>
    <row r="18" spans="1:34" s="20" customFormat="1" x14ac:dyDescent="0.25">
      <c r="A18" s="22"/>
      <c r="B18" s="19" t="s">
        <v>11</v>
      </c>
      <c r="C18" s="19"/>
      <c r="D18" s="19">
        <f>+D15+D16-D17</f>
        <v>-1.51</v>
      </c>
      <c r="E18" s="19">
        <f t="shared" ref="E18:AC18" si="6">+E15+E16-E17</f>
        <v>0</v>
      </c>
      <c r="F18" s="19">
        <f t="shared" si="6"/>
        <v>0</v>
      </c>
      <c r="G18" s="19">
        <f t="shared" si="6"/>
        <v>0</v>
      </c>
      <c r="H18" s="19">
        <f t="shared" si="6"/>
        <v>0</v>
      </c>
      <c r="I18" s="19">
        <f t="shared" si="6"/>
        <v>0</v>
      </c>
      <c r="J18" s="19">
        <f t="shared" si="6"/>
        <v>0</v>
      </c>
      <c r="K18" s="19">
        <f t="shared" si="6"/>
        <v>0</v>
      </c>
      <c r="L18" s="19">
        <f>+L15+L16-L17</f>
        <v>-8.870000000000001</v>
      </c>
      <c r="M18" s="19">
        <f t="shared" si="6"/>
        <v>0</v>
      </c>
      <c r="N18" s="19">
        <f t="shared" si="6"/>
        <v>0</v>
      </c>
      <c r="O18" s="19">
        <f t="shared" si="6"/>
        <v>0</v>
      </c>
      <c r="P18" s="19">
        <f t="shared" si="6"/>
        <v>0</v>
      </c>
      <c r="Q18" s="19">
        <f t="shared" si="6"/>
        <v>0</v>
      </c>
      <c r="R18" s="19">
        <f>+R15+R16-R17</f>
        <v>-4.7399999999999993</v>
      </c>
      <c r="S18" s="19">
        <f t="shared" si="6"/>
        <v>0.32</v>
      </c>
      <c r="T18" s="19">
        <f>+T15+T16-T17</f>
        <v>0</v>
      </c>
      <c r="U18" s="19">
        <f t="shared" si="6"/>
        <v>0</v>
      </c>
      <c r="V18" s="19">
        <f>+V15+V16-V17</f>
        <v>-10.15</v>
      </c>
      <c r="W18" s="19">
        <f>+W15+W16-W17</f>
        <v>0.83000000000000007</v>
      </c>
      <c r="X18" s="19">
        <f t="shared" si="6"/>
        <v>0</v>
      </c>
      <c r="Y18" s="19">
        <f t="shared" si="6"/>
        <v>0</v>
      </c>
      <c r="Z18" s="19">
        <f t="shared" si="6"/>
        <v>1.49</v>
      </c>
      <c r="AA18" s="19">
        <f t="shared" si="6"/>
        <v>0</v>
      </c>
      <c r="AB18" s="19">
        <f t="shared" si="6"/>
        <v>0</v>
      </c>
      <c r="AC18" s="19">
        <f t="shared" si="6"/>
        <v>0</v>
      </c>
      <c r="AD18" s="19">
        <f t="shared" ref="AD18" si="7">SUM(D18:AC18)</f>
        <v>-22.630000000000006</v>
      </c>
    </row>
    <row r="19" spans="1:34" x14ac:dyDescent="0.25">
      <c r="AE19" s="1">
        <f>+AD6+AD10+AD14+AD18</f>
        <v>-42.19</v>
      </c>
      <c r="AF19"/>
      <c r="AG19"/>
      <c r="AH19"/>
    </row>
    <row r="20" spans="1:34" x14ac:dyDescent="0.25">
      <c r="B20" s="7" t="s">
        <v>12</v>
      </c>
      <c r="C20" s="7"/>
      <c r="D20" s="11">
        <f t="shared" ref="D20:AC20" si="8">+D6+D10+D14+D18</f>
        <v>1.6299999999999997</v>
      </c>
      <c r="E20" s="11">
        <f t="shared" si="8"/>
        <v>-0.27999999999999997</v>
      </c>
      <c r="F20" s="11">
        <f t="shared" si="8"/>
        <v>-0.3</v>
      </c>
      <c r="G20" s="11">
        <f t="shared" si="8"/>
        <v>-0.35</v>
      </c>
      <c r="H20" s="11">
        <f t="shared" si="8"/>
        <v>-0.28999999999999998</v>
      </c>
      <c r="I20" s="11">
        <f t="shared" si="8"/>
        <v>0</v>
      </c>
      <c r="J20" s="11">
        <f t="shared" si="8"/>
        <v>0</v>
      </c>
      <c r="K20" s="11">
        <f t="shared" si="8"/>
        <v>0</v>
      </c>
      <c r="L20" s="11">
        <f t="shared" si="8"/>
        <v>-12.32</v>
      </c>
      <c r="M20" s="11">
        <f t="shared" si="8"/>
        <v>-0.36</v>
      </c>
      <c r="N20" s="11">
        <f t="shared" si="8"/>
        <v>0</v>
      </c>
      <c r="O20" s="11">
        <f t="shared" si="8"/>
        <v>0</v>
      </c>
      <c r="P20" s="11">
        <f t="shared" si="8"/>
        <v>0</v>
      </c>
      <c r="Q20" s="11">
        <f t="shared" si="8"/>
        <v>0</v>
      </c>
      <c r="R20" s="11">
        <f t="shared" si="8"/>
        <v>-3.2599999999999993</v>
      </c>
      <c r="S20" s="11">
        <f t="shared" si="8"/>
        <v>8.8200000000000021</v>
      </c>
      <c r="T20" s="11">
        <f t="shared" si="8"/>
        <v>-0.34</v>
      </c>
      <c r="U20" s="11">
        <f t="shared" si="8"/>
        <v>0</v>
      </c>
      <c r="V20" s="11">
        <f t="shared" si="8"/>
        <v>-15.52</v>
      </c>
      <c r="W20" s="11">
        <f t="shared" si="8"/>
        <v>-1.4099999999999997</v>
      </c>
      <c r="X20" s="11">
        <f t="shared" si="8"/>
        <v>-8.1999999999999993</v>
      </c>
      <c r="Y20" s="11">
        <f t="shared" si="8"/>
        <v>0</v>
      </c>
      <c r="Z20" s="11">
        <f t="shared" si="8"/>
        <v>-6.8199999999999985</v>
      </c>
      <c r="AA20" s="11">
        <f t="shared" si="8"/>
        <v>-5.8200000000000012</v>
      </c>
      <c r="AB20" s="11">
        <f t="shared" si="8"/>
        <v>2.63</v>
      </c>
      <c r="AC20" s="11">
        <f t="shared" si="8"/>
        <v>0</v>
      </c>
      <c r="AD20" s="11"/>
      <c r="AF20"/>
      <c r="AG20"/>
      <c r="AH20"/>
    </row>
    <row r="21" spans="1:34" x14ac:dyDescent="0.25">
      <c r="B21" t="s">
        <v>18</v>
      </c>
      <c r="I21" s="11"/>
      <c r="J21" s="11"/>
      <c r="K21" s="11">
        <f>+D20+E20+F20+G20+H20+I20+J20+K20</f>
        <v>0.40999999999999964</v>
      </c>
      <c r="Q21" s="11">
        <f>+L20+M20+N20+O20+P20+Q20</f>
        <v>-12.68</v>
      </c>
      <c r="U21" s="11">
        <f>+R20+S20+T20+U20</f>
        <v>5.2200000000000024</v>
      </c>
      <c r="Y21" s="11">
        <f>+V20+W20+X20+Y20</f>
        <v>-25.13</v>
      </c>
      <c r="AB21" s="11">
        <f>+Z20+AA20+AB20+AC20</f>
        <v>-10.010000000000002</v>
      </c>
      <c r="AE21" s="1">
        <f>+K21+Q21+U21+Y21+AB21</f>
        <v>-42.19</v>
      </c>
      <c r="AF21"/>
      <c r="AG21"/>
      <c r="AH21"/>
    </row>
    <row r="22" spans="1:34" x14ac:dyDescent="0.25">
      <c r="A22" t="s">
        <v>17</v>
      </c>
      <c r="F22" t="s">
        <v>1</v>
      </c>
      <c r="G22" s="6" t="s">
        <v>16</v>
      </c>
      <c r="I22"/>
      <c r="J22"/>
      <c r="K22" t="s">
        <v>1</v>
      </c>
      <c r="L22" s="6" t="s">
        <v>16</v>
      </c>
      <c r="Q22" t="s">
        <v>1</v>
      </c>
      <c r="R22" s="6" t="s">
        <v>16</v>
      </c>
      <c r="U22" t="s">
        <v>1</v>
      </c>
      <c r="V22" s="6" t="s">
        <v>16</v>
      </c>
      <c r="Y22" t="s">
        <v>1</v>
      </c>
      <c r="Z22" s="6" t="s">
        <v>16</v>
      </c>
      <c r="AF22"/>
      <c r="AG22"/>
      <c r="AH22"/>
    </row>
    <row r="23" spans="1:34" x14ac:dyDescent="0.25">
      <c r="B23" t="s">
        <v>15</v>
      </c>
      <c r="F23">
        <v>1</v>
      </c>
      <c r="G23" s="1">
        <f>+D6+E6+F6+G6+H6+I6+J6+K6</f>
        <v>3.88</v>
      </c>
      <c r="H23" s="5"/>
      <c r="I23" s="5"/>
      <c r="J23" s="5"/>
      <c r="K23" s="5">
        <v>1</v>
      </c>
      <c r="L23" s="1">
        <f>+L6+M6+N6</f>
        <v>0.62</v>
      </c>
      <c r="Q23" s="4">
        <v>2</v>
      </c>
      <c r="R23" s="1">
        <f>+R6+S6+T6+U6</f>
        <v>9.5500000000000007</v>
      </c>
      <c r="U23" s="5">
        <v>2</v>
      </c>
      <c r="V23" s="16">
        <f>+V6+X6</f>
        <v>-2.58</v>
      </c>
      <c r="Y23" s="4">
        <v>4</v>
      </c>
      <c r="Z23" s="1">
        <f>+Z6+AA6+AB6</f>
        <v>6.7299999999999995</v>
      </c>
      <c r="AB23" s="4">
        <f>+F23+K23+Q23+U23+Y23</f>
        <v>10</v>
      </c>
      <c r="AC23" s="26">
        <f>+G23+L23+R23+V23+Z23</f>
        <v>18.2</v>
      </c>
      <c r="AF23"/>
      <c r="AG23"/>
      <c r="AH23"/>
    </row>
    <row r="24" spans="1:34" x14ac:dyDescent="0.25">
      <c r="B24" t="s">
        <v>5</v>
      </c>
      <c r="F24">
        <v>6</v>
      </c>
      <c r="G24" s="1">
        <f>+D10+E10+F10+G10+H10+I10+J10+K10</f>
        <v>-1.3900000000000001</v>
      </c>
      <c r="H24" s="5"/>
      <c r="I24" s="5"/>
      <c r="J24" s="5"/>
      <c r="K24" s="5">
        <v>2</v>
      </c>
      <c r="L24" s="1">
        <f>+L10+M10</f>
        <v>-4.45</v>
      </c>
      <c r="Q24" s="4">
        <v>4</v>
      </c>
      <c r="R24" s="1">
        <f>+R10+S10+T10</f>
        <v>0.24999999999999983</v>
      </c>
      <c r="U24" s="5">
        <v>3</v>
      </c>
      <c r="V24" s="16">
        <f>+V10+W10+X10</f>
        <v>-12.35</v>
      </c>
      <c r="Y24" s="4">
        <v>5</v>
      </c>
      <c r="Z24" s="16">
        <f>+Z10+AA10+AB10</f>
        <v>-13.93</v>
      </c>
      <c r="AB24" s="4">
        <f t="shared" ref="AB24:AB27" si="9">+F24+K24+Q24+U24+Y24</f>
        <v>20</v>
      </c>
      <c r="AC24" s="26">
        <f t="shared" ref="AC24:AC29" si="10">+G24+L24+R24+V24+Z24</f>
        <v>-31.869999999999997</v>
      </c>
      <c r="AF24"/>
      <c r="AG24"/>
      <c r="AH24"/>
    </row>
    <row r="25" spans="1:34" x14ac:dyDescent="0.25">
      <c r="B25" t="s">
        <v>6</v>
      </c>
      <c r="F25">
        <v>3</v>
      </c>
      <c r="G25" s="1">
        <f>+D14+E14</f>
        <v>-0.57000000000000006</v>
      </c>
      <c r="H25" s="5"/>
      <c r="I25" s="5"/>
      <c r="J25" s="5"/>
      <c r="K25" s="5">
        <v>1</v>
      </c>
      <c r="L25" s="1">
        <f>+L14+M14+N14</f>
        <v>0.02</v>
      </c>
      <c r="Q25" s="4">
        <v>3</v>
      </c>
      <c r="R25" s="16">
        <f>+R14+S14+T14+U14</f>
        <v>-0.16000000000000003</v>
      </c>
      <c r="U25" s="5">
        <v>3</v>
      </c>
      <c r="V25" s="16">
        <f>+V14+W14+X14+Y14</f>
        <v>-0.88000000000000012</v>
      </c>
      <c r="Y25" s="4">
        <v>4</v>
      </c>
      <c r="Z25" s="16">
        <f>+Z14+AA14+AB14</f>
        <v>-4.2999999999999989</v>
      </c>
      <c r="AB25" s="4">
        <f t="shared" si="9"/>
        <v>14</v>
      </c>
      <c r="AC25" s="26">
        <f t="shared" si="10"/>
        <v>-5.8899999999999988</v>
      </c>
      <c r="AF25"/>
      <c r="AG25"/>
      <c r="AH25"/>
    </row>
    <row r="26" spans="1:34" x14ac:dyDescent="0.25">
      <c r="B26" t="s">
        <v>7</v>
      </c>
      <c r="H26" s="5"/>
      <c r="I26" s="5"/>
      <c r="J26" s="5"/>
      <c r="K26" s="5"/>
      <c r="Q26" s="4"/>
      <c r="U26" s="5"/>
      <c r="V26" s="16"/>
      <c r="Y26" s="4"/>
      <c r="AB26" s="4">
        <f t="shared" si="9"/>
        <v>0</v>
      </c>
      <c r="AC26" s="26">
        <f t="shared" si="10"/>
        <v>0</v>
      </c>
      <c r="AF26"/>
      <c r="AG26"/>
      <c r="AH26"/>
    </row>
    <row r="27" spans="1:34" x14ac:dyDescent="0.25">
      <c r="B27" t="s">
        <v>8</v>
      </c>
      <c r="F27">
        <v>1</v>
      </c>
      <c r="G27" s="1">
        <f>+D18+E18+F18+G18+H18+I18+J18+K18</f>
        <v>-1.51</v>
      </c>
      <c r="H27" s="5"/>
      <c r="I27" s="5"/>
      <c r="J27" s="5"/>
      <c r="K27" s="5">
        <v>2</v>
      </c>
      <c r="L27" s="16">
        <f>+L18+M18+N18+O18+P18+Q18</f>
        <v>-8.870000000000001</v>
      </c>
      <c r="Q27" s="4">
        <v>3</v>
      </c>
      <c r="R27" s="16">
        <f>+R18+S18</f>
        <v>-4.419999999999999</v>
      </c>
      <c r="U27" s="5">
        <v>4</v>
      </c>
      <c r="V27" s="16">
        <f>+V18+W18+X18</f>
        <v>-9.32</v>
      </c>
      <c r="Y27" s="4">
        <v>1</v>
      </c>
      <c r="Z27" s="1">
        <f>+Z18+AA18</f>
        <v>1.49</v>
      </c>
      <c r="AB27" s="4">
        <f t="shared" si="9"/>
        <v>11</v>
      </c>
      <c r="AC27" s="26">
        <f t="shared" si="10"/>
        <v>-22.630000000000003</v>
      </c>
      <c r="AF27"/>
      <c r="AG27"/>
      <c r="AH27"/>
    </row>
    <row r="28" spans="1:34" x14ac:dyDescent="0.25">
      <c r="F28">
        <f>+F23+F24+F25+F27</f>
        <v>11</v>
      </c>
      <c r="H28" s="4"/>
      <c r="I28" s="4"/>
      <c r="J28" s="4"/>
      <c r="K28" s="4">
        <f>+K23+K24+K25+K27</f>
        <v>6</v>
      </c>
      <c r="Q28" s="4">
        <f>+Q23+Q24+Q25+Q27</f>
        <v>12</v>
      </c>
      <c r="U28" s="5">
        <f>+U23+U24+U25+U27</f>
        <v>12</v>
      </c>
      <c r="V28" s="16"/>
      <c r="Y28" s="4">
        <f>+Y23+Y24+Y25+Y27</f>
        <v>14</v>
      </c>
      <c r="AB28" s="4">
        <f>+AB23+AB24+AB25+AB27</f>
        <v>55</v>
      </c>
      <c r="AC28" s="26">
        <f t="shared" si="10"/>
        <v>0</v>
      </c>
      <c r="AF28"/>
      <c r="AG28"/>
      <c r="AH28"/>
    </row>
    <row r="29" spans="1:34" x14ac:dyDescent="0.25">
      <c r="G29" s="1">
        <f>SUM(G23:G28)</f>
        <v>0.4099999999999997</v>
      </c>
      <c r="L29" s="16">
        <f>+L23+L24+L25+L27</f>
        <v>-12.680000000000001</v>
      </c>
      <c r="R29" s="1">
        <f>+R23+R24+R25+R27</f>
        <v>5.2200000000000015</v>
      </c>
      <c r="U29" s="15"/>
      <c r="V29" s="16">
        <f>+V23+V24+V25+V27</f>
        <v>-25.130000000000003</v>
      </c>
      <c r="Z29" s="16">
        <f>+Z23+Z24+Z25+Z27</f>
        <v>-10.01</v>
      </c>
      <c r="AC29" s="26">
        <f t="shared" si="10"/>
        <v>-42.19</v>
      </c>
      <c r="AD29"/>
      <c r="AE29"/>
      <c r="AF29"/>
      <c r="AG29"/>
      <c r="AH29"/>
    </row>
    <row r="30" spans="1:34" x14ac:dyDescent="0.25">
      <c r="B30">
        <v>50000</v>
      </c>
      <c r="G30" s="14">
        <f>+G29/B30</f>
        <v>8.1999999999999943E-6</v>
      </c>
      <c r="L30" s="14">
        <f>+L29/B30</f>
        <v>-2.5360000000000004E-4</v>
      </c>
      <c r="R30" s="14">
        <f>+R29/B30</f>
        <v>1.0440000000000003E-4</v>
      </c>
      <c r="V30" s="14">
        <f>+V29/B30</f>
        <v>-5.0260000000000007E-4</v>
      </c>
      <c r="Z30" s="14">
        <f>+Z29/B30</f>
        <v>-2.0019999999999999E-4</v>
      </c>
      <c r="AC30"/>
      <c r="AD30"/>
      <c r="AE30"/>
      <c r="AF30"/>
      <c r="AG30"/>
      <c r="AH30"/>
    </row>
    <row r="31" spans="1:34" x14ac:dyDescent="0.25">
      <c r="G31" s="1">
        <f>+G29</f>
        <v>0.4099999999999997</v>
      </c>
      <c r="L31" s="16">
        <f>+G29+L29</f>
        <v>-12.270000000000001</v>
      </c>
      <c r="R31" s="16">
        <f>+G29+L29+R29</f>
        <v>-7.05</v>
      </c>
      <c r="V31" s="16">
        <f>+K21+Q21+U21+Y21</f>
        <v>-32.179999999999993</v>
      </c>
      <c r="Z31" s="16">
        <f>+K21+Q21+U21+Y21+AB21</f>
        <v>-42.19</v>
      </c>
      <c r="AB31" s="14"/>
      <c r="AC31"/>
      <c r="AD31"/>
      <c r="AE31"/>
      <c r="AF31"/>
      <c r="AG31"/>
      <c r="AH31"/>
    </row>
    <row r="32" spans="1:34" x14ac:dyDescent="0.25">
      <c r="Z32" s="14">
        <f>+Z31/50000</f>
        <v>-8.4379999999999991E-4</v>
      </c>
      <c r="AC32"/>
      <c r="AD32"/>
      <c r="AE32"/>
      <c r="AF32"/>
      <c r="AG32"/>
      <c r="AH32"/>
    </row>
    <row r="33" spans="12:28" customFormat="1" x14ac:dyDescent="0.25">
      <c r="L33" s="4"/>
      <c r="M33" s="1"/>
      <c r="N33" s="1"/>
      <c r="O33" s="1"/>
      <c r="P33" s="1"/>
      <c r="Q33" s="1"/>
      <c r="R33" s="4"/>
      <c r="S33" s="1"/>
      <c r="T33" s="1"/>
      <c r="U33" s="1"/>
      <c r="V33" s="1"/>
      <c r="W33" s="1"/>
      <c r="X33" s="1"/>
      <c r="Y33" s="1"/>
      <c r="Z33" s="4"/>
      <c r="AA33" s="1"/>
      <c r="AB33" s="4"/>
    </row>
  </sheetData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Whitehead</dc:creator>
  <cp:lastModifiedBy>Jon Whitehead</cp:lastModifiedBy>
  <cp:lastPrinted>2016-01-23T19:33:40Z</cp:lastPrinted>
  <dcterms:created xsi:type="dcterms:W3CDTF">2016-01-23T15:44:16Z</dcterms:created>
  <dcterms:modified xsi:type="dcterms:W3CDTF">2016-02-27T14:38:01Z</dcterms:modified>
</cp:coreProperties>
</file>