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90" yWindow="615" windowWidth="19815" windowHeight="6855"/>
  </bookViews>
  <sheets>
    <sheet name="Sheet1" sheetId="1" r:id="rId1"/>
    <sheet name="Sheet2" sheetId="2" r:id="rId2"/>
    <sheet name="Sheet3" sheetId="3" r:id="rId3"/>
  </sheets>
  <definedNames>
    <definedName name="_xlnm.Print_Area" localSheetId="0">#REF!</definedName>
    <definedName name="_xlnm.Print_Area" localSheetId="1">#REF!</definedName>
    <definedName name="_xlnm.Print_Area" localSheetId="2">#REF!</definedName>
    <definedName name="_xlnm.Sheet_Title" localSheetId="0">"Sheet1"</definedName>
    <definedName name="_xlnm.Sheet_Title" localSheetId="1">"Sheet2"</definedName>
    <definedName name="_xlnm.Sheet_Title" localSheetId="2">"Sheet3"</definedName>
  </definedNames>
  <calcPr calcId="145621" iterate="1"/>
  <webPublishing css="0" allowPng="1" codePage="1252"/>
</workbook>
</file>

<file path=xl/calcChain.xml><?xml version="1.0" encoding="utf-8"?>
<calcChain xmlns="http://schemas.openxmlformats.org/spreadsheetml/2006/main">
  <c r="F2" i="1" l="1"/>
  <c r="A14" i="1" l="1"/>
  <c r="I7" i="1" s="1"/>
  <c r="I5" i="1" s="1"/>
  <c r="J6" i="1" s="1"/>
  <c r="A28" i="1"/>
  <c r="M7" i="1" s="1"/>
  <c r="A26" i="1"/>
  <c r="A24" i="1"/>
  <c r="A22" i="1"/>
  <c r="A20" i="1"/>
  <c r="A18" i="1"/>
  <c r="A16" i="1"/>
  <c r="A11" i="1"/>
  <c r="A9" i="1"/>
  <c r="A7" i="1"/>
  <c r="M9" i="1" s="1"/>
  <c r="M5" i="1" l="1"/>
  <c r="N6" i="1" s="1"/>
  <c r="I11" i="1"/>
  <c r="I13" i="1" s="1"/>
  <c r="J12" i="1" s="1"/>
  <c r="M13" i="1"/>
  <c r="M11" i="1"/>
  <c r="N8" i="1"/>
  <c r="B11" i="1"/>
  <c r="M1" i="1"/>
  <c r="I3" i="1"/>
  <c r="I9" i="1"/>
  <c r="C11" i="1"/>
  <c r="M3" i="1"/>
  <c r="J10" i="1" l="1"/>
  <c r="N4" i="1"/>
  <c r="J8" i="1"/>
  <c r="N12" i="1"/>
  <c r="N10" i="1"/>
  <c r="J4" i="1"/>
  <c r="I1" i="1"/>
  <c r="J2" i="1" s="1"/>
  <c r="N2" i="1"/>
</calcChain>
</file>

<file path=xl/sharedStrings.xml><?xml version="1.0" encoding="utf-8"?>
<sst xmlns="http://schemas.openxmlformats.org/spreadsheetml/2006/main" count="37" uniqueCount="37">
  <si>
    <t>Instrument</t>
  </si>
  <si>
    <t>Open</t>
  </si>
  <si>
    <t>High</t>
  </si>
  <si>
    <t>Low</t>
  </si>
  <si>
    <t>Close</t>
  </si>
  <si>
    <t>Range</t>
  </si>
  <si>
    <t>Resistance3</t>
  </si>
  <si>
    <t>Midpoints</t>
  </si>
  <si>
    <t>R3</t>
  </si>
  <si>
    <t>Alt Mid</t>
  </si>
  <si>
    <t>Resistance2</t>
  </si>
  <si>
    <t>R2</t>
  </si>
  <si>
    <t>Multipliers</t>
  </si>
  <si>
    <t>Resistance1</t>
  </si>
  <si>
    <t>R1</t>
  </si>
  <si>
    <t>S1/R1</t>
  </si>
  <si>
    <t>Pivot Point</t>
  </si>
  <si>
    <t>PP</t>
  </si>
  <si>
    <t>S2/R2</t>
  </si>
  <si>
    <t>Support1</t>
  </si>
  <si>
    <t>S1</t>
  </si>
  <si>
    <t>S3/R3</t>
  </si>
  <si>
    <t>Also for S3</t>
  </si>
  <si>
    <t>Also for R3</t>
  </si>
  <si>
    <t>Support2</t>
  </si>
  <si>
    <t>S2</t>
  </si>
  <si>
    <t>PivPoi</t>
  </si>
  <si>
    <t>(H+L+O)/3</t>
  </si>
  <si>
    <t>Support3</t>
  </si>
  <si>
    <t>S3</t>
  </si>
  <si>
    <t>(H+L+C+O)/4</t>
  </si>
  <si>
    <t>(H+L+2C)/4</t>
  </si>
  <si>
    <t>(H+L+2O)/4</t>
  </si>
  <si>
    <t>(H+L)/2</t>
  </si>
  <si>
    <t>(H+C)/2</t>
  </si>
  <si>
    <t>(L+C)/2</t>
  </si>
  <si>
    <t>(H+L+C)/3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</si>
</sst>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000000"/>
  </numFmts>
  <fonts count="1">
    <font>
      <sz val="10"/>
      <color rgb="FF000000"/>
      <name val="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/>
    <xf numFmtId="164" fontId="0" fillId="0" borderId="0" xfId="0" applyNumberFormat="1" applyFont="1" applyFill="1" applyBorder="1" applyAlignment="1"/>
    <xf numFmtId="165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4" fontId="0" fillId="0" borderId="0" xfId="0" applyNumberFormat="1" applyAlignment="1">
      <alignment horizontal="right" vertical="center" wrapText="1"/>
    </xf>
    <xf numFmtId="2" fontId="0" fillId="0" borderId="0" xfId="0" applyNumberFormat="1"/>
    <xf numFmtId="2" fontId="0" fillId="0" borderId="0" xfId="0" applyNumberFormat="1" applyFont="1" applyFill="1" applyBorder="1" applyAlignment="1"/>
    <xf numFmtId="0" fontId="0" fillId="0" borderId="0" xfId="0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8"/>
  <sheetViews>
    <sheetView tabSelected="1" workbookViewId="0">
      <selection activeCell="H18" sqref="H18:K25"/>
    </sheetView>
  </sheetViews>
  <sheetFormatPr defaultRowHeight="12.75"/>
  <cols>
    <col min="1" max="1" width="17.5703125" style="1" bestFit="1" customWidth="1"/>
    <col min="2" max="2" width="10.7109375" style="1" bestFit="1" customWidth="1"/>
    <col min="3" max="3" width="10.85546875" style="1" bestFit="1" customWidth="1"/>
    <col min="4" max="4" width="11.85546875" style="1" bestFit="1" customWidth="1"/>
    <col min="5" max="5" width="9.85546875" style="1" bestFit="1" customWidth="1"/>
    <col min="6" max="6" width="8.140625" style="1" bestFit="1" customWidth="1"/>
    <col min="7" max="7" width="18.42578125" style="1" bestFit="1" customWidth="1"/>
    <col min="8" max="8" width="13.85546875" style="1" customWidth="1"/>
    <col min="9" max="9" width="12.5703125" style="8" bestFit="1" customWidth="1"/>
    <col min="10" max="10" width="9.85546875" style="1" bestFit="1" customWidth="1"/>
    <col min="11" max="11" width="18.42578125" style="1" bestFit="1" customWidth="1"/>
    <col min="12" max="12" width="3.140625" style="1" bestFit="1" customWidth="1"/>
    <col min="13" max="13" width="13.85546875" style="2" bestFit="1" customWidth="1"/>
    <col min="14" max="14" width="10.42578125" style="1" bestFit="1" customWidth="1"/>
    <col min="15" max="256" width="9.140625" style="1"/>
  </cols>
  <sheetData>
    <row r="1" spans="1:25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6</v>
      </c>
      <c r="I1" s="7">
        <f>I3+F2</f>
        <v>10118.226666666667</v>
      </c>
      <c r="J1" t="s">
        <v>7</v>
      </c>
      <c r="L1" t="s">
        <v>8</v>
      </c>
      <c r="M1" s="7">
        <f>E2+F2*A11</f>
        <v>9993.5299999999988</v>
      </c>
      <c r="N1" t="s">
        <v>9</v>
      </c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>
      <c r="B2" s="6">
        <v>9823.73</v>
      </c>
      <c r="C2" s="6">
        <v>9827.1</v>
      </c>
      <c r="D2" s="6">
        <v>9638.58</v>
      </c>
      <c r="E2" s="6">
        <v>9757.8799999999992</v>
      </c>
      <c r="F2" s="2">
        <f>(C2-D2)</f>
        <v>188.52000000000044</v>
      </c>
      <c r="J2" s="7">
        <f>(I1+I3)/2</f>
        <v>10023.966666666667</v>
      </c>
      <c r="M2" s="8"/>
      <c r="N2" s="8">
        <f>(M1+M3)/2</f>
        <v>9985.6749999999993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>
      <c r="H3" t="s">
        <v>10</v>
      </c>
      <c r="I3" s="7">
        <f>I7+F2</f>
        <v>9929.7066666666669</v>
      </c>
      <c r="J3" s="8"/>
      <c r="L3" t="s">
        <v>11</v>
      </c>
      <c r="M3" s="7">
        <f>E2+F2*A9</f>
        <v>9977.82</v>
      </c>
      <c r="N3" s="8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>
      <c r="E4"/>
      <c r="F4"/>
      <c r="G4"/>
      <c r="J4" s="7">
        <f>(I3+I5)/2</f>
        <v>9886.75</v>
      </c>
      <c r="M4" s="8"/>
      <c r="N4" s="8">
        <f>(M3+M5)/2</f>
        <v>9969.9650000000001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>
      <c r="A5" t="s">
        <v>12</v>
      </c>
      <c r="E5"/>
      <c r="G5"/>
      <c r="H5" t="s">
        <v>13</v>
      </c>
      <c r="I5" s="7">
        <f>(2*I7)-D2</f>
        <v>9843.7933333333331</v>
      </c>
      <c r="J5" s="8"/>
      <c r="L5" t="s">
        <v>14</v>
      </c>
      <c r="M5" s="7">
        <f>E2+F2*A7</f>
        <v>9962.11</v>
      </c>
      <c r="N5" s="8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>
      <c r="A6" t="s">
        <v>15</v>
      </c>
      <c r="E6"/>
      <c r="G6"/>
      <c r="J6" s="7">
        <f>(I5+I7)/2</f>
        <v>9792.49</v>
      </c>
      <c r="M6" s="8"/>
      <c r="N6" s="8">
        <f>(M5+M7)/2</f>
        <v>9830.17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>
      <c r="A7" s="3">
        <f>1+1/12</f>
        <v>1.0833333333333333</v>
      </c>
      <c r="E7"/>
      <c r="G7"/>
      <c r="H7" t="s">
        <v>16</v>
      </c>
      <c r="I7" s="7">
        <f>A14</f>
        <v>9741.1866666666665</v>
      </c>
      <c r="J7" s="8"/>
      <c r="L7" t="s">
        <v>17</v>
      </c>
      <c r="M7" s="7">
        <f>A28</f>
        <v>9698.23</v>
      </c>
      <c r="N7" s="8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>
      <c r="A8" t="s">
        <v>18</v>
      </c>
      <c r="E8"/>
      <c r="G8"/>
      <c r="J8" s="7">
        <f>(I7+I9)/2</f>
        <v>9698.23</v>
      </c>
      <c r="M8" s="8"/>
      <c r="N8" s="8">
        <f>(M7+M9)/2</f>
        <v>9625.9399999999987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>
      <c r="A9" s="3">
        <f>1/6+1</f>
        <v>1.1666666666666667</v>
      </c>
      <c r="E9"/>
      <c r="G9"/>
      <c r="H9" t="s">
        <v>19</v>
      </c>
      <c r="I9" s="7">
        <f>(2*I7)-C2</f>
        <v>9655.2733333333326</v>
      </c>
      <c r="J9" s="8"/>
      <c r="L9" t="s">
        <v>20</v>
      </c>
      <c r="M9" s="7">
        <f>E2-F2*A7</f>
        <v>9553.6499999999978</v>
      </c>
      <c r="N9" s="8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>
      <c r="A10" t="s">
        <v>21</v>
      </c>
      <c r="B10" t="s">
        <v>22</v>
      </c>
      <c r="C10" t="s">
        <v>23</v>
      </c>
      <c r="E10"/>
      <c r="G10"/>
      <c r="J10" s="7">
        <f>(I9+I11)/2</f>
        <v>9603.9699999999993</v>
      </c>
      <c r="M10" s="8"/>
      <c r="N10" s="8">
        <f>(M9+M11)/2</f>
        <v>9545.7949999999983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>
      <c r="A11">
        <f>1+1/4</f>
        <v>1.25</v>
      </c>
      <c r="B11" s="2">
        <f>D2-2*(C2-M7)</f>
        <v>9380.8399999999983</v>
      </c>
      <c r="C11" s="2">
        <f>C2+2*(M7-D2)</f>
        <v>9946.4</v>
      </c>
      <c r="E11"/>
      <c r="G11"/>
      <c r="H11" t="s">
        <v>24</v>
      </c>
      <c r="I11" s="7">
        <f>I7-F2</f>
        <v>9552.6666666666661</v>
      </c>
      <c r="J11" s="8"/>
      <c r="L11" t="s">
        <v>25</v>
      </c>
      <c r="M11" s="7">
        <f>E2-F2*A9</f>
        <v>9537.9399999999987</v>
      </c>
      <c r="N11" s="8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>
      <c r="A12" t="s">
        <v>26</v>
      </c>
      <c r="E12"/>
      <c r="J12" s="7">
        <f>(I11+I13)/2</f>
        <v>9458.4066666666658</v>
      </c>
      <c r="M12" s="8"/>
      <c r="N12" s="8">
        <f>(M11+M13)/2</f>
        <v>9530.0849999999991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>
      <c r="A13" s="1" t="s">
        <v>36</v>
      </c>
      <c r="E13"/>
      <c r="H13" t="s">
        <v>28</v>
      </c>
      <c r="I13" s="7">
        <f>I11-F2</f>
        <v>9364.1466666666656</v>
      </c>
      <c r="L13" t="s">
        <v>29</v>
      </c>
      <c r="M13" s="7">
        <f>E2-F2*A11</f>
        <v>9522.23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>
      <c r="A14" s="1">
        <f>SUM(C2:E2)/3</f>
        <v>9741.1866666666665</v>
      </c>
      <c r="E14"/>
      <c r="M14" s="1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>
      <c r="A15" t="s">
        <v>27</v>
      </c>
      <c r="E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>
      <c r="A16">
        <f>SUM(B2:D2)/3</f>
        <v>9763.1366666666672</v>
      </c>
      <c r="E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>
      <c r="A17" t="s">
        <v>30</v>
      </c>
      <c r="E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>
      <c r="A18">
        <f>SUM(B2:E2)/4</f>
        <v>9761.8225000000002</v>
      </c>
      <c r="E18"/>
      <c r="H18"/>
      <c r="I18" s="7"/>
      <c r="J18"/>
      <c r="K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>
      <c r="A19" t="s">
        <v>31</v>
      </c>
      <c r="E19"/>
      <c r="I19" s="7"/>
      <c r="K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>
      <c r="A20">
        <f>(C2+D2+2*E2)/4</f>
        <v>9745.36</v>
      </c>
      <c r="E20"/>
      <c r="I20" s="7"/>
      <c r="K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>
      <c r="A21" t="s">
        <v>32</v>
      </c>
      <c r="E21"/>
      <c r="I21" s="7"/>
      <c r="K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>
      <c r="A22">
        <f>(C2+D2+2*B2)/4</f>
        <v>9778.2849999999999</v>
      </c>
      <c r="E22"/>
      <c r="I22" s="7"/>
      <c r="K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>
      <c r="A23" t="s">
        <v>33</v>
      </c>
      <c r="E23"/>
      <c r="I23" s="7"/>
      <c r="K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>
      <c r="A24">
        <f>(C2+D2)/2</f>
        <v>9732.84</v>
      </c>
      <c r="E24"/>
      <c r="I24" s="7"/>
      <c r="K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>
      <c r="A25" t="s">
        <v>34</v>
      </c>
      <c r="E25"/>
      <c r="I25" s="7"/>
      <c r="K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>
      <c r="A26">
        <f>(C2+E2)/2</f>
        <v>9792.49</v>
      </c>
      <c r="E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>
      <c r="A27" t="s">
        <v>35</v>
      </c>
      <c r="E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>
      <c r="A28">
        <f>(D2+E2)/2</f>
        <v>9698.23</v>
      </c>
      <c r="G28" s="6"/>
      <c r="H28" s="6"/>
      <c r="I28" s="6"/>
      <c r="J28" s="6"/>
      <c r="K28" s="9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</sheetData>
  <sheetProtection formatCells="0" formatColumns="0" formatRows="0" insertColumns="0" insertRows="0" insertHyperlinks="0" deleteColumns="0" deleteRows="0" selectLockedCells="1" sort="0" autoFilter="0" pivotTables="0" selectUnlockedCells="1"/>
  <pageMargins left="1" right="1" top="1.667" bottom="1.667" header="1" footer="1"/>
  <pageSetup paperSize="9" orientation="portrait" cellComments="asDisplayed"/>
  <ignoredErrors>
    <ignoredError sqref="A14 A1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"/>
  <sheetViews>
    <sheetView workbookViewId="0"/>
  </sheetViews>
  <sheetFormatPr defaultRowHeight="12.75"/>
  <cols>
    <col min="1" max="256" width="9.140625" style="4"/>
  </cols>
  <sheetData>
    <row r="1" spans="1:256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</sheetData>
  <sheetProtection formatCells="0" formatColumns="0" formatRows="0" insertColumns="0" insertRows="0" insertHyperlinks="0" deleteColumns="0" deleteRows="0" selectLockedCells="1" sort="0" autoFilter="0" pivotTables="0" selectUnlockedCells="1"/>
  <pageMargins left="1" right="1" top="1.667" bottom="1.667" header="1" footer="1"/>
  <pageSetup paperSize="9" orientation="portrait" cellComments="asDisplaye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"/>
  <sheetViews>
    <sheetView workbookViewId="0"/>
  </sheetViews>
  <sheetFormatPr defaultRowHeight="12.75"/>
  <cols>
    <col min="1" max="256" width="9.140625" style="5"/>
  </cols>
  <sheetData>
    <row r="1" spans="1:256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</sheetData>
  <sheetProtection formatCells="0" formatColumns="0" formatRows="0" insertColumns="0" insertRows="0" insertHyperlinks="0" deleteColumns="0" deleteRows="0" selectLockedCells="1" sort="0" autoFilter="0" pivotTables="0" selectUnlockedCells="1"/>
  <pageMargins left="1" right="1" top="1.667" bottom="1.667" header="1" footer="1"/>
  <pageSetup paperSize="9" orientation="portrait" cellComments="asDisplaye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2016-02-02T19:22:40Z</dcterms:created>
  <dcterms:modified xsi:type="dcterms:W3CDTF">2016-02-02T19:29:04Z</dcterms:modified>
</cp:coreProperties>
</file>