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d_windows\Documents\Trading\SD_Method\"/>
    </mc:Choice>
  </mc:AlternateContent>
  <bookViews>
    <workbookView xWindow="0" yWindow="0" windowWidth="19200" windowHeight="7350"/>
  </bookViews>
  <sheets>
    <sheet name="EU HA metho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9" i="1" l="1"/>
  <c r="N49" i="1" s="1"/>
  <c r="N46" i="1"/>
  <c r="M46" i="1"/>
  <c r="M45" i="1"/>
  <c r="N45" i="1" s="1"/>
  <c r="N44" i="1"/>
  <c r="M44" i="1"/>
  <c r="M43" i="1"/>
  <c r="N43" i="1" s="1"/>
  <c r="N42" i="1"/>
  <c r="M42" i="1"/>
  <c r="M41" i="1"/>
  <c r="N41" i="1" s="1"/>
  <c r="N39" i="1"/>
  <c r="M39" i="1"/>
  <c r="M38" i="1"/>
  <c r="N38" i="1" s="1"/>
  <c r="N37" i="1"/>
  <c r="M37" i="1"/>
  <c r="M36" i="1"/>
  <c r="N36" i="1" s="1"/>
  <c r="N35" i="1"/>
  <c r="M35" i="1"/>
  <c r="M34" i="1"/>
  <c r="N34" i="1" s="1"/>
  <c r="N33" i="1"/>
  <c r="M33" i="1"/>
  <c r="M31" i="1"/>
  <c r="N31" i="1" s="1"/>
  <c r="N30" i="1"/>
  <c r="M30" i="1"/>
  <c r="M29" i="1"/>
  <c r="N29" i="1" s="1"/>
  <c r="N27" i="1"/>
  <c r="M27" i="1"/>
  <c r="M24" i="1"/>
  <c r="N24" i="1" s="1"/>
  <c r="N21" i="1"/>
  <c r="M21" i="1"/>
  <c r="M18" i="1"/>
  <c r="N18" i="1" s="1"/>
  <c r="N16" i="1"/>
  <c r="M16" i="1"/>
  <c r="N15" i="1"/>
  <c r="M15" i="1"/>
  <c r="N14" i="1"/>
  <c r="M14" i="1"/>
  <c r="L8" i="1"/>
  <c r="L7" i="1"/>
  <c r="L6" i="1"/>
  <c r="L10" i="1" s="1"/>
  <c r="L5" i="1"/>
  <c r="L4" i="1"/>
  <c r="L11" i="1" l="1"/>
  <c r="L9" i="1"/>
</calcChain>
</file>

<file path=xl/sharedStrings.xml><?xml version="1.0" encoding="utf-8"?>
<sst xmlns="http://schemas.openxmlformats.org/spreadsheetml/2006/main" count="149" uniqueCount="38">
  <si>
    <t>Rules- Option 2</t>
  </si>
  <si>
    <t>Summary</t>
  </si>
  <si>
    <t>Time Frame</t>
  </si>
  <si>
    <t>Daily</t>
  </si>
  <si>
    <t>Period</t>
  </si>
  <si>
    <t>1-Jan-2015 to 4 Jun 2015</t>
  </si>
  <si>
    <t>Entry</t>
  </si>
  <si>
    <t>HA color change &amp; Candle color change</t>
  </si>
  <si>
    <t>No of signal</t>
  </si>
  <si>
    <t>Re-entry</t>
  </si>
  <si>
    <t>HA color stays the same but candle color comes back</t>
  </si>
  <si>
    <t>Trade did not open</t>
  </si>
  <si>
    <t>TP</t>
  </si>
  <si>
    <t>150 fib</t>
  </si>
  <si>
    <t>SL</t>
  </si>
  <si>
    <t>50 fib</t>
  </si>
  <si>
    <t>BE</t>
  </si>
  <si>
    <t>cut loss</t>
  </si>
  <si>
    <t>both HA and candle closes in the opposite color</t>
  </si>
  <si>
    <t>EP+10 pips if price moved to 140 fib (subjective and based on PA--usually TP/SL is hit within 1 day)</t>
  </si>
  <si>
    <t>win (incl BE) %</t>
  </si>
  <si>
    <t>win (excl BE) %</t>
  </si>
  <si>
    <t>Pips</t>
  </si>
  <si>
    <t>Signal candle date</t>
  </si>
  <si>
    <t>Entry/Re-entry</t>
  </si>
  <si>
    <t>L/S</t>
  </si>
  <si>
    <t>EP</t>
  </si>
  <si>
    <t>Final</t>
  </si>
  <si>
    <t>Final Price</t>
  </si>
  <si>
    <t>Profit</t>
  </si>
  <si>
    <t>RE</t>
  </si>
  <si>
    <t>S</t>
  </si>
  <si>
    <t>did not open</t>
  </si>
  <si>
    <t>E</t>
  </si>
  <si>
    <t>L</t>
  </si>
  <si>
    <t>Double trade open as the previous one was still running</t>
  </si>
  <si>
    <t>3 DAYS</t>
  </si>
  <si>
    <t>2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</si>
</sst>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/>
    <xf numFmtId="9" fontId="0" fillId="0" borderId="1" xfId="2" applyFont="1" applyBorder="1"/>
    <xf numFmtId="9" fontId="0" fillId="0" borderId="0" xfId="2" applyFont="1"/>
    <xf numFmtId="164" fontId="0" fillId="0" borderId="1" xfId="1" applyNumberFormat="1" applyFont="1" applyBorder="1"/>
    <xf numFmtId="0" fontId="0" fillId="3" borderId="1" xfId="0" applyFill="1" applyBorder="1" applyAlignment="1">
      <alignment horizontal="center" vertical="center" wrapText="1"/>
    </xf>
    <xf numFmtId="16" fontId="0" fillId="0" borderId="0" xfId="0" applyNumberFormat="1"/>
    <xf numFmtId="1" fontId="0" fillId="0" borderId="1" xfId="0" applyNumberFormat="1" applyBorder="1"/>
    <xf numFmtId="1" fontId="0" fillId="0" borderId="2" xfId="0" applyNumberForma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9"/>
  <sheetViews>
    <sheetView tabSelected="1" zoomScale="80" zoomScaleNormal="80" workbookViewId="0">
      <selection activeCell="B2" sqref="B2:H9"/>
    </sheetView>
  </sheetViews>
  <sheetFormatPr defaultRowHeight="14.5" x14ac:dyDescent="0.35"/>
  <cols>
    <col min="2" max="2" width="10.6328125" bestFit="1" customWidth="1"/>
    <col min="5" max="5" width="15.81640625" bestFit="1" customWidth="1"/>
    <col min="6" max="6" width="13.1796875" bestFit="1" customWidth="1"/>
    <col min="7" max="7" width="13.1796875" customWidth="1"/>
    <col min="11" max="11" width="16.81640625" bestFit="1" customWidth="1"/>
    <col min="12" max="12" width="22" bestFit="1" customWidth="1"/>
    <col min="13" max="13" width="9.1796875" bestFit="1" customWidth="1"/>
    <col min="14" max="14" width="9.81640625" bestFit="1" customWidth="1"/>
  </cols>
  <sheetData>
    <row r="2" spans="2:14" x14ac:dyDescent="0.35">
      <c r="B2" s="12" t="s">
        <v>0</v>
      </c>
      <c r="C2" s="12"/>
      <c r="D2" s="12"/>
      <c r="E2" s="12"/>
      <c r="F2" s="12"/>
      <c r="G2" s="12"/>
      <c r="H2" s="12"/>
      <c r="K2" s="12" t="s">
        <v>1</v>
      </c>
      <c r="L2" s="12"/>
    </row>
    <row r="3" spans="2:14" x14ac:dyDescent="0.35">
      <c r="B3" s="1" t="s">
        <v>2</v>
      </c>
      <c r="C3" s="10" t="s">
        <v>3</v>
      </c>
      <c r="D3" s="10"/>
      <c r="E3" s="10"/>
      <c r="F3" s="10"/>
      <c r="G3" s="10"/>
      <c r="H3" s="10"/>
      <c r="K3" s="1" t="s">
        <v>4</v>
      </c>
      <c r="L3" s="1" t="s">
        <v>5</v>
      </c>
    </row>
    <row r="4" spans="2:14" x14ac:dyDescent="0.35">
      <c r="B4" s="1" t="s">
        <v>6</v>
      </c>
      <c r="C4" s="10" t="s">
        <v>7</v>
      </c>
      <c r="D4" s="10"/>
      <c r="E4" s="10"/>
      <c r="F4" s="10"/>
      <c r="G4" s="10"/>
      <c r="H4" s="10"/>
      <c r="K4" s="1" t="s">
        <v>8</v>
      </c>
      <c r="L4" s="1">
        <f>COUNT(E14:E49)</f>
        <v>36</v>
      </c>
    </row>
    <row r="5" spans="2:14" x14ac:dyDescent="0.35">
      <c r="B5" s="1" t="s">
        <v>9</v>
      </c>
      <c r="C5" s="10" t="s">
        <v>10</v>
      </c>
      <c r="D5" s="10"/>
      <c r="E5" s="10"/>
      <c r="F5" s="10"/>
      <c r="G5" s="10"/>
      <c r="H5" s="10"/>
      <c r="K5" s="1" t="s">
        <v>11</v>
      </c>
      <c r="L5" s="1">
        <f>COUNTIF(H14:H49,"did not open")</f>
        <v>12</v>
      </c>
    </row>
    <row r="6" spans="2:14" x14ac:dyDescent="0.35">
      <c r="B6" s="1" t="s">
        <v>12</v>
      </c>
      <c r="C6" s="10" t="s">
        <v>13</v>
      </c>
      <c r="D6" s="10"/>
      <c r="E6" s="10"/>
      <c r="F6" s="10"/>
      <c r="G6" s="10"/>
      <c r="H6" s="10"/>
      <c r="K6" s="1" t="s">
        <v>12</v>
      </c>
      <c r="L6" s="1">
        <f>COUNTIF($L$14:$L$49,K6)</f>
        <v>16</v>
      </c>
    </row>
    <row r="7" spans="2:14" x14ac:dyDescent="0.35">
      <c r="B7" s="1" t="s">
        <v>14</v>
      </c>
      <c r="C7" s="10" t="s">
        <v>15</v>
      </c>
      <c r="D7" s="10"/>
      <c r="E7" s="10"/>
      <c r="F7" s="10"/>
      <c r="G7" s="10"/>
      <c r="H7" s="10"/>
      <c r="K7" s="1" t="s">
        <v>16</v>
      </c>
      <c r="L7" s="1">
        <f>COUNTIF($L$14:$L$49,K7)</f>
        <v>4</v>
      </c>
    </row>
    <row r="8" spans="2:14" x14ac:dyDescent="0.35">
      <c r="B8" s="1" t="s">
        <v>17</v>
      </c>
      <c r="C8" s="10" t="s">
        <v>18</v>
      </c>
      <c r="D8" s="10"/>
      <c r="E8" s="10"/>
      <c r="F8" s="10"/>
      <c r="G8" s="10"/>
      <c r="H8" s="10"/>
      <c r="K8" s="1" t="s">
        <v>14</v>
      </c>
      <c r="L8" s="1">
        <f>COUNTIF($L$14:$L$49,K8)</f>
        <v>4</v>
      </c>
    </row>
    <row r="9" spans="2:14" x14ac:dyDescent="0.35">
      <c r="B9" s="2" t="s">
        <v>16</v>
      </c>
      <c r="C9" s="11" t="s">
        <v>19</v>
      </c>
      <c r="D9" s="11"/>
      <c r="E9" s="11"/>
      <c r="F9" s="11"/>
      <c r="G9" s="11"/>
      <c r="H9" s="11"/>
      <c r="K9" s="1" t="s">
        <v>20</v>
      </c>
      <c r="L9" s="3">
        <f>SUM(L6+L7)/(L4-L5)</f>
        <v>0.83333333333333337</v>
      </c>
    </row>
    <row r="10" spans="2:14" x14ac:dyDescent="0.35">
      <c r="K10" s="1" t="s">
        <v>21</v>
      </c>
      <c r="L10" s="4">
        <f>L6/(L4-L5-L7)</f>
        <v>0.8</v>
      </c>
    </row>
    <row r="11" spans="2:14" x14ac:dyDescent="0.35">
      <c r="K11" s="1" t="s">
        <v>22</v>
      </c>
      <c r="L11" s="5">
        <f>SUM(N14:N49)</f>
        <v>1095.5999999999942</v>
      </c>
    </row>
    <row r="13" spans="2:14" x14ac:dyDescent="0.35">
      <c r="E13" t="s">
        <v>23</v>
      </c>
      <c r="F13" t="s">
        <v>24</v>
      </c>
      <c r="G13" s="6" t="s">
        <v>25</v>
      </c>
      <c r="H13" t="s">
        <v>26</v>
      </c>
      <c r="I13" t="s">
        <v>14</v>
      </c>
      <c r="J13" t="s">
        <v>12</v>
      </c>
      <c r="K13" t="s">
        <v>16</v>
      </c>
      <c r="L13" t="s">
        <v>27</v>
      </c>
      <c r="M13" t="s">
        <v>28</v>
      </c>
      <c r="N13" t="s">
        <v>29</v>
      </c>
    </row>
    <row r="14" spans="2:14" x14ac:dyDescent="0.35">
      <c r="E14" s="7">
        <v>42010</v>
      </c>
      <c r="F14" t="s">
        <v>30</v>
      </c>
      <c r="G14" t="s">
        <v>31</v>
      </c>
      <c r="H14">
        <v>1.1884999999999999</v>
      </c>
      <c r="I14">
        <v>1.1924999999999999</v>
      </c>
      <c r="J14">
        <v>1.1839999999999999</v>
      </c>
      <c r="L14" t="s">
        <v>12</v>
      </c>
      <c r="M14">
        <f>J14</f>
        <v>1.1839999999999999</v>
      </c>
      <c r="N14" s="8">
        <f>IF(G14="L",(M14-H14)*10000,(H14-M14)*10000)</f>
        <v>44.999999999999488</v>
      </c>
    </row>
    <row r="15" spans="2:14" x14ac:dyDescent="0.35">
      <c r="E15" s="7">
        <v>42016</v>
      </c>
      <c r="F15" t="s">
        <v>30</v>
      </c>
      <c r="G15" t="s">
        <v>31</v>
      </c>
      <c r="H15">
        <v>1.1786000000000001</v>
      </c>
      <c r="I15">
        <v>1.18279</v>
      </c>
      <c r="J15">
        <v>1.17435</v>
      </c>
      <c r="K15">
        <v>1.1752</v>
      </c>
      <c r="L15" t="s">
        <v>12</v>
      </c>
      <c r="M15">
        <f>J15</f>
        <v>1.17435</v>
      </c>
      <c r="N15" s="8">
        <f>IF(G15="L",(M15-H15)*10000,(H15-M15)*10000)</f>
        <v>42.500000000000867</v>
      </c>
    </row>
    <row r="16" spans="2:14" x14ac:dyDescent="0.35">
      <c r="E16" s="7">
        <v>42019</v>
      </c>
      <c r="F16" t="s">
        <v>30</v>
      </c>
      <c r="G16" t="s">
        <v>31</v>
      </c>
      <c r="H16">
        <v>1.15591</v>
      </c>
      <c r="I16">
        <v>1.16737</v>
      </c>
      <c r="J16">
        <v>1.14395</v>
      </c>
      <c r="K16">
        <v>1.14645</v>
      </c>
      <c r="L16" t="s">
        <v>16</v>
      </c>
      <c r="M16">
        <f>H16-0.001</f>
        <v>1.1549100000000001</v>
      </c>
      <c r="N16" s="8">
        <f>IF(G16="L",(M16-H16)*10000,(H16-M16)*10000)</f>
        <v>9.9999999999988987</v>
      </c>
    </row>
    <row r="17" spans="5:15" x14ac:dyDescent="0.35">
      <c r="E17" s="7">
        <v>42024</v>
      </c>
      <c r="F17" t="s">
        <v>30</v>
      </c>
      <c r="G17" t="s">
        <v>31</v>
      </c>
      <c r="H17" t="s">
        <v>32</v>
      </c>
    </row>
    <row r="18" spans="5:15" x14ac:dyDescent="0.35">
      <c r="E18" s="7">
        <v>42026</v>
      </c>
      <c r="F18" t="s">
        <v>30</v>
      </c>
      <c r="G18" t="s">
        <v>31</v>
      </c>
      <c r="H18">
        <v>1.1315</v>
      </c>
      <c r="I18">
        <v>1.1482399999999999</v>
      </c>
      <c r="J18">
        <v>1.1146</v>
      </c>
      <c r="L18" t="s">
        <v>12</v>
      </c>
      <c r="M18">
        <f>J18</f>
        <v>1.1146</v>
      </c>
      <c r="N18" s="8">
        <f>IF(G18="L",(M18-H18)*10000,(H18-M18)*10000)</f>
        <v>168.99999999999915</v>
      </c>
    </row>
    <row r="19" spans="5:15" x14ac:dyDescent="0.35">
      <c r="E19" s="7">
        <v>42031</v>
      </c>
      <c r="F19" t="s">
        <v>33</v>
      </c>
      <c r="G19" t="s">
        <v>34</v>
      </c>
      <c r="H19" t="s">
        <v>32</v>
      </c>
    </row>
    <row r="20" spans="5:15" x14ac:dyDescent="0.35">
      <c r="E20" s="7">
        <v>42034</v>
      </c>
      <c r="F20" t="s">
        <v>33</v>
      </c>
      <c r="G20" t="s">
        <v>31</v>
      </c>
      <c r="H20" t="s">
        <v>32</v>
      </c>
    </row>
    <row r="21" spans="5:15" x14ac:dyDescent="0.35">
      <c r="E21" s="7">
        <v>42037</v>
      </c>
      <c r="F21" t="s">
        <v>33</v>
      </c>
      <c r="G21" t="s">
        <v>34</v>
      </c>
      <c r="H21">
        <v>1.13622</v>
      </c>
      <c r="I21">
        <v>1.1326000000000001</v>
      </c>
      <c r="J21">
        <v>1.1397999999999999</v>
      </c>
      <c r="L21" t="s">
        <v>12</v>
      </c>
      <c r="M21">
        <f>J21</f>
        <v>1.1397999999999999</v>
      </c>
      <c r="N21" s="8">
        <f>IF(G21="L",(M21-H21)*10000,(H21-M21)*10000)</f>
        <v>35.799999999999166</v>
      </c>
    </row>
    <row r="22" spans="5:15" x14ac:dyDescent="0.35">
      <c r="E22" s="7">
        <v>42040</v>
      </c>
      <c r="F22" t="s">
        <v>30</v>
      </c>
      <c r="G22" t="s">
        <v>34</v>
      </c>
      <c r="H22" t="s">
        <v>32</v>
      </c>
      <c r="N22" s="8"/>
    </row>
    <row r="23" spans="5:15" x14ac:dyDescent="0.35">
      <c r="E23" s="7">
        <v>42045</v>
      </c>
      <c r="F23" t="s">
        <v>33</v>
      </c>
      <c r="G23" t="s">
        <v>31</v>
      </c>
      <c r="H23" t="s">
        <v>32</v>
      </c>
    </row>
    <row r="24" spans="5:15" x14ac:dyDescent="0.35">
      <c r="E24" s="7">
        <v>42047</v>
      </c>
      <c r="F24" t="s">
        <v>33</v>
      </c>
      <c r="G24" t="s">
        <v>34</v>
      </c>
      <c r="H24">
        <v>1.14229</v>
      </c>
      <c r="I24">
        <v>1.13602</v>
      </c>
      <c r="L24" t="s">
        <v>14</v>
      </c>
      <c r="M24">
        <f>I24</f>
        <v>1.13602</v>
      </c>
      <c r="N24" s="8">
        <f>IF(G24="L",(M24-H24)*10000,(H24-M24)*10000)</f>
        <v>-62.699999999999974</v>
      </c>
    </row>
    <row r="25" spans="5:15" x14ac:dyDescent="0.35">
      <c r="E25" s="7">
        <v>42051</v>
      </c>
      <c r="F25" t="s">
        <v>33</v>
      </c>
      <c r="G25" t="s">
        <v>31</v>
      </c>
      <c r="H25" t="s">
        <v>32</v>
      </c>
    </row>
    <row r="26" spans="5:15" x14ac:dyDescent="0.35">
      <c r="E26" s="7">
        <v>42052</v>
      </c>
      <c r="F26" t="s">
        <v>33</v>
      </c>
      <c r="G26" t="s">
        <v>34</v>
      </c>
      <c r="H26" t="s">
        <v>32</v>
      </c>
    </row>
    <row r="27" spans="5:15" x14ac:dyDescent="0.35">
      <c r="E27" s="7">
        <v>42058</v>
      </c>
      <c r="F27" t="s">
        <v>33</v>
      </c>
      <c r="G27" t="s">
        <v>31</v>
      </c>
      <c r="H27">
        <v>1.1295999999999999</v>
      </c>
      <c r="I27">
        <v>1.1343099999999999</v>
      </c>
      <c r="J27">
        <v>1.1243099999999999</v>
      </c>
      <c r="L27" t="s">
        <v>14</v>
      </c>
      <c r="M27">
        <f>I27</f>
        <v>1.1343099999999999</v>
      </c>
      <c r="N27" s="8">
        <f>IF(G27="L",(M27-H27)*10000,(H27-M27)*10000)</f>
        <v>-47.099999999999923</v>
      </c>
    </row>
    <row r="28" spans="5:15" x14ac:dyDescent="0.35">
      <c r="E28" s="7">
        <v>42060</v>
      </c>
      <c r="F28" t="s">
        <v>33</v>
      </c>
      <c r="G28" t="s">
        <v>34</v>
      </c>
      <c r="H28" t="s">
        <v>32</v>
      </c>
    </row>
    <row r="29" spans="5:15" x14ac:dyDescent="0.35">
      <c r="E29" s="7">
        <v>42061</v>
      </c>
      <c r="F29" t="s">
        <v>33</v>
      </c>
      <c r="G29" t="s">
        <v>31</v>
      </c>
      <c r="H29">
        <v>1.11836</v>
      </c>
      <c r="J29">
        <v>1.1085400000000001</v>
      </c>
      <c r="L29" t="s">
        <v>12</v>
      </c>
      <c r="M29">
        <f>J29</f>
        <v>1.1085400000000001</v>
      </c>
      <c r="N29" s="8">
        <f>IF(G29="L",(M29-H29)*10000,(H29-M29)*10000)</f>
        <v>98.199999999999392</v>
      </c>
    </row>
    <row r="30" spans="5:15" x14ac:dyDescent="0.35">
      <c r="E30" s="7">
        <v>42066</v>
      </c>
      <c r="F30" t="s">
        <v>30</v>
      </c>
      <c r="G30" t="s">
        <v>31</v>
      </c>
      <c r="H30">
        <v>1.1154500000000001</v>
      </c>
      <c r="J30">
        <v>1.1122399999999999</v>
      </c>
      <c r="L30" t="s">
        <v>12</v>
      </c>
      <c r="M30">
        <f>J30</f>
        <v>1.1122399999999999</v>
      </c>
      <c r="N30" s="8">
        <f>IF(G30="L",(M30-H30)*10000,(H30-M30)*10000)</f>
        <v>32.100000000001572</v>
      </c>
      <c r="O30" t="s">
        <v>35</v>
      </c>
    </row>
    <row r="31" spans="5:15" x14ac:dyDescent="0.35">
      <c r="E31" s="7">
        <v>42073</v>
      </c>
      <c r="F31" t="s">
        <v>30</v>
      </c>
      <c r="G31" t="s">
        <v>31</v>
      </c>
      <c r="H31">
        <v>1.0692699999999999</v>
      </c>
      <c r="J31">
        <v>1.06101</v>
      </c>
      <c r="L31" t="s">
        <v>12</v>
      </c>
      <c r="M31">
        <f>J31</f>
        <v>1.06101</v>
      </c>
      <c r="N31" s="8">
        <f>IF(G31="L",(M31-H31)*10000,(H31-M31)*10000)</f>
        <v>82.599999999999341</v>
      </c>
    </row>
    <row r="32" spans="5:15" x14ac:dyDescent="0.35">
      <c r="E32" s="7">
        <v>42076</v>
      </c>
      <c r="F32" t="s">
        <v>30</v>
      </c>
      <c r="G32" t="s">
        <v>31</v>
      </c>
      <c r="H32" t="s">
        <v>32</v>
      </c>
    </row>
    <row r="33" spans="5:15" x14ac:dyDescent="0.35">
      <c r="E33" s="7">
        <v>42080</v>
      </c>
      <c r="F33" t="s">
        <v>33</v>
      </c>
      <c r="G33" t="s">
        <v>34</v>
      </c>
      <c r="H33">
        <v>1.0650999999999999</v>
      </c>
      <c r="J33">
        <v>1.06975</v>
      </c>
      <c r="L33" t="s">
        <v>12</v>
      </c>
      <c r="M33">
        <f>J33</f>
        <v>1.06975</v>
      </c>
      <c r="N33" s="8">
        <f t="shared" ref="N33:N39" si="0">IF(G33="L",(M33-H33)*10000,(H33-M33)*10000)</f>
        <v>46.500000000000426</v>
      </c>
    </row>
    <row r="34" spans="5:15" x14ac:dyDescent="0.35">
      <c r="E34" s="7">
        <v>42083</v>
      </c>
      <c r="F34" t="s">
        <v>30</v>
      </c>
      <c r="G34" t="s">
        <v>34</v>
      </c>
      <c r="H34">
        <v>1.0882099999999999</v>
      </c>
      <c r="J34">
        <v>1.1016900000000001</v>
      </c>
      <c r="L34" t="s">
        <v>12</v>
      </c>
      <c r="M34">
        <f>J34</f>
        <v>1.1016900000000001</v>
      </c>
      <c r="N34" s="8">
        <f t="shared" si="0"/>
        <v>134.80000000000157</v>
      </c>
    </row>
    <row r="35" spans="5:15" x14ac:dyDescent="0.35">
      <c r="E35" s="7">
        <v>42088</v>
      </c>
      <c r="F35" t="s">
        <v>30</v>
      </c>
      <c r="G35" t="s">
        <v>34</v>
      </c>
      <c r="H35">
        <v>1.1014900000000001</v>
      </c>
      <c r="I35">
        <v>1.09558</v>
      </c>
      <c r="L35" t="s">
        <v>14</v>
      </c>
      <c r="M35">
        <f>I35</f>
        <v>1.09558</v>
      </c>
      <c r="N35" s="8">
        <f t="shared" si="0"/>
        <v>-59.100000000000819</v>
      </c>
    </row>
    <row r="36" spans="5:15" x14ac:dyDescent="0.35">
      <c r="E36" s="7">
        <v>42093</v>
      </c>
      <c r="F36" t="s">
        <v>33</v>
      </c>
      <c r="G36" t="s">
        <v>31</v>
      </c>
      <c r="H36">
        <v>1.0809899999999999</v>
      </c>
      <c r="J36">
        <v>1.0766100000000001</v>
      </c>
      <c r="L36" t="s">
        <v>12</v>
      </c>
      <c r="M36">
        <f>J36</f>
        <v>1.0766100000000001</v>
      </c>
      <c r="N36" s="8">
        <f t="shared" si="0"/>
        <v>43.799999999998285</v>
      </c>
    </row>
    <row r="37" spans="5:15" x14ac:dyDescent="0.35">
      <c r="E37" s="7">
        <v>42096</v>
      </c>
      <c r="F37" t="s">
        <v>33</v>
      </c>
      <c r="G37" t="s">
        <v>34</v>
      </c>
      <c r="H37">
        <v>1.09053</v>
      </c>
      <c r="J37">
        <v>1.09822</v>
      </c>
      <c r="L37" t="s">
        <v>12</v>
      </c>
      <c r="M37">
        <f>J37</f>
        <v>1.09822</v>
      </c>
      <c r="N37" s="8">
        <f t="shared" si="0"/>
        <v>76.89999999999975</v>
      </c>
    </row>
    <row r="38" spans="5:15" x14ac:dyDescent="0.35">
      <c r="E38" s="7">
        <v>42101</v>
      </c>
      <c r="F38" t="s">
        <v>33</v>
      </c>
      <c r="G38" t="s">
        <v>31</v>
      </c>
      <c r="H38">
        <v>1.08033</v>
      </c>
      <c r="I38">
        <v>1.0879099999999999</v>
      </c>
      <c r="J38">
        <v>1.07264</v>
      </c>
      <c r="L38" t="s">
        <v>12</v>
      </c>
      <c r="M38">
        <f>J38</f>
        <v>1.07264</v>
      </c>
      <c r="N38" s="9">
        <f t="shared" si="0"/>
        <v>76.89999999999975</v>
      </c>
    </row>
    <row r="39" spans="5:15" x14ac:dyDescent="0.35">
      <c r="E39" s="7">
        <v>42109</v>
      </c>
      <c r="F39" t="s">
        <v>33</v>
      </c>
      <c r="G39" t="s">
        <v>34</v>
      </c>
      <c r="H39">
        <v>1.0702199999999999</v>
      </c>
      <c r="I39">
        <v>1.0635300000000001</v>
      </c>
      <c r="J39">
        <v>1.0767599999999999</v>
      </c>
      <c r="L39" t="s">
        <v>16</v>
      </c>
      <c r="M39">
        <f>H39+0.001</f>
        <v>1.0712199999999998</v>
      </c>
      <c r="N39" s="9">
        <f t="shared" si="0"/>
        <v>9.9999999999988987</v>
      </c>
    </row>
    <row r="40" spans="5:15" x14ac:dyDescent="0.35">
      <c r="E40" s="7">
        <v>42115</v>
      </c>
      <c r="F40" t="s">
        <v>33</v>
      </c>
      <c r="G40" t="s">
        <v>31</v>
      </c>
      <c r="H40" t="s">
        <v>32</v>
      </c>
    </row>
    <row r="41" spans="5:15" x14ac:dyDescent="0.35">
      <c r="E41" s="7">
        <v>42117</v>
      </c>
      <c r="F41" t="s">
        <v>33</v>
      </c>
      <c r="G41" t="s">
        <v>34</v>
      </c>
      <c r="H41">
        <v>1.08456</v>
      </c>
      <c r="J41">
        <v>1.0934900000000001</v>
      </c>
      <c r="L41" t="s">
        <v>12</v>
      </c>
      <c r="M41">
        <f>J41</f>
        <v>1.0934900000000001</v>
      </c>
      <c r="N41" s="9">
        <f t="shared" ref="N41:N46" si="1">IF(G41="L",(M41-H41)*10000,(H41-M41)*10000)</f>
        <v>89.300000000001049</v>
      </c>
      <c r="O41" t="s">
        <v>36</v>
      </c>
    </row>
    <row r="42" spans="5:15" x14ac:dyDescent="0.35">
      <c r="E42" s="7">
        <v>42130</v>
      </c>
      <c r="F42" t="s">
        <v>33</v>
      </c>
      <c r="G42" t="s">
        <v>34</v>
      </c>
      <c r="H42">
        <v>1.13703</v>
      </c>
      <c r="I42">
        <v>1.1271</v>
      </c>
      <c r="L42" t="s">
        <v>14</v>
      </c>
      <c r="M42">
        <f>I42</f>
        <v>1.1271</v>
      </c>
      <c r="N42" s="9">
        <f t="shared" si="1"/>
        <v>-99.29999999999994</v>
      </c>
    </row>
    <row r="43" spans="5:15" x14ac:dyDescent="0.35">
      <c r="E43" s="7">
        <v>42132</v>
      </c>
      <c r="F43" t="s">
        <v>33</v>
      </c>
      <c r="G43" t="s">
        <v>31</v>
      </c>
      <c r="H43">
        <v>1.11791</v>
      </c>
      <c r="L43" t="s">
        <v>16</v>
      </c>
      <c r="M43">
        <f>H43-0.001</f>
        <v>1.1169100000000001</v>
      </c>
      <c r="N43" s="9">
        <f t="shared" si="1"/>
        <v>9.9999999999988987</v>
      </c>
    </row>
    <row r="44" spans="5:15" x14ac:dyDescent="0.35">
      <c r="E44" s="7">
        <v>42137</v>
      </c>
      <c r="F44" t="s">
        <v>33</v>
      </c>
      <c r="G44" t="s">
        <v>34</v>
      </c>
      <c r="H44">
        <v>1.13828</v>
      </c>
      <c r="L44" t="s">
        <v>16</v>
      </c>
      <c r="M44">
        <f>H44+0.001</f>
        <v>1.1392799999999998</v>
      </c>
      <c r="N44" s="9">
        <f t="shared" si="1"/>
        <v>9.9999999999988987</v>
      </c>
    </row>
    <row r="45" spans="5:15" x14ac:dyDescent="0.35">
      <c r="E45" s="7">
        <v>42143</v>
      </c>
      <c r="F45" t="s">
        <v>33</v>
      </c>
      <c r="G45" t="s">
        <v>31</v>
      </c>
      <c r="H45">
        <v>1.11188</v>
      </c>
      <c r="J45">
        <v>1.1012999999999999</v>
      </c>
      <c r="L45" t="s">
        <v>12</v>
      </c>
      <c r="M45">
        <f>J45</f>
        <v>1.1012999999999999</v>
      </c>
      <c r="N45" s="9">
        <f t="shared" si="1"/>
        <v>105.80000000000034</v>
      </c>
      <c r="O45" t="s">
        <v>36</v>
      </c>
    </row>
    <row r="46" spans="5:15" x14ac:dyDescent="0.35">
      <c r="E46" s="7">
        <v>42146</v>
      </c>
      <c r="F46" t="s">
        <v>30</v>
      </c>
      <c r="G46" t="s">
        <v>31</v>
      </c>
      <c r="H46">
        <v>1.1002099999999999</v>
      </c>
      <c r="J46">
        <v>1.08961</v>
      </c>
      <c r="L46" t="s">
        <v>12</v>
      </c>
      <c r="M46">
        <f>J46</f>
        <v>1.08961</v>
      </c>
      <c r="N46" s="9">
        <f t="shared" si="1"/>
        <v>105.99999999999943</v>
      </c>
      <c r="O46" t="s">
        <v>35</v>
      </c>
    </row>
    <row r="47" spans="5:15" x14ac:dyDescent="0.35">
      <c r="E47" s="7">
        <v>42153</v>
      </c>
      <c r="F47" t="s">
        <v>33</v>
      </c>
      <c r="G47" t="s">
        <v>34</v>
      </c>
      <c r="H47" t="s">
        <v>32</v>
      </c>
    </row>
    <row r="48" spans="5:15" x14ac:dyDescent="0.35">
      <c r="E48" s="7">
        <v>42156</v>
      </c>
      <c r="F48" t="s">
        <v>33</v>
      </c>
      <c r="G48" t="s">
        <v>31</v>
      </c>
      <c r="H48" t="s">
        <v>32</v>
      </c>
    </row>
    <row r="49" spans="5:15" x14ac:dyDescent="0.35">
      <c r="E49" s="7">
        <v>42157</v>
      </c>
      <c r="F49" t="s">
        <v>33</v>
      </c>
      <c r="G49" t="s">
        <v>34</v>
      </c>
      <c r="H49">
        <v>1.11941</v>
      </c>
      <c r="J49">
        <v>1.13327</v>
      </c>
      <c r="L49" t="s">
        <v>12</v>
      </c>
      <c r="M49">
        <f>J49</f>
        <v>1.13327</v>
      </c>
      <c r="N49" s="9">
        <f>IF(G49="L",(M49-H49)*10000,(H49-M49)*10000)</f>
        <v>138.59999999999982</v>
      </c>
      <c r="O49" t="s">
        <v>37</v>
      </c>
    </row>
  </sheetData>
  <mergeCells count="9">
    <mergeCell ref="C7:H7"/>
    <mergeCell ref="C8:H8"/>
    <mergeCell ref="C9:H9"/>
    <mergeCell ref="B2:H2"/>
    <mergeCell ref="K2:L2"/>
    <mergeCell ref="C3:H3"/>
    <mergeCell ref="C4:H4"/>
    <mergeCell ref="C5:H5"/>
    <mergeCell ref="C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 HA method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sd_windows</dc:creator>
  <cp:lastModifiedBy>sd_windows</cp:lastModifiedBy>
  <dcterms:created xsi:type="dcterms:W3CDTF">2015-06-07T03:22:20Z</dcterms:created>
  <dcterms:modified xsi:type="dcterms:W3CDTF">2015-06-07T03:29:19Z</dcterms:modified>
</cp:coreProperties>
</file>