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75" windowWidth="19320" windowHeight="10140"/>
  </bookViews>
  <sheets>
    <sheet name="Weekly" sheetId="4" r:id="rId1"/>
    <sheet name="PivotPoints" sheetId="3" r:id="rId2"/>
  </sheets>
  <calcPr calcId="125725"/>
</workbook>
</file>

<file path=xl/calcChain.xml><?xml version="1.0" encoding="utf-8"?>
<calcChain xmlns="http://schemas.openxmlformats.org/spreadsheetml/2006/main">
  <c r="C3" i="4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D2"/>
  <c r="I2"/>
  <c r="B1" i="3"/>
  <c r="D3" i="4" l="1"/>
  <c r="K10" i="3"/>
  <c r="J10"/>
  <c r="I10"/>
  <c r="H10"/>
  <c r="G10"/>
  <c r="F10"/>
  <c r="E10"/>
  <c r="D10"/>
  <c r="B2" i="4"/>
  <c r="A3" l="1"/>
  <c r="F3"/>
  <c r="F4" s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E2"/>
  <c r="I3" l="1"/>
  <c r="E3" l="1"/>
  <c r="B3"/>
  <c r="A4" s="1"/>
  <c r="D4" s="1"/>
  <c r="G17" i="3"/>
  <c r="G23" s="1"/>
  <c r="F17"/>
  <c r="F21" s="1"/>
  <c r="E17"/>
  <c r="E23" s="1"/>
  <c r="K17"/>
  <c r="K23" s="1"/>
  <c r="J17"/>
  <c r="J23" s="1"/>
  <c r="I17"/>
  <c r="I23" s="1"/>
  <c r="H17"/>
  <c r="H23" s="1"/>
  <c r="D17"/>
  <c r="D13" s="1"/>
  <c r="I4" i="4" l="1"/>
  <c r="B4"/>
  <c r="A5" s="1"/>
  <c r="D5" s="1"/>
  <c r="J13" i="3"/>
  <c r="J11"/>
  <c r="J15"/>
  <c r="F15"/>
  <c r="F11"/>
  <c r="F13"/>
  <c r="E11"/>
  <c r="E13"/>
  <c r="E15"/>
  <c r="G13"/>
  <c r="G11"/>
  <c r="G15"/>
  <c r="F19"/>
  <c r="E21"/>
  <c r="G21"/>
  <c r="F23"/>
  <c r="E19"/>
  <c r="G19"/>
  <c r="K11"/>
  <c r="K13"/>
  <c r="K15"/>
  <c r="I13"/>
  <c r="I15"/>
  <c r="I11"/>
  <c r="H11"/>
  <c r="H13"/>
  <c r="H15"/>
  <c r="H19"/>
  <c r="H21"/>
  <c r="K19"/>
  <c r="K21"/>
  <c r="J19"/>
  <c r="J21"/>
  <c r="I19"/>
  <c r="I21"/>
  <c r="D11"/>
  <c r="D23"/>
  <c r="D21"/>
  <c r="D19"/>
  <c r="D15"/>
  <c r="I5" i="4" l="1"/>
  <c r="E4"/>
  <c r="E5" l="1"/>
  <c r="B5"/>
  <c r="A6" s="1"/>
  <c r="D6" s="1"/>
  <c r="I6" l="1"/>
  <c r="B6" l="1"/>
  <c r="A7" s="1"/>
  <c r="D7" s="1"/>
  <c r="E6"/>
  <c r="I7" l="1"/>
  <c r="B7" l="1"/>
  <c r="A8" s="1"/>
  <c r="D8" s="1"/>
  <c r="E7"/>
  <c r="I8" l="1"/>
  <c r="E8" l="1"/>
  <c r="B8" l="1"/>
  <c r="A9" s="1"/>
  <c r="D9" l="1"/>
  <c r="I9"/>
  <c r="B9"/>
  <c r="A10" s="1"/>
  <c r="D10" l="1"/>
  <c r="I10"/>
  <c r="E9"/>
  <c r="D11" l="1"/>
  <c r="B10"/>
  <c r="A11" s="1"/>
  <c r="E10"/>
  <c r="I11" l="1"/>
  <c r="B11" l="1"/>
  <c r="A12" s="1"/>
  <c r="D12" s="1"/>
  <c r="E11"/>
  <c r="I12" l="1"/>
  <c r="B12" l="1"/>
  <c r="A13" s="1"/>
  <c r="D13" s="1"/>
  <c r="E12"/>
  <c r="I13" l="1"/>
  <c r="B13" l="1"/>
  <c r="A14" s="1"/>
  <c r="D14" s="1"/>
  <c r="E13"/>
  <c r="I14" l="1"/>
  <c r="B14"/>
  <c r="A15" s="1"/>
  <c r="D15" s="1"/>
  <c r="E14" l="1"/>
  <c r="I15"/>
  <c r="B15" l="1"/>
  <c r="A16" s="1"/>
  <c r="D16" s="1"/>
  <c r="E15"/>
  <c r="I16" l="1"/>
  <c r="B16" l="1"/>
  <c r="A17" s="1"/>
  <c r="D17" s="1"/>
  <c r="E16"/>
  <c r="I17" l="1"/>
  <c r="B17"/>
  <c r="A18" s="1"/>
  <c r="D18" s="1"/>
  <c r="I18" l="1"/>
  <c r="B18"/>
  <c r="A19" s="1"/>
  <c r="D19" s="1"/>
  <c r="E17"/>
  <c r="E18" l="1"/>
  <c r="I19"/>
  <c r="B19"/>
  <c r="A20" s="1"/>
  <c r="B20" l="1"/>
  <c r="A21" s="1"/>
  <c r="D21" s="1"/>
  <c r="D20"/>
  <c r="E19"/>
  <c r="I20"/>
  <c r="E20" l="1"/>
  <c r="I21"/>
  <c r="E21" s="1"/>
  <c r="B21"/>
  <c r="A22" s="1"/>
  <c r="D22" s="1"/>
  <c r="I22" l="1"/>
  <c r="E22" l="1"/>
  <c r="B22"/>
  <c r="A23" s="1"/>
  <c r="D23" s="1"/>
  <c r="I23" l="1"/>
  <c r="E23" l="1"/>
  <c r="B23"/>
  <c r="A24" s="1"/>
  <c r="D24" s="1"/>
  <c r="I24" l="1"/>
  <c r="E24" l="1"/>
  <c r="B24"/>
  <c r="A25" s="1"/>
  <c r="D25" s="1"/>
  <c r="I25" l="1"/>
  <c r="E25" l="1"/>
  <c r="B25"/>
  <c r="A26" s="1"/>
  <c r="D26" s="1"/>
  <c r="I26" l="1"/>
  <c r="E26" l="1"/>
  <c r="B26"/>
  <c r="A27" l="1"/>
  <c r="D27" s="1"/>
  <c r="I27" l="1"/>
  <c r="E27" l="1"/>
  <c r="B27"/>
  <c r="A28" s="1"/>
  <c r="D28" s="1"/>
  <c r="I28" l="1"/>
  <c r="B28"/>
  <c r="A29" s="1"/>
  <c r="D29" s="1"/>
  <c r="I29" l="1"/>
  <c r="E28"/>
  <c r="B29"/>
  <c r="A30" s="1"/>
  <c r="D30" s="1"/>
  <c r="I30" l="1"/>
  <c r="B30"/>
  <c r="A31" s="1"/>
  <c r="D31" s="1"/>
  <c r="E29"/>
  <c r="I31" l="1"/>
  <c r="B31"/>
  <c r="A32" s="1"/>
  <c r="D32" s="1"/>
  <c r="E30"/>
  <c r="I32" l="1"/>
  <c r="B32"/>
  <c r="E31"/>
  <c r="E32" l="1"/>
</calcChain>
</file>

<file path=xl/sharedStrings.xml><?xml version="1.0" encoding="utf-8"?>
<sst xmlns="http://schemas.openxmlformats.org/spreadsheetml/2006/main" count="61" uniqueCount="31">
  <si>
    <t>Margin cost</t>
  </si>
  <si>
    <t># of contracts</t>
  </si>
  <si>
    <t>Date</t>
  </si>
  <si>
    <t>Account Bal</t>
  </si>
  <si>
    <t>Running Bal</t>
  </si>
  <si>
    <t>% relative to capital</t>
  </si>
  <si>
    <t>R1</t>
  </si>
  <si>
    <t>R2</t>
  </si>
  <si>
    <t>PP</t>
  </si>
  <si>
    <t>S1</t>
  </si>
  <si>
    <t>S2</t>
  </si>
  <si>
    <t>Market Data</t>
  </si>
  <si>
    <t>Hit Levels</t>
  </si>
  <si>
    <t>High</t>
  </si>
  <si>
    <t>Low</t>
  </si>
  <si>
    <t>Close</t>
  </si>
  <si>
    <t>R3</t>
  </si>
  <si>
    <t>S3</t>
  </si>
  <si>
    <t>EURUSD</t>
  </si>
  <si>
    <t>Status</t>
  </si>
  <si>
    <t>Daily Pivots</t>
  </si>
  <si>
    <t>GBPUSD</t>
  </si>
  <si>
    <t>AUDUSD</t>
  </si>
  <si>
    <t>USDCHF</t>
  </si>
  <si>
    <t>USDJPY</t>
  </si>
  <si>
    <t>USDCAD</t>
  </si>
  <si>
    <t>NZDUSD</t>
  </si>
  <si>
    <t>EURAUD</t>
  </si>
  <si>
    <t>Profit (value)</t>
  </si>
  <si>
    <t>Actual Bal</t>
  </si>
  <si>
    <t>Open</t>
  </si>
</sst>
</file>

<file path=xl/styles.xml><?xml version="1.0" encoding="utf-8"?>
<styleSheet xmlns="http://schemas.openxmlformats.org/spreadsheetml/2006/main">
  <numFmts count="8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.0_);_(* \(#,##0.0\);_(* &quot;-&quot;??_);_(@_)"/>
    <numFmt numFmtId="167" formatCode="[$-F800]dddd\,\ mmmm\ dd\,\ yyyy"/>
    <numFmt numFmtId="168" formatCode="_(* #,##0.0000_);_(* \(#,##0.0000\);_(* &quot;-&quot;??_);_(@_)"/>
    <numFmt numFmtId="169" formatCode="[$-409]d\-mmm\-yyyy;@"/>
    <numFmt numFmtId="170" formatCode="[$-100C]d\ mmm\ yy;@"/>
    <numFmt numFmtId="171" formatCode="_-[$$-409]* #,##0_ ;_-[$$-409]* \-#,##0\ ;_-[$$-409]* &quot;-&quot;??_ ;_-@_ 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2">
    <xf numFmtId="0" fontId="0" fillId="0" borderId="0" xfId="0"/>
    <xf numFmtId="165" fontId="0" fillId="0" borderId="0" xfId="1" applyFont="1"/>
    <xf numFmtId="166" fontId="0" fillId="0" borderId="0" xfId="1" applyNumberFormat="1" applyFont="1"/>
    <xf numFmtId="167" fontId="0" fillId="0" borderId="0" xfId="0" applyNumberFormat="1"/>
    <xf numFmtId="164" fontId="0" fillId="0" borderId="0" xfId="3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0" borderId="0" xfId="0" applyFont="1" applyBorder="1"/>
    <xf numFmtId="0" fontId="3" fillId="6" borderId="0" xfId="0" applyFont="1" applyFill="1" applyBorder="1"/>
    <xf numFmtId="0" fontId="3" fillId="5" borderId="0" xfId="0" applyFont="1" applyFill="1" applyBorder="1"/>
    <xf numFmtId="0" fontId="3" fillId="4" borderId="0" xfId="0" applyFont="1" applyFill="1" applyBorder="1"/>
    <xf numFmtId="0" fontId="3" fillId="3" borderId="0" xfId="0" applyFon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7" borderId="4" xfId="0" applyFont="1" applyFill="1" applyBorder="1"/>
    <xf numFmtId="0" fontId="3" fillId="7" borderId="0" xfId="0" applyFont="1" applyFill="1" applyBorder="1"/>
    <xf numFmtId="0" fontId="3" fillId="7" borderId="5" xfId="0" applyFont="1" applyFill="1" applyBorder="1"/>
    <xf numFmtId="165" fontId="0" fillId="0" borderId="0" xfId="1" applyFont="1" applyBorder="1"/>
    <xf numFmtId="168" fontId="0" fillId="0" borderId="0" xfId="1" applyNumberFormat="1" applyFont="1" applyBorder="1"/>
    <xf numFmtId="168" fontId="3" fillId="7" borderId="0" xfId="1" applyNumberFormat="1" applyFont="1" applyFill="1" applyBorder="1"/>
    <xf numFmtId="168" fontId="0" fillId="6" borderId="0" xfId="1" applyNumberFormat="1" applyFont="1" applyFill="1" applyBorder="1"/>
    <xf numFmtId="168" fontId="0" fillId="5" borderId="0" xfId="1" applyNumberFormat="1" applyFont="1" applyFill="1" applyBorder="1"/>
    <xf numFmtId="168" fontId="0" fillId="4" borderId="0" xfId="1" applyNumberFormat="1" applyFont="1" applyFill="1" applyBorder="1"/>
    <xf numFmtId="168" fontId="0" fillId="3" borderId="0" xfId="1" applyNumberFormat="1" applyFont="1" applyFill="1" applyBorder="1"/>
    <xf numFmtId="0" fontId="3" fillId="0" borderId="0" xfId="0" applyFont="1" applyFill="1" applyBorder="1"/>
    <xf numFmtId="168" fontId="0" fillId="0" borderId="0" xfId="1" applyNumberFormat="1" applyFont="1" applyFill="1" applyBorder="1"/>
    <xf numFmtId="164" fontId="2" fillId="2" borderId="9" xfId="3" applyFont="1" applyFill="1" applyBorder="1" applyAlignment="1">
      <alignment horizontal="center" wrapText="1"/>
    </xf>
    <xf numFmtId="166" fontId="2" fillId="2" borderId="9" xfId="1" applyNumberFormat="1" applyFont="1" applyFill="1" applyBorder="1" applyAlignment="1">
      <alignment horizontal="center" wrapText="1"/>
    </xf>
    <xf numFmtId="165" fontId="2" fillId="2" borderId="9" xfId="1" applyFont="1" applyFill="1" applyBorder="1" applyAlignment="1">
      <alignment horizontal="center" wrapText="1"/>
    </xf>
    <xf numFmtId="167" fontId="2" fillId="2" borderId="9" xfId="0" applyNumberFormat="1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164" fontId="0" fillId="0" borderId="9" xfId="3" applyFont="1" applyFill="1" applyBorder="1"/>
    <xf numFmtId="165" fontId="0" fillId="0" borderId="9" xfId="1" applyNumberFormat="1" applyFont="1" applyBorder="1"/>
    <xf numFmtId="165" fontId="0" fillId="0" borderId="9" xfId="1" applyFont="1" applyFill="1" applyBorder="1"/>
    <xf numFmtId="9" fontId="0" fillId="0" borderId="9" xfId="2" applyFont="1" applyFill="1" applyBorder="1"/>
    <xf numFmtId="169" fontId="0" fillId="0" borderId="9" xfId="0" applyNumberFormat="1" applyFill="1" applyBorder="1"/>
    <xf numFmtId="0" fontId="0" fillId="0" borderId="9" xfId="0" applyFill="1" applyBorder="1" applyAlignment="1">
      <alignment horizontal="center"/>
    </xf>
    <xf numFmtId="164" fontId="0" fillId="0" borderId="9" xfId="3" applyFont="1" applyBorder="1"/>
    <xf numFmtId="165" fontId="0" fillId="0" borderId="9" xfId="1" applyFont="1" applyBorder="1"/>
    <xf numFmtId="9" fontId="0" fillId="0" borderId="9" xfId="2" applyFont="1" applyBorder="1"/>
    <xf numFmtId="165" fontId="0" fillId="0" borderId="9" xfId="1" applyNumberFormat="1" applyFont="1" applyFill="1" applyBorder="1"/>
    <xf numFmtId="171" fontId="0" fillId="0" borderId="9" xfId="0" applyNumberFormat="1" applyFill="1" applyBorder="1" applyAlignment="1">
      <alignment horizontal="center"/>
    </xf>
    <xf numFmtId="171" fontId="0" fillId="0" borderId="9" xfId="0" applyNumberFormat="1" applyBorder="1" applyAlignment="1">
      <alignment horizontal="center"/>
    </xf>
    <xf numFmtId="170" fontId="4" fillId="0" borderId="7" xfId="0" applyNumberFormat="1" applyFont="1" applyBorder="1" applyAlignment="1">
      <alignment horizontal="center"/>
    </xf>
  </cellXfs>
  <cellStyles count="4">
    <cellStyle name="Comma" xfId="1" builtinId="3"/>
    <cellStyle name="Currency" xfId="3" builtinId="4"/>
    <cellStyle name="Normal" xfId="0" builtinId="0"/>
    <cellStyle name="Percent" xfId="2" builtinId="5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RowHeight="15"/>
  <cols>
    <col min="1" max="2" width="22.7109375" style="4" bestFit="1" customWidth="1"/>
    <col min="3" max="3" width="18" style="2" bestFit="1" customWidth="1"/>
    <col min="4" max="4" width="20.5703125" style="1" bestFit="1" customWidth="1"/>
    <col min="5" max="5" width="13.7109375" style="1" customWidth="1"/>
    <col min="6" max="6" width="18" style="3" customWidth="1"/>
    <col min="7" max="7" width="10.7109375" style="6" customWidth="1"/>
    <col min="8" max="8" width="15.85546875" style="6" customWidth="1"/>
    <col min="9" max="9" width="18.28515625" style="6" bestFit="1" customWidth="1"/>
  </cols>
  <sheetData>
    <row r="1" spans="1:9" s="5" customFormat="1" ht="33" customHeight="1">
      <c r="A1" s="34" t="s">
        <v>3</v>
      </c>
      <c r="B1" s="34" t="s">
        <v>4</v>
      </c>
      <c r="C1" s="35" t="s">
        <v>1</v>
      </c>
      <c r="D1" s="36" t="s">
        <v>0</v>
      </c>
      <c r="E1" s="36" t="s">
        <v>5</v>
      </c>
      <c r="F1" s="37" t="s">
        <v>2</v>
      </c>
      <c r="G1" s="38" t="s">
        <v>19</v>
      </c>
      <c r="H1" s="38" t="s">
        <v>28</v>
      </c>
      <c r="I1" s="38" t="s">
        <v>29</v>
      </c>
    </row>
    <row r="2" spans="1:9">
      <c r="A2" s="39">
        <v>1000</v>
      </c>
      <c r="B2" s="39">
        <f t="shared" ref="B2:B32" si="0">A2+(C2*1000)</f>
        <v>1500</v>
      </c>
      <c r="C2" s="40">
        <v>0.5</v>
      </c>
      <c r="D2" s="41">
        <f>C2*250</f>
        <v>125</v>
      </c>
      <c r="E2" s="42">
        <f t="shared" ref="E2" si="1">D2/A2</f>
        <v>0.125</v>
      </c>
      <c r="F2" s="43">
        <v>42005</v>
      </c>
      <c r="G2" s="44" t="s">
        <v>30</v>
      </c>
      <c r="H2" s="49"/>
      <c r="I2" s="49">
        <f>IFERROR(H2+A2,0)</f>
        <v>1000</v>
      </c>
    </row>
    <row r="3" spans="1:9">
      <c r="A3" s="45">
        <f>B2</f>
        <v>1500</v>
      </c>
      <c r="B3" s="39">
        <f t="shared" si="0"/>
        <v>2500</v>
      </c>
      <c r="C3" s="40">
        <f>C2*2</f>
        <v>1</v>
      </c>
      <c r="D3" s="46">
        <f>C3*250</f>
        <v>250</v>
      </c>
      <c r="E3" s="47">
        <f>IFERROR(D3/I3,0)</f>
        <v>0.16666666666666666</v>
      </c>
      <c r="F3" s="43">
        <f>F2+7</f>
        <v>42012</v>
      </c>
      <c r="G3" s="44" t="s">
        <v>30</v>
      </c>
      <c r="H3" s="49"/>
      <c r="I3" s="49">
        <f t="shared" ref="I3:I32" si="2">IFERROR(H3+A3,0)</f>
        <v>1500</v>
      </c>
    </row>
    <row r="4" spans="1:9">
      <c r="A4" s="45">
        <f t="shared" ref="A4:A11" si="3">B3</f>
        <v>2500</v>
      </c>
      <c r="B4" s="39">
        <f t="shared" si="0"/>
        <v>4500</v>
      </c>
      <c r="C4" s="40">
        <f t="shared" ref="C4:C32" si="4">C3*2</f>
        <v>2</v>
      </c>
      <c r="D4" s="46">
        <f t="shared" ref="D4:D10" si="5">C4*250</f>
        <v>500</v>
      </c>
      <c r="E4" s="47">
        <f t="shared" ref="E4:E32" si="6">IFERROR(D4/I4,0)</f>
        <v>0.2</v>
      </c>
      <c r="F4" s="43">
        <f t="shared" ref="F4:F32" si="7">F3+7</f>
        <v>42019</v>
      </c>
      <c r="G4" s="44" t="s">
        <v>30</v>
      </c>
      <c r="H4" s="49"/>
      <c r="I4" s="49">
        <f t="shared" si="2"/>
        <v>2500</v>
      </c>
    </row>
    <row r="5" spans="1:9">
      <c r="A5" s="45">
        <f t="shared" si="3"/>
        <v>4500</v>
      </c>
      <c r="B5" s="39">
        <f t="shared" si="0"/>
        <v>8500</v>
      </c>
      <c r="C5" s="40">
        <f t="shared" si="4"/>
        <v>4</v>
      </c>
      <c r="D5" s="46">
        <f t="shared" si="5"/>
        <v>1000</v>
      </c>
      <c r="E5" s="47">
        <f t="shared" si="6"/>
        <v>0.22222222222222221</v>
      </c>
      <c r="F5" s="43">
        <f t="shared" si="7"/>
        <v>42026</v>
      </c>
      <c r="G5" s="44" t="s">
        <v>30</v>
      </c>
      <c r="H5" s="49"/>
      <c r="I5" s="49">
        <f t="shared" si="2"/>
        <v>4500</v>
      </c>
    </row>
    <row r="6" spans="1:9">
      <c r="A6" s="45">
        <f t="shared" si="3"/>
        <v>8500</v>
      </c>
      <c r="B6" s="39">
        <f t="shared" si="0"/>
        <v>16500</v>
      </c>
      <c r="C6" s="40">
        <f t="shared" si="4"/>
        <v>8</v>
      </c>
      <c r="D6" s="46">
        <f t="shared" si="5"/>
        <v>2000</v>
      </c>
      <c r="E6" s="47">
        <f t="shared" si="6"/>
        <v>0.23529411764705882</v>
      </c>
      <c r="F6" s="43">
        <f t="shared" si="7"/>
        <v>42033</v>
      </c>
      <c r="G6" s="44" t="s">
        <v>30</v>
      </c>
      <c r="H6" s="49"/>
      <c r="I6" s="49">
        <f t="shared" si="2"/>
        <v>8500</v>
      </c>
    </row>
    <row r="7" spans="1:9">
      <c r="A7" s="45">
        <f t="shared" si="3"/>
        <v>16500</v>
      </c>
      <c r="B7" s="39">
        <f t="shared" si="0"/>
        <v>32500</v>
      </c>
      <c r="C7" s="40">
        <f t="shared" si="4"/>
        <v>16</v>
      </c>
      <c r="D7" s="46">
        <f t="shared" si="5"/>
        <v>4000</v>
      </c>
      <c r="E7" s="47">
        <f t="shared" si="6"/>
        <v>0.24242424242424243</v>
      </c>
      <c r="F7" s="43">
        <f t="shared" si="7"/>
        <v>42040</v>
      </c>
      <c r="G7" s="44" t="s">
        <v>30</v>
      </c>
      <c r="H7" s="50"/>
      <c r="I7" s="50">
        <f t="shared" si="2"/>
        <v>16500</v>
      </c>
    </row>
    <row r="8" spans="1:9">
      <c r="A8" s="45">
        <f t="shared" si="3"/>
        <v>32500</v>
      </c>
      <c r="B8" s="39">
        <f t="shared" si="0"/>
        <v>64500</v>
      </c>
      <c r="C8" s="40">
        <f t="shared" si="4"/>
        <v>32</v>
      </c>
      <c r="D8" s="46">
        <f t="shared" si="5"/>
        <v>8000</v>
      </c>
      <c r="E8" s="47">
        <f t="shared" si="6"/>
        <v>0.24615384615384617</v>
      </c>
      <c r="F8" s="43">
        <f t="shared" si="7"/>
        <v>42047</v>
      </c>
      <c r="G8" s="44" t="s">
        <v>30</v>
      </c>
      <c r="H8" s="50"/>
      <c r="I8" s="50">
        <f t="shared" si="2"/>
        <v>32500</v>
      </c>
    </row>
    <row r="9" spans="1:9">
      <c r="A9" s="45">
        <f t="shared" si="3"/>
        <v>64500</v>
      </c>
      <c r="B9" s="39">
        <f t="shared" si="0"/>
        <v>128500</v>
      </c>
      <c r="C9" s="40">
        <f t="shared" si="4"/>
        <v>64</v>
      </c>
      <c r="D9" s="46">
        <f t="shared" si="5"/>
        <v>16000</v>
      </c>
      <c r="E9" s="47">
        <f t="shared" si="6"/>
        <v>0.24806201550387597</v>
      </c>
      <c r="F9" s="43">
        <f t="shared" si="7"/>
        <v>42054</v>
      </c>
      <c r="G9" s="44" t="s">
        <v>30</v>
      </c>
      <c r="H9" s="50"/>
      <c r="I9" s="50">
        <f t="shared" si="2"/>
        <v>64500</v>
      </c>
    </row>
    <row r="10" spans="1:9">
      <c r="A10" s="39">
        <f t="shared" si="3"/>
        <v>128500</v>
      </c>
      <c r="B10" s="39">
        <f t="shared" si="0"/>
        <v>256500</v>
      </c>
      <c r="C10" s="48">
        <f t="shared" si="4"/>
        <v>128</v>
      </c>
      <c r="D10" s="41">
        <f t="shared" si="5"/>
        <v>32000</v>
      </c>
      <c r="E10" s="42">
        <f t="shared" si="6"/>
        <v>0.24902723735408561</v>
      </c>
      <c r="F10" s="43">
        <f t="shared" si="7"/>
        <v>42061</v>
      </c>
      <c r="G10" s="44" t="s">
        <v>30</v>
      </c>
      <c r="H10" s="49"/>
      <c r="I10" s="49">
        <f t="shared" si="2"/>
        <v>128500</v>
      </c>
    </row>
    <row r="11" spans="1:9">
      <c r="A11" s="45">
        <f t="shared" si="3"/>
        <v>256500</v>
      </c>
      <c r="B11" s="39">
        <f t="shared" si="0"/>
        <v>512500</v>
      </c>
      <c r="C11" s="40">
        <f t="shared" si="4"/>
        <v>256</v>
      </c>
      <c r="D11" s="46">
        <f t="shared" ref="D11:D12" si="8">C11*250</f>
        <v>64000</v>
      </c>
      <c r="E11" s="47">
        <f t="shared" si="6"/>
        <v>0.24951267056530213</v>
      </c>
      <c r="F11" s="43">
        <f t="shared" si="7"/>
        <v>42068</v>
      </c>
      <c r="G11" s="44" t="s">
        <v>30</v>
      </c>
      <c r="H11" s="50"/>
      <c r="I11" s="50">
        <f t="shared" si="2"/>
        <v>256500</v>
      </c>
    </row>
    <row r="12" spans="1:9" s="7" customFormat="1">
      <c r="A12" s="39">
        <f>B11</f>
        <v>512500</v>
      </c>
      <c r="B12" s="39">
        <f t="shared" si="0"/>
        <v>1024500</v>
      </c>
      <c r="C12" s="40">
        <f t="shared" si="4"/>
        <v>512</v>
      </c>
      <c r="D12" s="41">
        <f t="shared" si="8"/>
        <v>128000</v>
      </c>
      <c r="E12" s="42">
        <f t="shared" si="6"/>
        <v>0.24975609756097561</v>
      </c>
      <c r="F12" s="43">
        <f t="shared" si="7"/>
        <v>42075</v>
      </c>
      <c r="G12" s="44" t="s">
        <v>30</v>
      </c>
      <c r="H12" s="49"/>
      <c r="I12" s="49">
        <f t="shared" si="2"/>
        <v>512500</v>
      </c>
    </row>
    <row r="13" spans="1:9">
      <c r="A13" s="39">
        <f t="shared" ref="A13:A32" si="9">B12</f>
        <v>1024500</v>
      </c>
      <c r="B13" s="39">
        <f t="shared" si="0"/>
        <v>2048500</v>
      </c>
      <c r="C13" s="48">
        <f t="shared" si="4"/>
        <v>1024</v>
      </c>
      <c r="D13" s="41">
        <f t="shared" ref="D13:D32" si="10">C13*250</f>
        <v>256000</v>
      </c>
      <c r="E13" s="42">
        <f t="shared" si="6"/>
        <v>0.24987798926305516</v>
      </c>
      <c r="F13" s="43">
        <f t="shared" si="7"/>
        <v>42082</v>
      </c>
      <c r="G13" s="44" t="s">
        <v>30</v>
      </c>
      <c r="H13" s="49"/>
      <c r="I13" s="49">
        <f t="shared" si="2"/>
        <v>1024500</v>
      </c>
    </row>
    <row r="14" spans="1:9">
      <c r="A14" s="39">
        <f t="shared" si="9"/>
        <v>2048500</v>
      </c>
      <c r="B14" s="39">
        <f t="shared" si="0"/>
        <v>4096500</v>
      </c>
      <c r="C14" s="40">
        <f t="shared" si="4"/>
        <v>2048</v>
      </c>
      <c r="D14" s="41">
        <f t="shared" si="10"/>
        <v>512000</v>
      </c>
      <c r="E14" s="47">
        <f t="shared" si="6"/>
        <v>0.2499389797412741</v>
      </c>
      <c r="F14" s="43">
        <f t="shared" si="7"/>
        <v>42089</v>
      </c>
      <c r="G14" s="44" t="s">
        <v>30</v>
      </c>
      <c r="H14" s="50"/>
      <c r="I14" s="50">
        <f t="shared" si="2"/>
        <v>2048500</v>
      </c>
    </row>
    <row r="15" spans="1:9">
      <c r="A15" s="39">
        <f t="shared" si="9"/>
        <v>4096500</v>
      </c>
      <c r="B15" s="39">
        <f t="shared" si="0"/>
        <v>8192500</v>
      </c>
      <c r="C15" s="40">
        <f t="shared" si="4"/>
        <v>4096</v>
      </c>
      <c r="D15" s="41">
        <f t="shared" si="10"/>
        <v>1024000</v>
      </c>
      <c r="E15" s="47">
        <f t="shared" si="6"/>
        <v>0.24996948614671061</v>
      </c>
      <c r="F15" s="43">
        <f t="shared" si="7"/>
        <v>42096</v>
      </c>
      <c r="G15" s="44" t="s">
        <v>30</v>
      </c>
      <c r="H15" s="50"/>
      <c r="I15" s="50">
        <f t="shared" si="2"/>
        <v>4096500</v>
      </c>
    </row>
    <row r="16" spans="1:9">
      <c r="A16" s="39">
        <f t="shared" si="9"/>
        <v>8192500</v>
      </c>
      <c r="B16" s="39">
        <f t="shared" si="0"/>
        <v>16384500</v>
      </c>
      <c r="C16" s="48">
        <f t="shared" si="4"/>
        <v>8192</v>
      </c>
      <c r="D16" s="41">
        <f t="shared" si="10"/>
        <v>2048000</v>
      </c>
      <c r="E16" s="42">
        <f t="shared" si="6"/>
        <v>0.24998474214220323</v>
      </c>
      <c r="F16" s="43">
        <f t="shared" si="7"/>
        <v>42103</v>
      </c>
      <c r="G16" s="44" t="s">
        <v>30</v>
      </c>
      <c r="H16" s="49"/>
      <c r="I16" s="49">
        <f t="shared" si="2"/>
        <v>8192500</v>
      </c>
    </row>
    <row r="17" spans="1:9" s="7" customFormat="1">
      <c r="A17" s="39">
        <f t="shared" si="9"/>
        <v>16384500</v>
      </c>
      <c r="B17" s="39">
        <f t="shared" si="0"/>
        <v>32768500</v>
      </c>
      <c r="C17" s="40">
        <f t="shared" si="4"/>
        <v>16384</v>
      </c>
      <c r="D17" s="41">
        <f t="shared" si="10"/>
        <v>4096000</v>
      </c>
      <c r="E17" s="42">
        <f t="shared" si="6"/>
        <v>0.24999237083829229</v>
      </c>
      <c r="F17" s="43">
        <f t="shared" si="7"/>
        <v>42110</v>
      </c>
      <c r="G17" s="44" t="s">
        <v>30</v>
      </c>
      <c r="H17" s="49"/>
      <c r="I17" s="49">
        <f t="shared" si="2"/>
        <v>16384500</v>
      </c>
    </row>
    <row r="18" spans="1:9">
      <c r="A18" s="39">
        <f t="shared" si="9"/>
        <v>32768500</v>
      </c>
      <c r="B18" s="39">
        <f t="shared" si="0"/>
        <v>65536500</v>
      </c>
      <c r="C18" s="40">
        <f t="shared" si="4"/>
        <v>32768</v>
      </c>
      <c r="D18" s="41">
        <f t="shared" si="10"/>
        <v>8192000</v>
      </c>
      <c r="E18" s="47">
        <f t="shared" si="6"/>
        <v>0.24999618536094115</v>
      </c>
      <c r="F18" s="43">
        <f t="shared" si="7"/>
        <v>42117</v>
      </c>
      <c r="G18" s="44" t="s">
        <v>30</v>
      </c>
      <c r="H18" s="50"/>
      <c r="I18" s="50">
        <f t="shared" si="2"/>
        <v>32768500</v>
      </c>
    </row>
    <row r="19" spans="1:9">
      <c r="A19" s="39">
        <f t="shared" si="9"/>
        <v>65536500</v>
      </c>
      <c r="B19" s="39">
        <f t="shared" si="0"/>
        <v>131072500</v>
      </c>
      <c r="C19" s="40">
        <f t="shared" si="4"/>
        <v>65536</v>
      </c>
      <c r="D19" s="41">
        <f t="shared" si="10"/>
        <v>16384000</v>
      </c>
      <c r="E19" s="47">
        <f t="shared" si="6"/>
        <v>0.24999809266591899</v>
      </c>
      <c r="F19" s="43">
        <f t="shared" si="7"/>
        <v>42124</v>
      </c>
      <c r="G19" s="44" t="s">
        <v>30</v>
      </c>
      <c r="H19" s="50"/>
      <c r="I19" s="50">
        <f t="shared" si="2"/>
        <v>65536500</v>
      </c>
    </row>
    <row r="20" spans="1:9">
      <c r="A20" s="39">
        <f t="shared" si="9"/>
        <v>131072500</v>
      </c>
      <c r="B20" s="39">
        <f t="shared" si="0"/>
        <v>262144500</v>
      </c>
      <c r="C20" s="40">
        <f t="shared" si="4"/>
        <v>131072</v>
      </c>
      <c r="D20" s="41">
        <f t="shared" si="10"/>
        <v>32768000</v>
      </c>
      <c r="E20" s="47">
        <f t="shared" si="6"/>
        <v>0.24999904632932157</v>
      </c>
      <c r="F20" s="43">
        <f t="shared" si="7"/>
        <v>42131</v>
      </c>
      <c r="G20" s="44" t="s">
        <v>30</v>
      </c>
      <c r="H20" s="50"/>
      <c r="I20" s="50">
        <f t="shared" si="2"/>
        <v>131072500</v>
      </c>
    </row>
    <row r="21" spans="1:9">
      <c r="A21" s="39">
        <f t="shared" si="9"/>
        <v>262144500</v>
      </c>
      <c r="B21" s="39">
        <f t="shared" si="0"/>
        <v>524288500</v>
      </c>
      <c r="C21" s="48">
        <f t="shared" si="4"/>
        <v>262144</v>
      </c>
      <c r="D21" s="41">
        <f t="shared" si="10"/>
        <v>65536000</v>
      </c>
      <c r="E21" s="42">
        <f t="shared" si="6"/>
        <v>0.24999952316375129</v>
      </c>
      <c r="F21" s="43">
        <f t="shared" si="7"/>
        <v>42138</v>
      </c>
      <c r="G21" s="44" t="s">
        <v>30</v>
      </c>
      <c r="H21" s="49"/>
      <c r="I21" s="49">
        <f t="shared" si="2"/>
        <v>262144500</v>
      </c>
    </row>
    <row r="22" spans="1:9">
      <c r="A22" s="39">
        <f t="shared" si="9"/>
        <v>524288500</v>
      </c>
      <c r="B22" s="39">
        <f t="shared" si="0"/>
        <v>1048576500</v>
      </c>
      <c r="C22" s="40">
        <f t="shared" si="4"/>
        <v>524288</v>
      </c>
      <c r="D22" s="41">
        <f t="shared" si="10"/>
        <v>131072000</v>
      </c>
      <c r="E22" s="47">
        <f t="shared" si="6"/>
        <v>0.24999976158164827</v>
      </c>
      <c r="F22" s="43">
        <f t="shared" si="7"/>
        <v>42145</v>
      </c>
      <c r="G22" s="44" t="s">
        <v>30</v>
      </c>
      <c r="H22" s="50"/>
      <c r="I22" s="50">
        <f t="shared" si="2"/>
        <v>524288500</v>
      </c>
    </row>
    <row r="23" spans="1:9">
      <c r="A23" s="39">
        <f t="shared" si="9"/>
        <v>1048576500</v>
      </c>
      <c r="B23" s="39">
        <f t="shared" si="0"/>
        <v>2097152500</v>
      </c>
      <c r="C23" s="40">
        <f t="shared" si="4"/>
        <v>1048576</v>
      </c>
      <c r="D23" s="41">
        <f t="shared" si="10"/>
        <v>262144000</v>
      </c>
      <c r="E23" s="47">
        <f t="shared" si="6"/>
        <v>0.24999988079076729</v>
      </c>
      <c r="F23" s="43">
        <f t="shared" si="7"/>
        <v>42152</v>
      </c>
      <c r="G23" s="44" t="s">
        <v>30</v>
      </c>
      <c r="H23" s="50"/>
      <c r="I23" s="50">
        <f t="shared" si="2"/>
        <v>1048576500</v>
      </c>
    </row>
    <row r="24" spans="1:9">
      <c r="A24" s="39">
        <f t="shared" si="9"/>
        <v>2097152500</v>
      </c>
      <c r="B24" s="39">
        <f t="shared" si="0"/>
        <v>4194304500</v>
      </c>
      <c r="C24" s="40">
        <f t="shared" si="4"/>
        <v>2097152</v>
      </c>
      <c r="D24" s="41">
        <f t="shared" si="10"/>
        <v>524288000</v>
      </c>
      <c r="E24" s="47">
        <f t="shared" si="6"/>
        <v>0.24999994039536944</v>
      </c>
      <c r="F24" s="43">
        <f t="shared" si="7"/>
        <v>42159</v>
      </c>
      <c r="G24" s="44" t="s">
        <v>30</v>
      </c>
      <c r="H24" s="50"/>
      <c r="I24" s="50">
        <f t="shared" si="2"/>
        <v>2097152500</v>
      </c>
    </row>
    <row r="25" spans="1:9">
      <c r="A25" s="39">
        <f t="shared" si="9"/>
        <v>4194304500</v>
      </c>
      <c r="B25" s="39">
        <f t="shared" si="0"/>
        <v>8388608500</v>
      </c>
      <c r="C25" s="40">
        <f t="shared" si="4"/>
        <v>4194304</v>
      </c>
      <c r="D25" s="41">
        <f t="shared" si="10"/>
        <v>1048576000</v>
      </c>
      <c r="E25" s="47">
        <f t="shared" si="6"/>
        <v>0.24999997019768117</v>
      </c>
      <c r="F25" s="43">
        <f t="shared" si="7"/>
        <v>42166</v>
      </c>
      <c r="G25" s="44" t="s">
        <v>30</v>
      </c>
      <c r="H25" s="50"/>
      <c r="I25" s="50">
        <f t="shared" si="2"/>
        <v>4194304500</v>
      </c>
    </row>
    <row r="26" spans="1:9">
      <c r="A26" s="39">
        <f t="shared" si="9"/>
        <v>8388608500</v>
      </c>
      <c r="B26" s="39">
        <f t="shared" si="0"/>
        <v>16777216500</v>
      </c>
      <c r="C26" s="40">
        <f t="shared" si="4"/>
        <v>8388608</v>
      </c>
      <c r="D26" s="41">
        <f t="shared" si="10"/>
        <v>2097152000</v>
      </c>
      <c r="E26" s="47">
        <f t="shared" si="6"/>
        <v>0.24999998509883969</v>
      </c>
      <c r="F26" s="43">
        <f t="shared" si="7"/>
        <v>42173</v>
      </c>
      <c r="G26" s="44" t="s">
        <v>30</v>
      </c>
      <c r="H26" s="50"/>
      <c r="I26" s="50">
        <f t="shared" si="2"/>
        <v>8388608500</v>
      </c>
    </row>
    <row r="27" spans="1:9">
      <c r="A27" s="39">
        <f t="shared" si="9"/>
        <v>16777216500</v>
      </c>
      <c r="B27" s="39">
        <f t="shared" si="0"/>
        <v>33554432500</v>
      </c>
      <c r="C27" s="40">
        <f t="shared" si="4"/>
        <v>16777216</v>
      </c>
      <c r="D27" s="41">
        <f t="shared" si="10"/>
        <v>4194304000</v>
      </c>
      <c r="E27" s="47">
        <f t="shared" si="6"/>
        <v>0.24999999254941963</v>
      </c>
      <c r="F27" s="43">
        <f t="shared" si="7"/>
        <v>42180</v>
      </c>
      <c r="G27" s="44" t="s">
        <v>30</v>
      </c>
      <c r="H27" s="50"/>
      <c r="I27" s="50">
        <f t="shared" si="2"/>
        <v>16777216500</v>
      </c>
    </row>
    <row r="28" spans="1:9">
      <c r="A28" s="39">
        <f t="shared" si="9"/>
        <v>33554432500</v>
      </c>
      <c r="B28" s="39">
        <f t="shared" si="0"/>
        <v>67108864500</v>
      </c>
      <c r="C28" s="40">
        <f t="shared" si="4"/>
        <v>33554432</v>
      </c>
      <c r="D28" s="41">
        <f t="shared" si="10"/>
        <v>8388608000</v>
      </c>
      <c r="E28" s="47">
        <f t="shared" si="6"/>
        <v>0.24999999627470976</v>
      </c>
      <c r="F28" s="43">
        <f t="shared" si="7"/>
        <v>42187</v>
      </c>
      <c r="G28" s="44" t="s">
        <v>30</v>
      </c>
      <c r="H28" s="50"/>
      <c r="I28" s="50">
        <f t="shared" si="2"/>
        <v>33554432500</v>
      </c>
    </row>
    <row r="29" spans="1:9">
      <c r="A29" s="39">
        <f t="shared" si="9"/>
        <v>67108864500</v>
      </c>
      <c r="B29" s="39">
        <f t="shared" si="0"/>
        <v>134217728500</v>
      </c>
      <c r="C29" s="40">
        <f t="shared" si="4"/>
        <v>67108864</v>
      </c>
      <c r="D29" s="41">
        <f t="shared" si="10"/>
        <v>16777216000</v>
      </c>
      <c r="E29" s="47">
        <f t="shared" si="6"/>
        <v>0.24999999813735485</v>
      </c>
      <c r="F29" s="43">
        <f t="shared" si="7"/>
        <v>42194</v>
      </c>
      <c r="G29" s="44" t="s">
        <v>30</v>
      </c>
      <c r="H29" s="50"/>
      <c r="I29" s="50">
        <f t="shared" si="2"/>
        <v>67108864500</v>
      </c>
    </row>
    <row r="30" spans="1:9">
      <c r="A30" s="39">
        <f t="shared" si="9"/>
        <v>134217728500</v>
      </c>
      <c r="B30" s="39">
        <f t="shared" si="0"/>
        <v>268435456500</v>
      </c>
      <c r="C30" s="40">
        <f t="shared" si="4"/>
        <v>134217728</v>
      </c>
      <c r="D30" s="41">
        <f t="shared" si="10"/>
        <v>33554432000</v>
      </c>
      <c r="E30" s="47">
        <f t="shared" si="6"/>
        <v>0.24999999906867743</v>
      </c>
      <c r="F30" s="43">
        <f t="shared" si="7"/>
        <v>42201</v>
      </c>
      <c r="G30" s="44" t="s">
        <v>30</v>
      </c>
      <c r="H30" s="50"/>
      <c r="I30" s="50">
        <f t="shared" si="2"/>
        <v>134217728500</v>
      </c>
    </row>
    <row r="31" spans="1:9">
      <c r="A31" s="39">
        <f t="shared" si="9"/>
        <v>268435456500</v>
      </c>
      <c r="B31" s="39">
        <f t="shared" si="0"/>
        <v>536870912500</v>
      </c>
      <c r="C31" s="40">
        <f t="shared" si="4"/>
        <v>268435456</v>
      </c>
      <c r="D31" s="41">
        <f t="shared" si="10"/>
        <v>67108864000</v>
      </c>
      <c r="E31" s="47">
        <f t="shared" si="6"/>
        <v>0.24999999953433871</v>
      </c>
      <c r="F31" s="43">
        <f t="shared" si="7"/>
        <v>42208</v>
      </c>
      <c r="G31" s="44" t="s">
        <v>30</v>
      </c>
      <c r="H31" s="50"/>
      <c r="I31" s="50">
        <f t="shared" si="2"/>
        <v>268435456500</v>
      </c>
    </row>
    <row r="32" spans="1:9">
      <c r="A32" s="39">
        <f t="shared" si="9"/>
        <v>536870912500</v>
      </c>
      <c r="B32" s="39">
        <f t="shared" si="0"/>
        <v>1073741824500</v>
      </c>
      <c r="C32" s="40">
        <f t="shared" si="4"/>
        <v>536870912</v>
      </c>
      <c r="D32" s="41">
        <f t="shared" si="10"/>
        <v>134217728000</v>
      </c>
      <c r="E32" s="47">
        <f t="shared" si="6"/>
        <v>0.24999999976716936</v>
      </c>
      <c r="F32" s="43">
        <f t="shared" si="7"/>
        <v>42215</v>
      </c>
      <c r="G32" s="44" t="s">
        <v>30</v>
      </c>
      <c r="H32" s="50"/>
      <c r="I32" s="50">
        <f t="shared" si="2"/>
        <v>536870912500</v>
      </c>
    </row>
  </sheetData>
  <dataConsolidate/>
  <conditionalFormatting sqref="A2:I32">
    <cfRule type="cellIs" dxfId="2" priority="3" operator="greaterThan">
      <formula>1000000</formula>
    </cfRule>
  </conditionalFormatting>
  <conditionalFormatting sqref="G2:G32">
    <cfRule type="cellIs" dxfId="1" priority="2" operator="equal">
      <formula>"Done"</formula>
    </cfRule>
    <cfRule type="cellIs" dxfId="0" priority="1" operator="equal">
      <formula>"Open"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L24"/>
  <sheetViews>
    <sheetView zoomScale="115" zoomScaleNormal="115" workbookViewId="0"/>
  </sheetViews>
  <sheetFormatPr defaultRowHeight="15"/>
  <cols>
    <col min="1" max="1" width="2.7109375" customWidth="1"/>
    <col min="2" max="2" width="3.42578125" customWidth="1"/>
    <col min="12" max="12" width="3.42578125" customWidth="1"/>
  </cols>
  <sheetData>
    <row r="1" spans="2:12" ht="15.75" thickBot="1">
      <c r="B1" s="51">
        <f ca="1">TODAY()-1</f>
        <v>41987</v>
      </c>
      <c r="C1" s="51"/>
    </row>
    <row r="2" spans="2:12">
      <c r="B2" s="8" t="s">
        <v>20</v>
      </c>
      <c r="C2" s="9"/>
      <c r="D2" s="9"/>
      <c r="E2" s="9"/>
      <c r="F2" s="9"/>
      <c r="G2" s="9"/>
      <c r="H2" s="9"/>
      <c r="I2" s="9"/>
      <c r="J2" s="9"/>
      <c r="K2" s="9"/>
      <c r="L2" s="10"/>
    </row>
    <row r="3" spans="2:12">
      <c r="B3" s="22" t="s">
        <v>11</v>
      </c>
      <c r="C3" s="23"/>
      <c r="D3" s="23" t="s">
        <v>18</v>
      </c>
      <c r="E3" s="23" t="s">
        <v>21</v>
      </c>
      <c r="F3" s="23" t="s">
        <v>22</v>
      </c>
      <c r="G3" s="23" t="s">
        <v>23</v>
      </c>
      <c r="H3" s="23" t="s">
        <v>24</v>
      </c>
      <c r="I3" s="23" t="s">
        <v>25</v>
      </c>
      <c r="J3" s="23" t="s">
        <v>26</v>
      </c>
      <c r="K3" s="23" t="s">
        <v>27</v>
      </c>
      <c r="L3" s="24"/>
    </row>
    <row r="4" spans="2:12">
      <c r="B4" s="11"/>
      <c r="C4" s="14" t="s">
        <v>13</v>
      </c>
      <c r="D4" s="26">
        <v>1.3572</v>
      </c>
      <c r="E4" s="26">
        <v>1.6484000000000001</v>
      </c>
      <c r="F4" s="26">
        <v>0.87770000000000004</v>
      </c>
      <c r="G4" s="26"/>
      <c r="H4" s="26"/>
      <c r="I4" s="26"/>
      <c r="J4" s="26"/>
      <c r="K4" s="26"/>
      <c r="L4" s="13"/>
    </row>
    <row r="5" spans="2:12">
      <c r="B5" s="11"/>
      <c r="C5" s="14" t="s">
        <v>14</v>
      </c>
      <c r="D5" s="26">
        <v>1.3479000000000001</v>
      </c>
      <c r="E5" s="26">
        <v>1.6425000000000001</v>
      </c>
      <c r="F5" s="26">
        <v>0.86919999999999997</v>
      </c>
      <c r="G5" s="26"/>
      <c r="H5" s="26"/>
      <c r="I5" s="26"/>
      <c r="J5" s="26"/>
      <c r="K5" s="26"/>
      <c r="L5" s="13"/>
    </row>
    <row r="6" spans="2:12">
      <c r="B6" s="11"/>
      <c r="C6" s="14" t="s">
        <v>15</v>
      </c>
      <c r="D6" s="26">
        <v>1.3486</v>
      </c>
      <c r="E6" s="26">
        <v>1.6436999999999999</v>
      </c>
      <c r="F6" s="26">
        <v>0.87490000000000001</v>
      </c>
      <c r="G6" s="26"/>
      <c r="H6" s="26"/>
      <c r="I6" s="26"/>
      <c r="J6" s="26"/>
      <c r="K6" s="26"/>
      <c r="L6" s="13"/>
    </row>
    <row r="7" spans="2:12">
      <c r="B7" s="11"/>
      <c r="C7" s="12"/>
      <c r="D7" s="26"/>
      <c r="E7" s="26"/>
      <c r="F7" s="26"/>
      <c r="G7" s="26"/>
      <c r="H7" s="25"/>
      <c r="I7" s="25"/>
      <c r="J7" s="25"/>
      <c r="K7" s="25"/>
      <c r="L7" s="13"/>
    </row>
    <row r="8" spans="2:12">
      <c r="B8" s="11"/>
      <c r="C8" s="12"/>
      <c r="D8" s="26"/>
      <c r="E8" s="26"/>
      <c r="F8" s="26"/>
      <c r="G8" s="26"/>
      <c r="H8" s="25"/>
      <c r="I8" s="25"/>
      <c r="J8" s="25"/>
      <c r="K8" s="25"/>
      <c r="L8" s="13"/>
    </row>
    <row r="9" spans="2:12">
      <c r="B9" s="11"/>
      <c r="C9" s="12"/>
      <c r="D9" s="26"/>
      <c r="E9" s="26"/>
      <c r="F9" s="26"/>
      <c r="G9" s="26"/>
      <c r="H9" s="25"/>
      <c r="I9" s="25"/>
      <c r="J9" s="25"/>
      <c r="K9" s="25"/>
      <c r="L9" s="13"/>
    </row>
    <row r="10" spans="2:12">
      <c r="B10" s="22" t="s">
        <v>12</v>
      </c>
      <c r="C10" s="23"/>
      <c r="D10" s="27" t="str">
        <f>D3</f>
        <v>EURUSD</v>
      </c>
      <c r="E10" s="27" t="str">
        <f t="shared" ref="E10:K10" si="0">E3</f>
        <v>GBPUSD</v>
      </c>
      <c r="F10" s="27" t="str">
        <f t="shared" si="0"/>
        <v>AUDUSD</v>
      </c>
      <c r="G10" s="27" t="str">
        <f t="shared" si="0"/>
        <v>USDCHF</v>
      </c>
      <c r="H10" s="27" t="str">
        <f t="shared" si="0"/>
        <v>USDJPY</v>
      </c>
      <c r="I10" s="27" t="str">
        <f t="shared" si="0"/>
        <v>USDCAD</v>
      </c>
      <c r="J10" s="27" t="str">
        <f t="shared" si="0"/>
        <v>NZDUSD</v>
      </c>
      <c r="K10" s="27" t="str">
        <f t="shared" si="0"/>
        <v>EURAUD</v>
      </c>
      <c r="L10" s="24"/>
    </row>
    <row r="11" spans="2:12">
      <c r="B11" s="11"/>
      <c r="C11" s="15" t="s">
        <v>16</v>
      </c>
      <c r="D11" s="28">
        <f t="shared" ref="D11:K11" si="1">IFERROR(D4+(2*(D17-D5)),0)</f>
        <v>1.3638666666666663</v>
      </c>
      <c r="E11" s="28">
        <f t="shared" si="1"/>
        <v>1.6531333333333329</v>
      </c>
      <c r="F11" s="28">
        <f t="shared" si="1"/>
        <v>0.88716666666666699</v>
      </c>
      <c r="G11" s="28">
        <f t="shared" si="1"/>
        <v>0</v>
      </c>
      <c r="H11" s="28">
        <f t="shared" si="1"/>
        <v>0</v>
      </c>
      <c r="I11" s="28">
        <f t="shared" si="1"/>
        <v>0</v>
      </c>
      <c r="J11" s="28">
        <f t="shared" si="1"/>
        <v>0</v>
      </c>
      <c r="K11" s="28">
        <f t="shared" si="1"/>
        <v>0</v>
      </c>
      <c r="L11" s="13"/>
    </row>
    <row r="12" spans="2:12">
      <c r="B12" s="11"/>
      <c r="C12" s="32"/>
      <c r="D12" s="33"/>
      <c r="E12" s="33"/>
      <c r="F12" s="33"/>
      <c r="G12" s="33"/>
      <c r="H12" s="33"/>
      <c r="I12" s="33"/>
      <c r="J12" s="33"/>
      <c r="K12" s="33"/>
      <c r="L12" s="13"/>
    </row>
    <row r="13" spans="2:12">
      <c r="B13" s="11"/>
      <c r="C13" s="16" t="s">
        <v>7</v>
      </c>
      <c r="D13" s="29">
        <f t="shared" ref="D13:K13" si="2">IFERROR(D17+(D4-D5),0)</f>
        <v>1.3605333333333332</v>
      </c>
      <c r="E13" s="29">
        <f t="shared" si="2"/>
        <v>1.6507666666666665</v>
      </c>
      <c r="F13" s="29">
        <f t="shared" si="2"/>
        <v>0.88243333333333351</v>
      </c>
      <c r="G13" s="29">
        <f t="shared" si="2"/>
        <v>0</v>
      </c>
      <c r="H13" s="29">
        <f t="shared" si="2"/>
        <v>0</v>
      </c>
      <c r="I13" s="29">
        <f t="shared" si="2"/>
        <v>0</v>
      </c>
      <c r="J13" s="29">
        <f t="shared" si="2"/>
        <v>0</v>
      </c>
      <c r="K13" s="29">
        <f t="shared" si="2"/>
        <v>0</v>
      </c>
      <c r="L13" s="13"/>
    </row>
    <row r="14" spans="2:12">
      <c r="B14" s="11"/>
      <c r="C14" s="32"/>
      <c r="D14" s="33"/>
      <c r="E14" s="33"/>
      <c r="F14" s="33"/>
      <c r="G14" s="33"/>
      <c r="H14" s="33"/>
      <c r="I14" s="33"/>
      <c r="J14" s="33"/>
      <c r="K14" s="33"/>
      <c r="L14" s="13"/>
    </row>
    <row r="15" spans="2:12">
      <c r="B15" s="11"/>
      <c r="C15" s="17" t="s">
        <v>6</v>
      </c>
      <c r="D15" s="30">
        <f t="shared" ref="D15:K15" si="3">IFERROR((2*D17)-D5,0)</f>
        <v>1.3545666666666665</v>
      </c>
      <c r="E15" s="30">
        <f t="shared" si="3"/>
        <v>1.6472333333333329</v>
      </c>
      <c r="F15" s="30">
        <f t="shared" si="3"/>
        <v>0.87866666666666693</v>
      </c>
      <c r="G15" s="30">
        <f t="shared" si="3"/>
        <v>0</v>
      </c>
      <c r="H15" s="30">
        <f t="shared" si="3"/>
        <v>0</v>
      </c>
      <c r="I15" s="30">
        <f t="shared" si="3"/>
        <v>0</v>
      </c>
      <c r="J15" s="30">
        <f t="shared" si="3"/>
        <v>0</v>
      </c>
      <c r="K15" s="30">
        <f t="shared" si="3"/>
        <v>0</v>
      </c>
      <c r="L15" s="13"/>
    </row>
    <row r="16" spans="2:12">
      <c r="B16" s="11"/>
      <c r="C16" s="32"/>
      <c r="D16" s="33"/>
      <c r="E16" s="33"/>
      <c r="F16" s="33"/>
      <c r="G16" s="33"/>
      <c r="H16" s="33"/>
      <c r="I16" s="33"/>
      <c r="J16" s="33"/>
      <c r="K16" s="33"/>
      <c r="L16" s="13"/>
    </row>
    <row r="17" spans="2:12">
      <c r="B17" s="11"/>
      <c r="C17" s="18" t="s">
        <v>8</v>
      </c>
      <c r="D17" s="31">
        <f>IFERROR(AVERAGE(D4:D6),0)</f>
        <v>1.3512333333333333</v>
      </c>
      <c r="E17" s="31">
        <f t="shared" ref="E17:G17" si="4">IFERROR(AVERAGE(E4:E6),0)</f>
        <v>1.6448666666666665</v>
      </c>
      <c r="F17" s="31">
        <f t="shared" si="4"/>
        <v>0.87393333333333345</v>
      </c>
      <c r="G17" s="31">
        <f t="shared" si="4"/>
        <v>0</v>
      </c>
      <c r="H17" s="31">
        <f>IFERROR(AVERAGE(H4:H6),0)</f>
        <v>0</v>
      </c>
      <c r="I17" s="31">
        <f t="shared" ref="I17:K17" si="5">IFERROR(AVERAGE(I4:I6),0)</f>
        <v>0</v>
      </c>
      <c r="J17" s="31">
        <f t="shared" si="5"/>
        <v>0</v>
      </c>
      <c r="K17" s="31">
        <f t="shared" si="5"/>
        <v>0</v>
      </c>
      <c r="L17" s="13"/>
    </row>
    <row r="18" spans="2:12">
      <c r="B18" s="11"/>
      <c r="C18" s="32"/>
      <c r="D18" s="33"/>
      <c r="E18" s="33"/>
      <c r="F18" s="33"/>
      <c r="G18" s="33"/>
      <c r="H18" s="33"/>
      <c r="I18" s="33"/>
      <c r="J18" s="33"/>
      <c r="K18" s="33"/>
      <c r="L18" s="13"/>
    </row>
    <row r="19" spans="2:12">
      <c r="B19" s="11"/>
      <c r="C19" s="17" t="s">
        <v>9</v>
      </c>
      <c r="D19" s="30">
        <f t="shared" ref="D19:K19" si="6">IFERROR((2*D17)-D4,0)</f>
        <v>1.3452666666666666</v>
      </c>
      <c r="E19" s="30">
        <f t="shared" si="6"/>
        <v>1.6413333333333329</v>
      </c>
      <c r="F19" s="30">
        <f t="shared" si="6"/>
        <v>0.87016666666666687</v>
      </c>
      <c r="G19" s="30">
        <f t="shared" si="6"/>
        <v>0</v>
      </c>
      <c r="H19" s="30">
        <f t="shared" si="6"/>
        <v>0</v>
      </c>
      <c r="I19" s="30">
        <f t="shared" si="6"/>
        <v>0</v>
      </c>
      <c r="J19" s="30">
        <f t="shared" si="6"/>
        <v>0</v>
      </c>
      <c r="K19" s="30">
        <f t="shared" si="6"/>
        <v>0</v>
      </c>
      <c r="L19" s="13"/>
    </row>
    <row r="20" spans="2:12">
      <c r="B20" s="11"/>
      <c r="C20" s="32"/>
      <c r="D20" s="33"/>
      <c r="E20" s="33"/>
      <c r="F20" s="33"/>
      <c r="G20" s="33"/>
      <c r="H20" s="33"/>
      <c r="I20" s="33"/>
      <c r="J20" s="33"/>
      <c r="K20" s="33"/>
      <c r="L20" s="13"/>
    </row>
    <row r="21" spans="2:12">
      <c r="B21" s="11"/>
      <c r="C21" s="16" t="s">
        <v>10</v>
      </c>
      <c r="D21" s="29">
        <f t="shared" ref="D21:K21" si="7">IFERROR(D17-(D4-D5),0)</f>
        <v>1.3419333333333334</v>
      </c>
      <c r="E21" s="29">
        <f t="shared" si="7"/>
        <v>1.6389666666666665</v>
      </c>
      <c r="F21" s="29">
        <f t="shared" si="7"/>
        <v>0.86543333333333339</v>
      </c>
      <c r="G21" s="29">
        <f t="shared" si="7"/>
        <v>0</v>
      </c>
      <c r="H21" s="29">
        <f t="shared" si="7"/>
        <v>0</v>
      </c>
      <c r="I21" s="29">
        <f t="shared" si="7"/>
        <v>0</v>
      </c>
      <c r="J21" s="29">
        <f t="shared" si="7"/>
        <v>0</v>
      </c>
      <c r="K21" s="29">
        <f t="shared" si="7"/>
        <v>0</v>
      </c>
      <c r="L21" s="13"/>
    </row>
    <row r="22" spans="2:12">
      <c r="B22" s="11"/>
      <c r="C22" s="32"/>
      <c r="D22" s="33"/>
      <c r="E22" s="33"/>
      <c r="F22" s="33"/>
      <c r="G22" s="33"/>
      <c r="H22" s="33"/>
      <c r="I22" s="33"/>
      <c r="J22" s="33"/>
      <c r="K22" s="33"/>
      <c r="L22" s="13"/>
    </row>
    <row r="23" spans="2:12">
      <c r="B23" s="11"/>
      <c r="C23" s="15" t="s">
        <v>17</v>
      </c>
      <c r="D23" s="28">
        <f t="shared" ref="D23:K23" si="8">IFERROR(D5-(2*(D4-D17)),0)</f>
        <v>1.3359666666666667</v>
      </c>
      <c r="E23" s="28">
        <f t="shared" si="8"/>
        <v>1.6354333333333329</v>
      </c>
      <c r="F23" s="28">
        <f t="shared" si="8"/>
        <v>0.8616666666666668</v>
      </c>
      <c r="G23" s="28">
        <f t="shared" si="8"/>
        <v>0</v>
      </c>
      <c r="H23" s="28">
        <f t="shared" si="8"/>
        <v>0</v>
      </c>
      <c r="I23" s="28">
        <f t="shared" si="8"/>
        <v>0</v>
      </c>
      <c r="J23" s="28">
        <f t="shared" si="8"/>
        <v>0</v>
      </c>
      <c r="K23" s="28">
        <f t="shared" si="8"/>
        <v>0</v>
      </c>
      <c r="L23" s="13"/>
    </row>
    <row r="24" spans="2:12" ht="15.75" thickBot="1"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1"/>
    </row>
  </sheetData>
  <sortState ref="D3:K3">
    <sortCondition ref="D3"/>
  </sortState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Weekly</vt:lpstr>
      <vt:lpstr>PivotPoints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 George Espiritu</dc:creator>
  <cp:lastModifiedBy>George Espiritu</cp:lastModifiedBy>
  <dcterms:created xsi:type="dcterms:W3CDTF">2012-06-08T08:39:48Z</dcterms:created>
  <dcterms:modified xsi:type="dcterms:W3CDTF">2014-12-15T16:21:41Z</dcterms:modified>
</cp:coreProperties>
</file>