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1075" windowHeight="8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Sheet1!$B$6:$D$18</definedName>
  </definedNames>
  <calcPr calcId="144525"/>
</workbook>
</file>

<file path=xl/calcChain.xml><?xml version="1.0" encoding="utf-8"?>
<calcChain xmlns="http://schemas.openxmlformats.org/spreadsheetml/2006/main">
  <c r="D25" i="1" l="1"/>
  <c r="D23" i="1"/>
  <c r="G21" i="1"/>
  <c r="E24" i="1" l="1"/>
  <c r="E23" i="1"/>
  <c r="D26" i="1"/>
  <c r="D24" i="1"/>
  <c r="N40" i="1"/>
  <c r="N39" i="1"/>
  <c r="M42" i="1"/>
  <c r="M41" i="1"/>
  <c r="M40" i="1"/>
  <c r="M39" i="1"/>
  <c r="M37" i="1"/>
  <c r="Q37" i="1"/>
  <c r="P37" i="1"/>
  <c r="H21" i="1"/>
  <c r="Q36" i="1" l="1"/>
  <c r="P36" i="1"/>
  <c r="M36" i="1" l="1"/>
  <c r="Q35" i="1" l="1"/>
  <c r="P35" i="1"/>
  <c r="Q34" i="1" l="1"/>
  <c r="P34" i="1"/>
  <c r="M35" i="1"/>
  <c r="M34" i="1"/>
  <c r="Q33" i="1"/>
  <c r="P33" i="1"/>
  <c r="D21" i="1" l="1"/>
  <c r="H20" i="1"/>
  <c r="G20" i="1"/>
  <c r="M33" i="1" l="1"/>
  <c r="Q32" i="1"/>
  <c r="P32" i="1"/>
  <c r="M32" i="1" l="1"/>
  <c r="Q31" i="1"/>
  <c r="P31" i="1"/>
  <c r="M31" i="1"/>
  <c r="Q30" i="1"/>
  <c r="P30" i="1"/>
  <c r="M30" i="1"/>
  <c r="Q29" i="1"/>
  <c r="P29" i="1"/>
  <c r="D20" i="1"/>
  <c r="H19" i="1"/>
  <c r="G19" i="1"/>
  <c r="M29" i="1" l="1"/>
  <c r="Q28" i="1"/>
  <c r="P28" i="1"/>
  <c r="Q27" i="1" l="1"/>
  <c r="P27" i="1"/>
  <c r="M27" i="1"/>
  <c r="M28" i="1"/>
  <c r="Q26" i="1" l="1"/>
  <c r="P26" i="1"/>
  <c r="M26" i="1"/>
  <c r="Q25" i="1"/>
  <c r="P25" i="1"/>
  <c r="M25" i="1"/>
  <c r="M24" i="1"/>
  <c r="Q24" i="1"/>
  <c r="P24" i="1"/>
  <c r="Q23" i="1"/>
  <c r="P23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8" i="1"/>
  <c r="D19" i="1"/>
  <c r="H18" i="1"/>
  <c r="G18" i="1"/>
  <c r="Q22" i="1" l="1"/>
  <c r="P22" i="1"/>
  <c r="Q21" i="1"/>
  <c r="P21" i="1"/>
  <c r="Q20" i="1"/>
  <c r="P20" i="1"/>
  <c r="Q19" i="1"/>
  <c r="P19" i="1"/>
  <c r="Q18" i="1"/>
  <c r="P18" i="1"/>
  <c r="Q17" i="1"/>
  <c r="P17" i="1"/>
  <c r="Q16" i="1"/>
  <c r="P16" i="1"/>
  <c r="Q15" i="1"/>
  <c r="P15" i="1"/>
  <c r="Q14" i="1"/>
  <c r="P14" i="1"/>
  <c r="Q13" i="1"/>
  <c r="P13" i="1"/>
  <c r="Q12" i="1"/>
  <c r="P12" i="1"/>
  <c r="Q11" i="1"/>
  <c r="P11" i="1"/>
  <c r="Q10" i="1"/>
  <c r="P10" i="1"/>
  <c r="Q9" i="1"/>
  <c r="P9" i="1"/>
  <c r="Q8" i="1"/>
  <c r="P8" i="1"/>
  <c r="D18" i="1" l="1"/>
  <c r="D17" i="1"/>
  <c r="D16" i="1"/>
  <c r="D15" i="1"/>
  <c r="D14" i="1"/>
  <c r="D13" i="1"/>
  <c r="D12" i="1"/>
  <c r="D11" i="1"/>
  <c r="D10" i="1"/>
  <c r="D9" i="1"/>
  <c r="D8" i="1"/>
  <c r="H17" i="1"/>
  <c r="H16" i="1"/>
  <c r="H15" i="1"/>
  <c r="H14" i="1"/>
  <c r="H13" i="1"/>
  <c r="H12" i="1"/>
  <c r="H11" i="1"/>
  <c r="H10" i="1"/>
  <c r="H9" i="1"/>
  <c r="H8" i="1"/>
  <c r="G17" i="1"/>
  <c r="G16" i="1"/>
  <c r="G15" i="1"/>
  <c r="G14" i="1"/>
  <c r="G13" i="1"/>
  <c r="G12" i="1"/>
  <c r="G11" i="1"/>
  <c r="G10" i="1"/>
  <c r="G9" i="1"/>
  <c r="G8" i="1"/>
</calcChain>
</file>

<file path=xl/sharedStrings.xml><?xml version="1.0" encoding="utf-8"?>
<sst xmlns="http://schemas.openxmlformats.org/spreadsheetml/2006/main" count="53" uniqueCount="31">
  <si>
    <t>Week</t>
  </si>
  <si>
    <t>Month</t>
  </si>
  <si>
    <t>&gt;&gt;Projections</t>
  </si>
  <si>
    <t>&gt;&gt; Actuals</t>
  </si>
  <si>
    <t>Hi</t>
  </si>
  <si>
    <t>Lo</t>
  </si>
  <si>
    <t>Range</t>
  </si>
  <si>
    <t>&gt;&gt;Deviation</t>
  </si>
  <si>
    <t>Neural Safe Range Projections</t>
  </si>
  <si>
    <t>Monthly</t>
  </si>
  <si>
    <t>Weekly</t>
  </si>
  <si>
    <r>
      <t xml:space="preserve">(This is an experimental forecast system not meant for live trading. The projected Hi/ Lo represent minimal expected levels, </t>
    </r>
    <r>
      <rPr>
        <u/>
        <sz val="14"/>
        <color theme="1"/>
        <rFont val="Calibri"/>
        <family val="2"/>
        <scheme val="minor"/>
      </rPr>
      <t>not top or bottom</t>
    </r>
    <r>
      <rPr>
        <sz val="14"/>
        <color theme="1"/>
        <rFont val="Calibri"/>
        <family val="2"/>
        <scheme val="minor"/>
      </rPr>
      <t>)</t>
    </r>
  </si>
  <si>
    <t>EURUSD</t>
  </si>
  <si>
    <t>Current incomplete period</t>
  </si>
  <si>
    <t>Color Key</t>
  </si>
  <si>
    <t>Projection that fell short of actual for the period</t>
  </si>
  <si>
    <t>Actual price that met a missed projection within last 3 periods</t>
  </si>
  <si>
    <t>Projection that could not be met in subsequent 3 periods</t>
  </si>
  <si>
    <t>(No Fill)</t>
  </si>
  <si>
    <t>Projections met within 1 period</t>
  </si>
  <si>
    <t>Stas</t>
  </si>
  <si>
    <t>Avg/ mth</t>
  </si>
  <si>
    <t>Avg/mth</t>
  </si>
  <si>
    <t>Avg/ wk</t>
  </si>
  <si>
    <t>Avg/wk</t>
  </si>
  <si>
    <t>Success Pips (1 prd basis)</t>
  </si>
  <si>
    <t>Success Pips (3 prd basis)</t>
  </si>
  <si>
    <t>Success Rate (1 prd basis)</t>
  </si>
  <si>
    <t>Success Rate (3 prd basis)</t>
  </si>
  <si>
    <t>%</t>
  </si>
  <si>
    <t>Projections within 5 pips of the 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</si>
</sst>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"/>
    <numFmt numFmtId="165" formatCode="[$-C09]dd\-mmm\-yy;@"/>
    <numFmt numFmtId="166" formatCode="0.00000"/>
    <numFmt numFmtId="167" formatCode="0.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164" fontId="0" fillId="0" borderId="0" xfId="0" applyNumberFormat="1"/>
    <xf numFmtId="165" fontId="0" fillId="0" borderId="0" xfId="0" applyNumberFormat="1"/>
    <xf numFmtId="165" fontId="2" fillId="2" borderId="0" xfId="0" applyNumberFormat="1" applyFont="1" applyFill="1"/>
    <xf numFmtId="164" fontId="0" fillId="2" borderId="0" xfId="0" applyNumberFormat="1" applyFill="1"/>
    <xf numFmtId="0" fontId="1" fillId="0" borderId="0" xfId="0" applyFont="1"/>
    <xf numFmtId="164" fontId="1" fillId="0" borderId="0" xfId="0" applyNumberFormat="1" applyFont="1"/>
    <xf numFmtId="166" fontId="1" fillId="0" borderId="0" xfId="0" applyNumberFormat="1" applyFont="1"/>
    <xf numFmtId="166" fontId="0" fillId="0" borderId="0" xfId="0" applyNumberFormat="1"/>
    <xf numFmtId="167" fontId="1" fillId="0" borderId="0" xfId="0" applyNumberFormat="1" applyFont="1"/>
    <xf numFmtId="167" fontId="0" fillId="0" borderId="0" xfId="0" applyNumberFormat="1"/>
    <xf numFmtId="0" fontId="0" fillId="0" borderId="0" xfId="0" applyFont="1"/>
    <xf numFmtId="165" fontId="0" fillId="0" borderId="0" xfId="0" applyNumberFormat="1" applyFont="1"/>
    <xf numFmtId="0" fontId="0" fillId="3" borderId="0" xfId="0" applyFill="1"/>
    <xf numFmtId="165" fontId="1" fillId="0" borderId="0" xfId="0" applyNumberFormat="1" applyFont="1"/>
    <xf numFmtId="166" fontId="0" fillId="0" borderId="0" xfId="0" applyNumberFormat="1" applyFont="1"/>
    <xf numFmtId="0" fontId="3" fillId="4" borderId="0" xfId="0" applyFont="1" applyFill="1"/>
    <xf numFmtId="164" fontId="3" fillId="4" borderId="0" xfId="0" applyNumberFormat="1" applyFont="1" applyFill="1"/>
    <xf numFmtId="167" fontId="3" fillId="4" borderId="0" xfId="0" applyNumberFormat="1" applyFont="1" applyFill="1"/>
    <xf numFmtId="166" fontId="3" fillId="4" borderId="0" xfId="0" applyNumberFormat="1" applyFont="1" applyFill="1"/>
    <xf numFmtId="167" fontId="4" fillId="4" borderId="0" xfId="0" applyNumberFormat="1" applyFont="1" applyFill="1"/>
    <xf numFmtId="164" fontId="0" fillId="2" borderId="0" xfId="0" applyNumberFormat="1" applyFont="1" applyFill="1"/>
    <xf numFmtId="164" fontId="0" fillId="3" borderId="0" xfId="0" applyNumberFormat="1" applyFill="1"/>
    <xf numFmtId="166" fontId="5" fillId="0" borderId="0" xfId="0" applyNumberFormat="1" applyFont="1"/>
    <xf numFmtId="0" fontId="7" fillId="0" borderId="0" xfId="0" applyFont="1"/>
    <xf numFmtId="0" fontId="8" fillId="2" borderId="0" xfId="0" applyFont="1" applyFill="1"/>
    <xf numFmtId="0" fontId="0" fillId="5" borderId="0" xfId="0" applyFill="1"/>
    <xf numFmtId="166" fontId="0" fillId="6" borderId="0" xfId="0" applyNumberFormat="1" applyFill="1"/>
    <xf numFmtId="0" fontId="0" fillId="6" borderId="0" xfId="0" applyFill="1"/>
    <xf numFmtId="164" fontId="0" fillId="0" borderId="0" xfId="0" applyNumberFormat="1" applyFill="1"/>
    <xf numFmtId="17" fontId="0" fillId="0" borderId="0" xfId="0" applyNumberFormat="1" applyFill="1"/>
    <xf numFmtId="167" fontId="0" fillId="0" borderId="0" xfId="0" applyNumberFormat="1" applyFill="1"/>
    <xf numFmtId="166" fontId="0" fillId="0" borderId="0" xfId="0" applyNumberFormat="1" applyFill="1"/>
    <xf numFmtId="17" fontId="0" fillId="0" borderId="0" xfId="0" applyNumberFormat="1"/>
    <xf numFmtId="165" fontId="0" fillId="0" borderId="0" xfId="0" applyNumberFormat="1" applyFill="1"/>
    <xf numFmtId="164" fontId="0" fillId="7" borderId="0" xfId="0" applyNumberFormat="1" applyFill="1"/>
    <xf numFmtId="0" fontId="0" fillId="7" borderId="0" xfId="0" applyFill="1"/>
    <xf numFmtId="167" fontId="0" fillId="0" borderId="0" xfId="0" applyNumberFormat="1" applyFont="1"/>
    <xf numFmtId="17" fontId="0" fillId="0" borderId="0" xfId="0" applyNumberFormat="1" applyFont="1" applyFill="1"/>
    <xf numFmtId="0" fontId="2" fillId="0" borderId="0" xfId="0" applyFont="1" applyFill="1"/>
    <xf numFmtId="3" fontId="3" fillId="4" borderId="0" xfId="0" applyNumberFormat="1" applyFont="1" applyFill="1"/>
    <xf numFmtId="3" fontId="3" fillId="4" borderId="0" xfId="0" applyNumberFormat="1" applyFont="1" applyFill="1" applyAlignment="1">
      <alignment horizontal="right"/>
    </xf>
    <xf numFmtId="166" fontId="3" fillId="4" borderId="0" xfId="0" applyNumberFormat="1" applyFont="1" applyFill="1" applyAlignment="1">
      <alignment horizontal="right"/>
    </xf>
    <xf numFmtId="2" fontId="3" fillId="4" borderId="0" xfId="0" applyNumberFormat="1" applyFont="1" applyFill="1"/>
    <xf numFmtId="0" fontId="0" fillId="8" borderId="0" xfId="0" applyFont="1" applyFill="1"/>
    <xf numFmtId="164" fontId="0" fillId="8" borderId="0" xfId="0" applyNumberFormat="1" applyFont="1" applyFill="1"/>
    <xf numFmtId="167" fontId="0" fillId="8" borderId="0" xfId="0" applyNumberFormat="1" applyFont="1" applyFill="1"/>
    <xf numFmtId="166" fontId="0" fillId="8" borderId="0" xfId="0" applyNumberFormat="1" applyFont="1" applyFill="1"/>
    <xf numFmtId="165" fontId="0" fillId="8" borderId="0" xfId="0" applyNumberFormat="1" applyFont="1" applyFill="1"/>
    <xf numFmtId="2" fontId="3" fillId="4" borderId="0" xfId="0" applyNumberFormat="1" applyFont="1" applyFill="1"/>
    <xf numFmtId="164" fontId="0" fillId="9" borderId="0" xfId="0" applyNumberFormat="1" applyFill="1"/>
    <xf numFmtId="0" fontId="0" fillId="9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tabSelected="1" workbookViewId="0">
      <pane ySplit="6" topLeftCell="A7" activePane="bottomLeft" state="frozen"/>
      <selection pane="bottomLeft" activeCell="C2" sqref="C2"/>
    </sheetView>
  </sheetViews>
  <sheetFormatPr defaultRowHeight="15" x14ac:dyDescent="0.25"/>
  <cols>
    <col min="1" max="1" width="10" bestFit="1" customWidth="1"/>
    <col min="2" max="3" width="9.140625" style="1"/>
    <col min="4" max="4" width="9.140625" style="10"/>
    <col min="5" max="5" width="9.140625" style="8"/>
    <col min="6" max="6" width="9.5703125" style="8" bestFit="1" customWidth="1"/>
    <col min="7" max="7" width="9.140625" style="10" customWidth="1"/>
    <col min="8" max="8" width="9.140625" style="10"/>
    <col min="10" max="10" width="10" style="2" bestFit="1" customWidth="1"/>
    <col min="11" max="12" width="9.140625" style="1" customWidth="1"/>
    <col min="13" max="13" width="9.140625" customWidth="1"/>
    <col min="14" max="15" width="9.140625" style="8"/>
  </cols>
  <sheetData>
    <row r="1" spans="1:17" s="5" customFormat="1" ht="21" x14ac:dyDescent="0.35">
      <c r="A1" s="24" t="s">
        <v>8</v>
      </c>
      <c r="B1" s="6"/>
      <c r="C1" s="6"/>
      <c r="D1" s="9"/>
      <c r="F1" s="23" t="s">
        <v>11</v>
      </c>
      <c r="G1" s="9"/>
      <c r="H1" s="9"/>
      <c r="J1" s="14"/>
      <c r="K1" s="6"/>
      <c r="L1" s="6"/>
      <c r="N1" s="7"/>
      <c r="O1" s="7"/>
      <c r="P1" s="9"/>
      <c r="Q1" s="9"/>
    </row>
    <row r="2" spans="1:17" s="5" customFormat="1" x14ac:dyDescent="0.25">
      <c r="A2" s="12">
        <v>41365</v>
      </c>
      <c r="B2" s="6"/>
      <c r="C2" s="6"/>
      <c r="D2" s="9"/>
      <c r="E2" s="7"/>
      <c r="F2" s="7"/>
      <c r="G2" s="9"/>
      <c r="H2" s="9"/>
      <c r="J2" s="14"/>
      <c r="K2" s="6"/>
      <c r="L2" s="6"/>
      <c r="N2" s="7"/>
      <c r="O2" s="7"/>
      <c r="P2" s="9"/>
      <c r="Q2" s="9"/>
    </row>
    <row r="3" spans="1:17" s="5" customFormat="1" ht="15.75" x14ac:dyDescent="0.25">
      <c r="A3" s="25" t="s">
        <v>12</v>
      </c>
      <c r="B3" s="6"/>
      <c r="C3" s="6"/>
      <c r="D3" s="9"/>
      <c r="E3" s="7"/>
      <c r="F3" s="7"/>
      <c r="G3" s="9"/>
      <c r="H3" s="9"/>
      <c r="J3" s="14"/>
      <c r="K3" s="6"/>
      <c r="L3" s="6"/>
      <c r="N3" s="7"/>
      <c r="O3" s="7"/>
      <c r="P3" s="9"/>
      <c r="Q3" s="9"/>
    </row>
    <row r="4" spans="1:17" s="44" customFormat="1" x14ac:dyDescent="0.25">
      <c r="A4" s="44" t="s">
        <v>9</v>
      </c>
      <c r="B4" s="45"/>
      <c r="C4" s="45"/>
      <c r="D4" s="46"/>
      <c r="E4" s="47"/>
      <c r="F4" s="47"/>
      <c r="G4" s="46"/>
      <c r="H4" s="46"/>
      <c r="J4" s="48" t="s">
        <v>10</v>
      </c>
      <c r="K4" s="45"/>
      <c r="L4" s="45"/>
      <c r="N4" s="47"/>
      <c r="O4" s="47"/>
    </row>
    <row r="5" spans="1:17" s="44" customFormat="1" x14ac:dyDescent="0.25">
      <c r="B5" s="45" t="s">
        <v>2</v>
      </c>
      <c r="C5" s="45"/>
      <c r="D5" s="46"/>
      <c r="E5" s="47" t="s">
        <v>3</v>
      </c>
      <c r="F5" s="47"/>
      <c r="G5" s="46" t="s">
        <v>7</v>
      </c>
      <c r="H5" s="46"/>
      <c r="J5" s="48"/>
      <c r="K5" s="45" t="s">
        <v>2</v>
      </c>
      <c r="L5" s="45"/>
      <c r="N5" s="47" t="s">
        <v>3</v>
      </c>
      <c r="O5" s="47"/>
      <c r="P5" s="46" t="s">
        <v>7</v>
      </c>
      <c r="Q5" s="46"/>
    </row>
    <row r="6" spans="1:17" s="44" customFormat="1" x14ac:dyDescent="0.25">
      <c r="A6" s="44" t="s">
        <v>1</v>
      </c>
      <c r="B6" s="45" t="s">
        <v>4</v>
      </c>
      <c r="C6" s="45" t="s">
        <v>5</v>
      </c>
      <c r="D6" s="46" t="s">
        <v>6</v>
      </c>
      <c r="E6" s="47" t="s">
        <v>4</v>
      </c>
      <c r="F6" s="47" t="s">
        <v>5</v>
      </c>
      <c r="G6" s="46" t="s">
        <v>4</v>
      </c>
      <c r="H6" s="46" t="s">
        <v>5</v>
      </c>
      <c r="J6" s="48" t="s">
        <v>0</v>
      </c>
      <c r="K6" s="45" t="s">
        <v>4</v>
      </c>
      <c r="L6" s="45" t="s">
        <v>5</v>
      </c>
      <c r="M6" s="45" t="s">
        <v>6</v>
      </c>
      <c r="N6" s="47" t="s">
        <v>4</v>
      </c>
      <c r="O6" s="47" t="s">
        <v>5</v>
      </c>
      <c r="P6" s="46" t="s">
        <v>4</v>
      </c>
      <c r="Q6" s="46" t="s">
        <v>5</v>
      </c>
    </row>
    <row r="7" spans="1:17" x14ac:dyDescent="0.25">
      <c r="M7" s="1"/>
      <c r="P7" s="10"/>
      <c r="Q7" s="10"/>
    </row>
    <row r="8" spans="1:17" x14ac:dyDescent="0.25">
      <c r="A8" s="30">
        <v>40940</v>
      </c>
      <c r="B8" s="29">
        <v>1.3280000000000001</v>
      </c>
      <c r="C8" s="29">
        <v>1.2977000000000001</v>
      </c>
      <c r="D8" s="31">
        <f>(B8-C8)*10000</f>
        <v>302.99999999999994</v>
      </c>
      <c r="E8" s="32">
        <v>1.34857</v>
      </c>
      <c r="F8" s="32">
        <v>1.29738</v>
      </c>
      <c r="G8" s="10">
        <f>(E8-B8)*10000</f>
        <v>205.69999999999976</v>
      </c>
      <c r="H8" s="10">
        <f>(C8-F8)*10000</f>
        <v>3.2000000000009798</v>
      </c>
      <c r="J8" s="2">
        <v>41154</v>
      </c>
      <c r="K8" s="1">
        <v>1.2687999999999999</v>
      </c>
      <c r="L8" s="1">
        <v>1.2558</v>
      </c>
      <c r="M8" s="10">
        <f>(K8-L8)*10000</f>
        <v>129.99999999999901</v>
      </c>
      <c r="N8" s="8">
        <v>1.28169</v>
      </c>
      <c r="O8" s="8">
        <v>1.2501599999999999</v>
      </c>
      <c r="P8" s="10">
        <f>(N8-K8)*10000</f>
        <v>128.90000000000069</v>
      </c>
      <c r="Q8" s="10">
        <f>(L8-O8)*10000</f>
        <v>56.400000000000894</v>
      </c>
    </row>
    <row r="9" spans="1:17" x14ac:dyDescent="0.25">
      <c r="A9" s="30">
        <v>40969</v>
      </c>
      <c r="B9" s="29">
        <v>1.3331</v>
      </c>
      <c r="C9" s="29">
        <v>1.3081</v>
      </c>
      <c r="D9" s="31">
        <f t="shared" ref="D9:D21" si="0">(B9-C9)*10000</f>
        <v>249.99999999999912</v>
      </c>
      <c r="E9" s="32">
        <v>1.3385</v>
      </c>
      <c r="F9" s="32">
        <v>1.3003499999999999</v>
      </c>
      <c r="G9" s="10">
        <f t="shared" ref="G9:G20" si="1">(E9-B9)*10000</f>
        <v>54.000000000000711</v>
      </c>
      <c r="H9" s="10">
        <f t="shared" ref="G9:H21" si="2">(C9-F9)*10000</f>
        <v>77.50000000000145</v>
      </c>
      <c r="J9" s="2">
        <v>41161</v>
      </c>
      <c r="K9" s="1">
        <v>1.2936000000000001</v>
      </c>
      <c r="L9" s="1">
        <v>1.2785</v>
      </c>
      <c r="M9" s="10">
        <f t="shared" ref="M9:M37" si="3">(K9-L9)*10000</f>
        <v>151.00000000000114</v>
      </c>
      <c r="N9" s="8">
        <v>1.3168200000000001</v>
      </c>
      <c r="O9" s="8">
        <v>1.2754099999999999</v>
      </c>
      <c r="P9" s="10">
        <f t="shared" ref="P9:P26" si="4">(N9-K9)*10000</f>
        <v>232.20000000000019</v>
      </c>
      <c r="Q9" s="10">
        <f t="shared" ref="Q9:Q26" si="5">(L9-O9)*10000</f>
        <v>30.900000000000372</v>
      </c>
    </row>
    <row r="10" spans="1:17" x14ac:dyDescent="0.25">
      <c r="A10" s="30">
        <v>41000</v>
      </c>
      <c r="B10" s="29">
        <v>1.3295999999999999</v>
      </c>
      <c r="C10" s="29">
        <v>1.3083</v>
      </c>
      <c r="D10" s="31">
        <f t="shared" si="0"/>
        <v>212.99999999999875</v>
      </c>
      <c r="E10" s="32">
        <v>1.33799</v>
      </c>
      <c r="F10" s="32">
        <v>1.29942</v>
      </c>
      <c r="G10" s="10">
        <f t="shared" si="1"/>
        <v>83.900000000001199</v>
      </c>
      <c r="H10" s="10">
        <f t="shared" si="2"/>
        <v>88.799999999999983</v>
      </c>
      <c r="J10" s="2">
        <v>41168</v>
      </c>
      <c r="K10" s="1">
        <v>1.3099000000000001</v>
      </c>
      <c r="L10" s="1">
        <v>1.2935000000000001</v>
      </c>
      <c r="M10" s="10">
        <f t="shared" si="3"/>
        <v>163.99999999999972</v>
      </c>
      <c r="N10" s="8">
        <v>1.31711</v>
      </c>
      <c r="O10" s="8">
        <v>1.29189</v>
      </c>
      <c r="P10" s="10">
        <f t="shared" si="4"/>
        <v>72.099999999999383</v>
      </c>
      <c r="Q10" s="10">
        <f t="shared" si="5"/>
        <v>16.100000000001113</v>
      </c>
    </row>
    <row r="11" spans="1:17" x14ac:dyDescent="0.25">
      <c r="A11" s="30">
        <v>41030</v>
      </c>
      <c r="B11" s="29">
        <v>1.3078000000000001</v>
      </c>
      <c r="C11" s="29">
        <v>1.2793000000000001</v>
      </c>
      <c r="D11" s="31">
        <f t="shared" si="0"/>
        <v>284.99999999999972</v>
      </c>
      <c r="E11" s="32">
        <v>1.3283100000000001</v>
      </c>
      <c r="F11" s="32">
        <v>1.2336100000000001</v>
      </c>
      <c r="G11" s="10">
        <f t="shared" si="1"/>
        <v>205.10000000000028</v>
      </c>
      <c r="H11" s="10">
        <f t="shared" si="2"/>
        <v>456.90000000000009</v>
      </c>
      <c r="J11" s="3">
        <v>41175</v>
      </c>
      <c r="K11" s="22">
        <v>1.3023</v>
      </c>
      <c r="L11" s="4">
        <v>1.2885</v>
      </c>
      <c r="M11" s="10">
        <f t="shared" si="3"/>
        <v>138.00000000000034</v>
      </c>
      <c r="N11" s="8">
        <v>1.2988900000000001</v>
      </c>
      <c r="O11" s="8">
        <v>1.2827900000000001</v>
      </c>
      <c r="P11" s="31">
        <f t="shared" si="4"/>
        <v>-34.099999999999127</v>
      </c>
      <c r="Q11" s="10">
        <f t="shared" si="5"/>
        <v>57.099999999998815</v>
      </c>
    </row>
    <row r="12" spans="1:17" x14ac:dyDescent="0.25">
      <c r="A12" s="30">
        <v>41061</v>
      </c>
      <c r="B12" s="22">
        <v>1.2789999999999999</v>
      </c>
      <c r="C12" s="29">
        <v>1.2464999999999999</v>
      </c>
      <c r="D12" s="31">
        <f t="shared" si="0"/>
        <v>324.99999999999972</v>
      </c>
      <c r="E12" s="32">
        <v>1.2746599999999999</v>
      </c>
      <c r="F12" s="32">
        <v>1.22875</v>
      </c>
      <c r="G12" s="31">
        <f t="shared" si="1"/>
        <v>-43.400000000000105</v>
      </c>
      <c r="H12" s="10">
        <f t="shared" si="2"/>
        <v>177.49999999999932</v>
      </c>
      <c r="J12" s="2">
        <v>41182</v>
      </c>
      <c r="K12" s="4">
        <v>1.2984</v>
      </c>
      <c r="L12" s="4">
        <v>1.2870999999999999</v>
      </c>
      <c r="M12" s="10">
        <f t="shared" si="3"/>
        <v>113.00000000000088</v>
      </c>
      <c r="N12" s="27">
        <v>1.3070900000000001</v>
      </c>
      <c r="O12" s="8">
        <v>1.2802899999999999</v>
      </c>
      <c r="P12" s="10">
        <f t="shared" si="4"/>
        <v>86.900000000000858</v>
      </c>
      <c r="Q12" s="10">
        <f t="shared" si="5"/>
        <v>68.099999999999824</v>
      </c>
    </row>
    <row r="13" spans="1:17" x14ac:dyDescent="0.25">
      <c r="A13" s="30">
        <v>41091</v>
      </c>
      <c r="B13" s="29">
        <v>1.2581</v>
      </c>
      <c r="C13" s="29">
        <v>1.2173</v>
      </c>
      <c r="D13" s="31">
        <f t="shared" si="0"/>
        <v>407.99999999999949</v>
      </c>
      <c r="E13" s="32">
        <v>1.2674399999999999</v>
      </c>
      <c r="F13" s="32">
        <v>1.20418</v>
      </c>
      <c r="G13" s="10">
        <f t="shared" si="1"/>
        <v>93.399999999999039</v>
      </c>
      <c r="H13" s="10">
        <f t="shared" si="2"/>
        <v>131.20000000000022</v>
      </c>
      <c r="J13" s="2">
        <v>41189</v>
      </c>
      <c r="K13" s="4">
        <v>1.2982</v>
      </c>
      <c r="L13" s="4">
        <v>1.2876000000000001</v>
      </c>
      <c r="M13" s="10">
        <f t="shared" si="3"/>
        <v>105.99999999999943</v>
      </c>
      <c r="N13" s="8">
        <v>1.3025899999999999</v>
      </c>
      <c r="O13" s="8">
        <v>1.2824800000000001</v>
      </c>
      <c r="P13" s="10">
        <f t="shared" si="4"/>
        <v>43.89999999999894</v>
      </c>
      <c r="Q13" s="10">
        <f t="shared" si="5"/>
        <v>51.200000000000131</v>
      </c>
    </row>
    <row r="14" spans="1:17" x14ac:dyDescent="0.25">
      <c r="A14" s="30">
        <v>41122</v>
      </c>
      <c r="B14" s="29">
        <v>1.2562</v>
      </c>
      <c r="C14" s="29">
        <v>1.2190000000000001</v>
      </c>
      <c r="D14" s="31">
        <f t="shared" si="0"/>
        <v>371.99999999999898</v>
      </c>
      <c r="E14" s="32">
        <v>1.26369</v>
      </c>
      <c r="F14" s="32">
        <v>1.2133100000000001</v>
      </c>
      <c r="G14" s="10">
        <f t="shared" si="1"/>
        <v>74.899999999999963</v>
      </c>
      <c r="H14" s="10">
        <f t="shared" si="2"/>
        <v>56.899999999999729</v>
      </c>
      <c r="J14" s="2">
        <v>41196</v>
      </c>
      <c r="K14" s="4">
        <v>1.3045</v>
      </c>
      <c r="L14" s="4">
        <v>1.2924</v>
      </c>
      <c r="M14" s="10">
        <f t="shared" si="3"/>
        <v>121</v>
      </c>
      <c r="N14" s="8">
        <v>1.31389</v>
      </c>
      <c r="O14" s="8">
        <v>1.28901</v>
      </c>
      <c r="P14" s="10">
        <f t="shared" si="4"/>
        <v>93.900000000000091</v>
      </c>
      <c r="Q14" s="10">
        <f t="shared" si="5"/>
        <v>33.900000000000041</v>
      </c>
    </row>
    <row r="15" spans="1:17" x14ac:dyDescent="0.25">
      <c r="A15" s="30">
        <v>41153</v>
      </c>
      <c r="B15" s="29">
        <v>1.2896000000000001</v>
      </c>
      <c r="C15" s="29">
        <v>1.2535000000000001</v>
      </c>
      <c r="D15" s="31">
        <f t="shared" si="0"/>
        <v>361.00000000000023</v>
      </c>
      <c r="E15" s="27">
        <v>1.31711</v>
      </c>
      <c r="F15" s="8">
        <v>1.2501100000000001</v>
      </c>
      <c r="G15" s="10">
        <f t="shared" si="1"/>
        <v>275.09999999999923</v>
      </c>
      <c r="H15" s="10">
        <f t="shared" si="2"/>
        <v>33.900000000000041</v>
      </c>
      <c r="J15" s="2">
        <v>41203</v>
      </c>
      <c r="K15" s="4">
        <v>1.3048</v>
      </c>
      <c r="L15" s="4">
        <v>1.2938000000000001</v>
      </c>
      <c r="M15" s="10">
        <f t="shared" si="3"/>
        <v>109.99999999999899</v>
      </c>
      <c r="N15" s="8">
        <v>1.3083</v>
      </c>
      <c r="O15" s="8">
        <v>1.2881800000000001</v>
      </c>
      <c r="P15" s="10">
        <f t="shared" si="4"/>
        <v>35.000000000000583</v>
      </c>
      <c r="Q15" s="10">
        <f t="shared" si="5"/>
        <v>56.199999999999584</v>
      </c>
    </row>
    <row r="16" spans="1:17" x14ac:dyDescent="0.25">
      <c r="A16" s="30">
        <v>41183</v>
      </c>
      <c r="B16" s="29">
        <v>1.3102</v>
      </c>
      <c r="C16" s="50">
        <v>1.28</v>
      </c>
      <c r="D16" s="31">
        <f t="shared" si="0"/>
        <v>302.00000000000006</v>
      </c>
      <c r="E16" s="8">
        <v>1.31389</v>
      </c>
      <c r="F16" s="8">
        <v>1.2802899999999999</v>
      </c>
      <c r="G16" s="10">
        <f t="shared" si="1"/>
        <v>36.899999999999707</v>
      </c>
      <c r="H16" s="31">
        <f t="shared" si="2"/>
        <v>-2.8999999999990145</v>
      </c>
      <c r="J16" s="2">
        <v>41210</v>
      </c>
      <c r="K16" s="4">
        <v>1.2995000000000001</v>
      </c>
      <c r="L16" s="4">
        <v>1.2887</v>
      </c>
      <c r="M16" s="10">
        <f t="shared" si="3"/>
        <v>108.00000000000142</v>
      </c>
      <c r="N16" s="8">
        <v>1.3020099999999999</v>
      </c>
      <c r="O16" s="8">
        <v>1.28207</v>
      </c>
      <c r="P16" s="10">
        <f t="shared" si="4"/>
        <v>25.099999999997902</v>
      </c>
      <c r="Q16" s="10">
        <f t="shared" si="5"/>
        <v>66.29999999999913</v>
      </c>
    </row>
    <row r="17" spans="1:17" x14ac:dyDescent="0.25">
      <c r="A17" s="30">
        <v>41214</v>
      </c>
      <c r="B17" s="29">
        <v>1.3001</v>
      </c>
      <c r="C17" s="29">
        <v>1.2771999999999999</v>
      </c>
      <c r="D17" s="31">
        <f t="shared" si="0"/>
        <v>229.00000000000142</v>
      </c>
      <c r="E17" s="8">
        <v>1.3027599999999999</v>
      </c>
      <c r="F17" s="27">
        <v>1.26607</v>
      </c>
      <c r="G17" s="10">
        <f t="shared" si="1"/>
        <v>26.599999999998847</v>
      </c>
      <c r="H17" s="10">
        <f t="shared" si="2"/>
        <v>111.29999999999862</v>
      </c>
      <c r="J17" s="2">
        <v>41217</v>
      </c>
      <c r="K17" s="22">
        <v>1.2887999999999999</v>
      </c>
      <c r="L17" s="4">
        <v>1.278</v>
      </c>
      <c r="M17" s="10">
        <f t="shared" si="3"/>
        <v>107.9999999999992</v>
      </c>
      <c r="N17" s="8">
        <v>1.2875700000000001</v>
      </c>
      <c r="O17" s="8">
        <v>1.26894</v>
      </c>
      <c r="P17" s="31">
        <f t="shared" si="4"/>
        <v>-12.299999999998423</v>
      </c>
      <c r="Q17" s="10">
        <f t="shared" si="5"/>
        <v>90.600000000000676</v>
      </c>
    </row>
    <row r="18" spans="1:17" x14ac:dyDescent="0.25">
      <c r="A18" s="30">
        <v>41244</v>
      </c>
      <c r="B18" s="29">
        <v>1.3083</v>
      </c>
      <c r="C18" s="29">
        <v>1.2916000000000001</v>
      </c>
      <c r="D18" s="31">
        <f t="shared" si="0"/>
        <v>166.99999999999937</v>
      </c>
      <c r="E18" s="8">
        <v>1.3307800000000001</v>
      </c>
      <c r="F18" s="8">
        <v>1.28759</v>
      </c>
      <c r="G18" s="10">
        <f t="shared" si="1"/>
        <v>224.80000000000055</v>
      </c>
      <c r="H18" s="10">
        <f t="shared" si="2"/>
        <v>40.100000000000691</v>
      </c>
      <c r="J18" s="2">
        <v>41224</v>
      </c>
      <c r="K18" s="4">
        <v>1.2791999999999999</v>
      </c>
      <c r="L18" s="4">
        <v>1.2704</v>
      </c>
      <c r="M18" s="10">
        <f t="shared" si="3"/>
        <v>87.99999999999919</v>
      </c>
      <c r="N18" s="8">
        <v>1.28017</v>
      </c>
      <c r="O18" s="8">
        <v>1.26607</v>
      </c>
      <c r="P18" s="10">
        <f t="shared" si="4"/>
        <v>9.7000000000013742</v>
      </c>
      <c r="Q18" s="10">
        <f t="shared" si="5"/>
        <v>43.29999999999945</v>
      </c>
    </row>
    <row r="19" spans="1:17" x14ac:dyDescent="0.25">
      <c r="A19" s="33">
        <v>41275</v>
      </c>
      <c r="B19" s="29">
        <v>1.3263</v>
      </c>
      <c r="C19" s="29">
        <v>1.3109999999999999</v>
      </c>
      <c r="D19" s="31">
        <f t="shared" si="0"/>
        <v>153.00000000000091</v>
      </c>
      <c r="E19" s="8">
        <v>1.3593900000000001</v>
      </c>
      <c r="F19" s="8">
        <v>1.2997700000000001</v>
      </c>
      <c r="G19" s="10">
        <f t="shared" si="1"/>
        <v>330.90000000000066</v>
      </c>
      <c r="H19" s="10">
        <f t="shared" si="2"/>
        <v>112.29999999999851</v>
      </c>
      <c r="J19" s="2">
        <v>41231</v>
      </c>
      <c r="K19" s="4">
        <v>1.282</v>
      </c>
      <c r="L19" s="22">
        <v>1.2708999999999999</v>
      </c>
      <c r="M19" s="10">
        <f t="shared" si="3"/>
        <v>111.00000000000109</v>
      </c>
      <c r="N19" s="27">
        <v>1.2990999999999999</v>
      </c>
      <c r="O19" s="8">
        <v>1.27363</v>
      </c>
      <c r="P19" s="10">
        <f t="shared" si="4"/>
        <v>170.99999999999892</v>
      </c>
      <c r="Q19" s="31">
        <f t="shared" si="5"/>
        <v>-27.300000000001212</v>
      </c>
    </row>
    <row r="20" spans="1:17" s="11" customFormat="1" x14ac:dyDescent="0.25">
      <c r="A20" s="38">
        <v>41306</v>
      </c>
      <c r="B20" s="39">
        <v>1.3583000000000001</v>
      </c>
      <c r="C20" s="39">
        <v>1.3332999999999999</v>
      </c>
      <c r="D20" s="39">
        <f t="shared" si="0"/>
        <v>250.00000000000134</v>
      </c>
      <c r="E20" s="15">
        <v>1.3710800000000001</v>
      </c>
      <c r="F20" s="15">
        <v>1.30182</v>
      </c>
      <c r="G20" s="37">
        <f t="shared" si="1"/>
        <v>127.80000000000014</v>
      </c>
      <c r="H20" s="37">
        <f t="shared" si="2"/>
        <v>314.7999999999995</v>
      </c>
      <c r="J20" s="12">
        <v>41238</v>
      </c>
      <c r="K20" s="21">
        <v>1.2968999999999999</v>
      </c>
      <c r="L20" s="21">
        <v>1.2882</v>
      </c>
      <c r="M20" s="10">
        <f t="shared" si="3"/>
        <v>86.999999999999304</v>
      </c>
      <c r="N20" s="15">
        <v>1.3027599999999999</v>
      </c>
      <c r="O20" s="15">
        <v>1.2880100000000001</v>
      </c>
      <c r="P20" s="10">
        <f t="shared" si="4"/>
        <v>58.599999999999767</v>
      </c>
      <c r="Q20" s="10">
        <f t="shared" si="5"/>
        <v>1.8999999999991246</v>
      </c>
    </row>
    <row r="21" spans="1:17" x14ac:dyDescent="0.25">
      <c r="A21" s="30">
        <v>41334</v>
      </c>
      <c r="B21" s="22">
        <v>1.3180000000000001</v>
      </c>
      <c r="C21" s="29">
        <v>1.2978000000000001</v>
      </c>
      <c r="D21" s="31">
        <f t="shared" si="0"/>
        <v>201.99999999999994</v>
      </c>
      <c r="E21" s="8">
        <v>1.31342</v>
      </c>
      <c r="F21" s="8">
        <v>1.2750900000000001</v>
      </c>
      <c r="G21" s="10">
        <f>(E21-B21)*10000</f>
        <v>-45.800000000000281</v>
      </c>
      <c r="H21" s="10">
        <f t="shared" si="2"/>
        <v>227.10000000000008</v>
      </c>
      <c r="J21" s="2">
        <v>41245</v>
      </c>
      <c r="K21" s="4">
        <v>1.3058000000000001</v>
      </c>
      <c r="L21" s="4">
        <v>1.2962</v>
      </c>
      <c r="M21" s="10">
        <f t="shared" si="3"/>
        <v>96.000000000000526</v>
      </c>
      <c r="N21" s="8">
        <v>1.3126500000000001</v>
      </c>
      <c r="O21" s="8">
        <v>1.28772</v>
      </c>
      <c r="P21" s="10">
        <f t="shared" si="4"/>
        <v>68.500000000000227</v>
      </c>
      <c r="Q21" s="10">
        <f t="shared" si="5"/>
        <v>84.800000000000438</v>
      </c>
    </row>
    <row r="22" spans="1:17" x14ac:dyDescent="0.25">
      <c r="A22" s="16" t="s">
        <v>20</v>
      </c>
      <c r="B22" s="17"/>
      <c r="C22" s="17"/>
      <c r="D22" s="18"/>
      <c r="E22" s="19"/>
      <c r="F22" s="19"/>
      <c r="G22" s="18"/>
      <c r="H22" s="18"/>
      <c r="J22" s="2">
        <v>41252</v>
      </c>
      <c r="K22" s="4">
        <v>1.2951999999999999</v>
      </c>
      <c r="L22" s="35">
        <v>1.2874000000000001</v>
      </c>
      <c r="M22" s="10">
        <f t="shared" si="3"/>
        <v>77.999999999998067</v>
      </c>
      <c r="N22" s="8">
        <v>1.3173299999999999</v>
      </c>
      <c r="O22" s="8">
        <v>1.2886</v>
      </c>
      <c r="P22" s="10">
        <f t="shared" si="4"/>
        <v>221.29999999999984</v>
      </c>
      <c r="Q22" s="31">
        <f t="shared" si="5"/>
        <v>-11.999999999998678</v>
      </c>
    </row>
    <row r="23" spans="1:17" x14ac:dyDescent="0.25">
      <c r="A23" s="17" t="s">
        <v>25</v>
      </c>
      <c r="B23" s="17"/>
      <c r="C23" s="17"/>
      <c r="D23" s="40">
        <f>SUM(D8:D21)-(D12+D16+D21)</f>
        <v>2991</v>
      </c>
      <c r="E23" s="41">
        <f>D23/14</f>
        <v>213.64285714285714</v>
      </c>
      <c r="F23" s="42" t="s">
        <v>21</v>
      </c>
      <c r="G23" s="18"/>
      <c r="H23" s="18"/>
      <c r="J23" s="34">
        <v>41259</v>
      </c>
      <c r="K23" s="29">
        <v>1.3183</v>
      </c>
      <c r="L23" s="22">
        <v>1.3086</v>
      </c>
      <c r="M23" s="10">
        <f t="shared" si="3"/>
        <v>97.000000000000426</v>
      </c>
      <c r="N23" s="8">
        <v>1.3308199999999999</v>
      </c>
      <c r="O23" s="8">
        <v>1.3144</v>
      </c>
      <c r="P23" s="10">
        <f t="shared" si="4"/>
        <v>125.19999999999865</v>
      </c>
      <c r="Q23" s="31">
        <f t="shared" si="5"/>
        <v>-58.00000000000027</v>
      </c>
    </row>
    <row r="24" spans="1:17" x14ac:dyDescent="0.25">
      <c r="A24" s="17" t="s">
        <v>26</v>
      </c>
      <c r="B24" s="17"/>
      <c r="C24" s="17"/>
      <c r="D24" s="40">
        <f>SUM(D8:D21)-(0)</f>
        <v>3819.9999999999995</v>
      </c>
      <c r="E24" s="41">
        <f>D24/14</f>
        <v>272.85714285714283</v>
      </c>
      <c r="F24" s="42" t="s">
        <v>22</v>
      </c>
      <c r="G24" s="18"/>
      <c r="H24" s="18"/>
      <c r="J24" s="2">
        <v>41266</v>
      </c>
      <c r="K24" s="4">
        <v>1.323</v>
      </c>
      <c r="L24" s="22">
        <v>1.3157000000000001</v>
      </c>
      <c r="M24" s="10">
        <f t="shared" si="3"/>
        <v>72.999999999998622</v>
      </c>
      <c r="N24" s="8">
        <v>1.3283499999999999</v>
      </c>
      <c r="O24" s="8">
        <v>1.3166100000000001</v>
      </c>
      <c r="P24" s="10">
        <f t="shared" si="4"/>
        <v>53.499999999999659</v>
      </c>
      <c r="Q24" s="31">
        <f t="shared" si="5"/>
        <v>-9.0999999999996639</v>
      </c>
    </row>
    <row r="25" spans="1:17" x14ac:dyDescent="0.25">
      <c r="A25" s="17" t="s">
        <v>27</v>
      </c>
      <c r="B25" s="17"/>
      <c r="C25" s="17"/>
      <c r="D25" s="43">
        <f>11/14*100</f>
        <v>78.571428571428569</v>
      </c>
      <c r="E25" s="19" t="s">
        <v>29</v>
      </c>
      <c r="F25" s="19"/>
      <c r="G25" s="18"/>
      <c r="H25" s="18"/>
      <c r="J25" s="2">
        <v>41273</v>
      </c>
      <c r="K25" s="4">
        <v>1.3238000000000001</v>
      </c>
      <c r="L25" s="1">
        <v>1.3172999999999999</v>
      </c>
      <c r="M25" s="10">
        <f t="shared" si="3"/>
        <v>65.00000000000172</v>
      </c>
      <c r="N25" s="8">
        <v>1.3299799999999999</v>
      </c>
      <c r="O25" s="27">
        <v>1.2999700000000001</v>
      </c>
      <c r="P25" s="10">
        <f t="shared" si="4"/>
        <v>61.799999999998519</v>
      </c>
      <c r="Q25" s="31">
        <f t="shared" si="5"/>
        <v>173.29999999999845</v>
      </c>
    </row>
    <row r="26" spans="1:17" x14ac:dyDescent="0.25">
      <c r="A26" s="17" t="s">
        <v>28</v>
      </c>
      <c r="B26" s="17"/>
      <c r="C26" s="17"/>
      <c r="D26" s="49">
        <f>14/14*100</f>
        <v>100</v>
      </c>
      <c r="E26" s="19" t="s">
        <v>29</v>
      </c>
      <c r="F26" s="19"/>
      <c r="G26" s="18"/>
      <c r="H26" s="18"/>
      <c r="J26" s="2">
        <v>41280</v>
      </c>
      <c r="K26" s="4">
        <v>1.3130999999999999</v>
      </c>
      <c r="L26" s="1">
        <v>1.3063</v>
      </c>
      <c r="M26" s="10">
        <f t="shared" si="3"/>
        <v>67.999999999999176</v>
      </c>
      <c r="N26" s="8">
        <v>1.3365100000000001</v>
      </c>
      <c r="O26" s="8">
        <v>1.30169</v>
      </c>
      <c r="P26" s="10">
        <f t="shared" si="4"/>
        <v>234.10000000000153</v>
      </c>
      <c r="Q26" s="31">
        <f t="shared" si="5"/>
        <v>46.10000000000003</v>
      </c>
    </row>
    <row r="27" spans="1:17" x14ac:dyDescent="0.25">
      <c r="J27" s="2">
        <v>41287</v>
      </c>
      <c r="K27" s="1">
        <v>1.3355999999999999</v>
      </c>
      <c r="L27" s="35">
        <v>1.3249</v>
      </c>
      <c r="M27" s="10">
        <f t="shared" si="3"/>
        <v>106.99999999999932</v>
      </c>
      <c r="N27" s="8">
        <v>1.34032</v>
      </c>
      <c r="O27" s="8">
        <v>1.32569</v>
      </c>
      <c r="P27" s="10">
        <f t="shared" ref="P27:P33" si="6">(N27-K27)*10000</f>
        <v>47.200000000000571</v>
      </c>
      <c r="Q27" s="31">
        <f t="shared" ref="Q27:Q33" si="7">(L27-O27)*10000</f>
        <v>-7.9000000000006843</v>
      </c>
    </row>
    <row r="28" spans="1:17" x14ac:dyDescent="0.25">
      <c r="A28" s="5" t="s">
        <v>14</v>
      </c>
      <c r="J28" s="34">
        <v>41295</v>
      </c>
      <c r="K28" s="29">
        <v>1.3359000000000001</v>
      </c>
      <c r="L28" s="29">
        <v>1.3280000000000001</v>
      </c>
      <c r="M28" s="31">
        <f t="shared" si="3"/>
        <v>79.000000000000185</v>
      </c>
      <c r="N28" s="8">
        <v>1.3479000000000001</v>
      </c>
      <c r="O28" s="8">
        <v>1.32646</v>
      </c>
      <c r="P28" s="10">
        <f t="shared" si="6"/>
        <v>120.00000000000011</v>
      </c>
      <c r="Q28" s="31">
        <f t="shared" si="7"/>
        <v>15.400000000000968</v>
      </c>
    </row>
    <row r="29" spans="1:17" x14ac:dyDescent="0.25">
      <c r="A29" s="26"/>
      <c r="B29" s="1" t="s">
        <v>13</v>
      </c>
      <c r="J29" s="34">
        <v>41302</v>
      </c>
      <c r="K29" s="29">
        <v>1.3504</v>
      </c>
      <c r="L29" s="29">
        <v>1.3423</v>
      </c>
      <c r="M29" s="31">
        <f t="shared" si="3"/>
        <v>80.999999999999957</v>
      </c>
      <c r="N29" s="8">
        <v>1.37114</v>
      </c>
      <c r="O29" s="8">
        <v>1.34185</v>
      </c>
      <c r="P29" s="10">
        <f t="shared" si="6"/>
        <v>207.39999999999981</v>
      </c>
      <c r="Q29" s="31">
        <f t="shared" si="7"/>
        <v>4.5000000000006146</v>
      </c>
    </row>
    <row r="30" spans="1:17" x14ac:dyDescent="0.25">
      <c r="A30" t="s">
        <v>18</v>
      </c>
      <c r="B30" s="1" t="s">
        <v>19</v>
      </c>
      <c r="J30" s="2">
        <v>41309</v>
      </c>
      <c r="K30" s="35">
        <v>1.3687</v>
      </c>
      <c r="L30" s="1">
        <v>1.3577999999999999</v>
      </c>
      <c r="M30" s="31">
        <f t="shared" si="3"/>
        <v>109.00000000000132</v>
      </c>
      <c r="N30" s="8">
        <v>1.3659399999999999</v>
      </c>
      <c r="O30" s="8">
        <v>1.3353299999999999</v>
      </c>
      <c r="P30" s="10">
        <f t="shared" si="6"/>
        <v>-27.600000000000957</v>
      </c>
      <c r="Q30" s="31">
        <f t="shared" si="7"/>
        <v>224.6999999999999</v>
      </c>
    </row>
    <row r="31" spans="1:17" x14ac:dyDescent="0.25">
      <c r="A31" s="51"/>
      <c r="B31" s="1" t="s">
        <v>30</v>
      </c>
      <c r="J31" s="2">
        <v>41316</v>
      </c>
      <c r="K31" s="1">
        <v>1.3394999999999999</v>
      </c>
      <c r="L31" s="1">
        <v>1.3327</v>
      </c>
      <c r="M31" s="31">
        <f t="shared" si="3"/>
        <v>67.999999999999176</v>
      </c>
      <c r="N31" s="8">
        <v>1.3520000000000001</v>
      </c>
      <c r="O31" s="8">
        <v>1.3306500000000001</v>
      </c>
      <c r="P31" s="10">
        <f t="shared" si="6"/>
        <v>125.00000000000178</v>
      </c>
      <c r="Q31" s="31">
        <f t="shared" si="7"/>
        <v>20.499999999998852</v>
      </c>
    </row>
    <row r="32" spans="1:17" x14ac:dyDescent="0.25">
      <c r="A32" s="13"/>
      <c r="B32" s="1" t="s">
        <v>15</v>
      </c>
      <c r="J32" s="34">
        <v>41323</v>
      </c>
      <c r="K32" s="29">
        <v>1.3358000000000001</v>
      </c>
      <c r="L32" s="29">
        <v>1.3225</v>
      </c>
      <c r="M32" s="31">
        <f t="shared" si="3"/>
        <v>133.00000000000091</v>
      </c>
      <c r="N32" s="8">
        <v>1.34338</v>
      </c>
      <c r="O32" s="8">
        <v>1.3145199999999999</v>
      </c>
      <c r="P32" s="10">
        <f t="shared" si="6"/>
        <v>75.799999999999201</v>
      </c>
      <c r="Q32" s="31">
        <f t="shared" si="7"/>
        <v>79.800000000000978</v>
      </c>
    </row>
    <row r="33" spans="1:17" x14ac:dyDescent="0.25">
      <c r="A33" s="28"/>
      <c r="B33" s="1" t="s">
        <v>16</v>
      </c>
      <c r="J33" s="34">
        <v>41330</v>
      </c>
      <c r="K33" s="29">
        <v>1.3222</v>
      </c>
      <c r="L33" s="29">
        <v>1.3132999999999999</v>
      </c>
      <c r="M33" s="31">
        <f t="shared" si="3"/>
        <v>89.000000000001307</v>
      </c>
      <c r="N33" s="8">
        <v>1.3318700000000001</v>
      </c>
      <c r="O33" s="8">
        <v>1.2966500000000001</v>
      </c>
      <c r="P33" s="10">
        <f t="shared" si="6"/>
        <v>96.700000000000671</v>
      </c>
      <c r="Q33" s="31">
        <f t="shared" si="7"/>
        <v>166.49999999999832</v>
      </c>
    </row>
    <row r="34" spans="1:17" x14ac:dyDescent="0.25">
      <c r="A34" s="36"/>
      <c r="B34" s="1" t="s">
        <v>17</v>
      </c>
      <c r="J34" s="34">
        <v>41337</v>
      </c>
      <c r="K34" s="29">
        <v>1.3045</v>
      </c>
      <c r="L34" s="29">
        <v>1.2988</v>
      </c>
      <c r="M34" s="31">
        <f t="shared" si="3"/>
        <v>57.000000000000384</v>
      </c>
      <c r="N34" s="8">
        <v>1.31342</v>
      </c>
      <c r="O34" s="8">
        <v>1.29555</v>
      </c>
      <c r="P34" s="10">
        <f t="shared" ref="P34:P36" si="8">(N34-K34)*10000</f>
        <v>89.200000000000387</v>
      </c>
      <c r="Q34" s="31">
        <f t="shared" ref="Q34:Q36" si="9">(L34-O34)*10000</f>
        <v>32.499999999999751</v>
      </c>
    </row>
    <row r="35" spans="1:17" x14ac:dyDescent="0.25">
      <c r="J35" s="34">
        <v>41344</v>
      </c>
      <c r="K35" s="29">
        <v>1.3004</v>
      </c>
      <c r="L35" s="29">
        <v>1.2945</v>
      </c>
      <c r="M35" s="31">
        <f t="shared" si="3"/>
        <v>59.000000000000163</v>
      </c>
      <c r="N35" s="8">
        <v>1.31071</v>
      </c>
      <c r="O35" s="8">
        <v>1.2911300000000001</v>
      </c>
      <c r="P35" s="10">
        <f t="shared" si="8"/>
        <v>103.10000000000042</v>
      </c>
      <c r="Q35" s="31">
        <f t="shared" si="9"/>
        <v>33.699999999998731</v>
      </c>
    </row>
    <row r="36" spans="1:17" x14ac:dyDescent="0.25">
      <c r="J36" s="34">
        <v>41351</v>
      </c>
      <c r="K36" s="29">
        <v>1.2971999999999999</v>
      </c>
      <c r="L36" s="50">
        <v>1.2885</v>
      </c>
      <c r="M36" s="31">
        <f t="shared" si="3"/>
        <v>86.999999999999304</v>
      </c>
      <c r="N36" s="8">
        <v>1.3009999999999999</v>
      </c>
      <c r="O36" s="8">
        <v>1.2888299999999999</v>
      </c>
      <c r="P36" s="10">
        <f t="shared" si="8"/>
        <v>38.000000000000256</v>
      </c>
      <c r="Q36" s="31">
        <f t="shared" si="9"/>
        <v>-3.2999999999994145</v>
      </c>
    </row>
    <row r="37" spans="1:17" x14ac:dyDescent="0.25">
      <c r="J37" s="34">
        <v>41358</v>
      </c>
      <c r="K37" s="29">
        <v>1.3027</v>
      </c>
      <c r="L37" s="29">
        <v>1.2939000000000001</v>
      </c>
      <c r="M37" s="31">
        <f t="shared" si="3"/>
        <v>87.99999999999919</v>
      </c>
      <c r="N37" s="8">
        <v>1.3047899999999999</v>
      </c>
      <c r="O37" s="8">
        <v>1.2750900000000001</v>
      </c>
      <c r="P37" s="10">
        <f t="shared" ref="P37" si="10">(N37-K37)*10000</f>
        <v>20.899999999999253</v>
      </c>
      <c r="Q37" s="31">
        <f t="shared" ref="Q37" si="11">(L37-O37)*10000</f>
        <v>188.09999999999994</v>
      </c>
    </row>
    <row r="38" spans="1:17" x14ac:dyDescent="0.25">
      <c r="J38" s="16" t="s">
        <v>20</v>
      </c>
      <c r="K38" s="17"/>
      <c r="L38" s="17"/>
      <c r="M38" s="18"/>
      <c r="N38" s="19"/>
      <c r="O38" s="19"/>
      <c r="P38" s="20"/>
      <c r="Q38" s="20"/>
    </row>
    <row r="39" spans="1:17" x14ac:dyDescent="0.25">
      <c r="J39" s="17" t="s">
        <v>25</v>
      </c>
      <c r="K39" s="17"/>
      <c r="L39" s="17"/>
      <c r="M39" s="40">
        <f>SUM(M8:M37)-(M11+M17+M19+M22+M23+M24+M27+M30)</f>
        <v>2148</v>
      </c>
      <c r="N39" s="41">
        <f>M39/30</f>
        <v>71.599999999999994</v>
      </c>
      <c r="O39" s="42" t="s">
        <v>23</v>
      </c>
      <c r="P39" s="20"/>
      <c r="Q39" s="20"/>
    </row>
    <row r="40" spans="1:17" x14ac:dyDescent="0.25">
      <c r="J40" s="17" t="s">
        <v>26</v>
      </c>
      <c r="K40" s="17"/>
      <c r="L40" s="17"/>
      <c r="M40" s="40">
        <f>SUM(M8:M37)-(M22+M27+M30)</f>
        <v>2675</v>
      </c>
      <c r="N40" s="41">
        <f>M40/30</f>
        <v>89.166666666666671</v>
      </c>
      <c r="O40" s="42" t="s">
        <v>24</v>
      </c>
      <c r="P40" s="20"/>
      <c r="Q40" s="20"/>
    </row>
    <row r="41" spans="1:17" x14ac:dyDescent="0.25">
      <c r="J41" s="17" t="s">
        <v>27</v>
      </c>
      <c r="K41" s="17"/>
      <c r="L41" s="17"/>
      <c r="M41" s="43">
        <f>22/30*100</f>
        <v>73.333333333333329</v>
      </c>
      <c r="N41" s="19" t="s">
        <v>29</v>
      </c>
      <c r="O41" s="19"/>
      <c r="P41" s="18"/>
      <c r="Q41" s="18"/>
    </row>
    <row r="42" spans="1:17" x14ac:dyDescent="0.25">
      <c r="J42" s="17" t="s">
        <v>28</v>
      </c>
      <c r="K42" s="17"/>
      <c r="L42" s="17"/>
      <c r="M42" s="49">
        <f>27/30*100</f>
        <v>90</v>
      </c>
      <c r="N42" s="19" t="s">
        <v>29</v>
      </c>
      <c r="O42" s="19"/>
      <c r="P42" s="18"/>
      <c r="Q42" s="18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 Sood</dc:creator>
  <cp:lastModifiedBy>Manu Sood</cp:lastModifiedBy>
  <dcterms:created xsi:type="dcterms:W3CDTF">2012-12-05T13:01:50Z</dcterms:created>
  <dcterms:modified xsi:type="dcterms:W3CDTF">2013-04-01T12:13:50Z</dcterms:modified>
</cp:coreProperties>
</file>