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M41" i="1" l="1"/>
  <c r="M40" i="1"/>
  <c r="Q36" i="1"/>
  <c r="P36" i="1"/>
  <c r="M36" i="1" l="1"/>
  <c r="Q35" i="1" l="1"/>
  <c r="P35" i="1"/>
  <c r="Q34" i="1" l="1"/>
  <c r="P34" i="1"/>
  <c r="M35" i="1"/>
  <c r="M34" i="1"/>
  <c r="Q33" i="1"/>
  <c r="P33" i="1"/>
  <c r="D26" i="1" l="1"/>
  <c r="D25" i="1" l="1"/>
  <c r="D21" i="1" l="1"/>
  <c r="H20" i="1"/>
  <c r="G20" i="1"/>
  <c r="M33" i="1" l="1"/>
  <c r="Q32" i="1"/>
  <c r="P32" i="1"/>
  <c r="M32" i="1" l="1"/>
  <c r="Q31" i="1"/>
  <c r="P31" i="1"/>
  <c r="M31" i="1"/>
  <c r="Q30" i="1"/>
  <c r="P30" i="1"/>
  <c r="M30" i="1"/>
  <c r="Q29" i="1"/>
  <c r="P29" i="1"/>
  <c r="D20" i="1"/>
  <c r="H19" i="1"/>
  <c r="G19" i="1"/>
  <c r="M29" i="1" l="1"/>
  <c r="Q28" i="1"/>
  <c r="P28" i="1"/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M39" i="1" l="1"/>
  <c r="N39" i="1" s="1"/>
  <c r="M38" i="1"/>
  <c r="N38" i="1" s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D24" i="1" l="1"/>
  <c r="E24" i="1" s="1"/>
  <c r="D23" i="1"/>
  <c r="E23" i="1" s="1"/>
</calcChain>
</file>

<file path=xl/sharedStrings.xml><?xml version="1.0" encoding="utf-8"?>
<sst xmlns="http://schemas.openxmlformats.org/spreadsheetml/2006/main" count="54" uniqueCount="32">
  <si>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</si>
  <si>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</si>
  <si>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</si>
  <si>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</si>
  <si>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</si>
  <si>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</si>
  <si>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</si>
  <si>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</si>
  <si>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</si>
  <si>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</si>
  <si>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</si>
  <si>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</si>
  <si>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</si>
  <si>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</si>
  <si>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</si>
  <si>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</si>
  <si>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</si>
  <si>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</si>
  <si>
    <t>(No Fill)</t>
  </si>
  <si>
    <t>Projections met within 1 period</t>
  </si>
  <si>
    <t>Stas</t>
  </si>
  <si>
    <t>Avg/ mth</t>
  </si>
  <si>
    <t>Avg/mth</t>
  </si>
  <si>
    <t>Avg/ wk</t>
  </si>
  <si>
    <t>Avg/wk</t>
  </si>
  <si>
    <t>Success Pips (1 prd basis)</t>
  </si>
  <si>
    <t>Success Pips (3 prd basis)</t>
  </si>
  <si>
    <t>Success Rate (1 prd basis)</t>
  </si>
  <si>
    <t>Success Rate (3 prd basis)</t>
  </si>
  <si>
    <t>%</t>
  </si>
  <si>
    <t>Projections within 5 pips of the actual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</si>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</sst>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7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4" fontId="0" fillId="7" borderId="0" xfId="0" applyNumberFormat="1" applyFill="1"/>
    <xf numFmtId="0" fontId="0" fillId="7" borderId="0" xfId="0" applyFill="1"/>
    <xf numFmtId="167" fontId="0" fillId="0" borderId="0" xfId="0" applyNumberFormat="1" applyFont="1"/>
    <xf numFmtId="17" fontId="0" fillId="0" borderId="0" xfId="0" applyNumberFormat="1" applyFont="1" applyFill="1"/>
    <xf numFmtId="0" fontId="2" fillId="0" borderId="0" xfId="0" applyFont="1" applyFill="1"/>
    <xf numFmtId="17" fontId="0" fillId="5" borderId="0" xfId="0" applyNumberFormat="1" applyFill="1"/>
    <xf numFmtId="3" fontId="3" fillId="4" borderId="0" xfId="0" applyNumberFormat="1" applyFont="1" applyFill="1"/>
    <xf numFmtId="3" fontId="3" fillId="4" borderId="0" xfId="0" applyNumberFormat="1" applyFont="1" applyFill="1" applyAlignment="1">
      <alignment horizontal="right"/>
    </xf>
    <xf numFmtId="166" fontId="3" fillId="4" borderId="0" xfId="0" applyNumberFormat="1" applyFont="1" applyFill="1" applyAlignment="1">
      <alignment horizontal="right"/>
    </xf>
    <xf numFmtId="2" fontId="3" fillId="4" borderId="0" xfId="0" applyNumberFormat="1" applyFont="1" applyFill="1"/>
    <xf numFmtId="0" fontId="0" fillId="8" borderId="0" xfId="0" applyFont="1" applyFill="1"/>
    <xf numFmtId="164" fontId="0" fillId="8" borderId="0" xfId="0" applyNumberFormat="1" applyFont="1" applyFill="1"/>
    <xf numFmtId="167" fontId="0" fillId="8" borderId="0" xfId="0" applyNumberFormat="1" applyFont="1" applyFill="1"/>
    <xf numFmtId="166" fontId="0" fillId="8" borderId="0" xfId="0" applyNumberFormat="1" applyFont="1" applyFill="1"/>
    <xf numFmtId="165" fontId="0" fillId="8" borderId="0" xfId="0" applyNumberFormat="1" applyFont="1" applyFill="1"/>
    <xf numFmtId="2" fontId="3" fillId="4" borderId="0" xfId="0" applyNumberFormat="1" applyFont="1" applyFill="1"/>
    <xf numFmtId="164" fontId="0" fillId="9" borderId="0" xfId="0" applyNumberFormat="1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workbookViewId="0">
      <pane ySplit="6" topLeftCell="A7" activePane="bottomLeft" state="frozen"/>
      <selection pane="bottomLeft" activeCell="A28" sqref="A28"/>
    </sheetView>
  </sheetViews>
  <sheetFormatPr defaultRowHeight="15" x14ac:dyDescent="0.25"/>
  <cols>
    <col min="1" max="1" width="10" bestFit="1" customWidth="1"/>
    <col min="2" max="3" width="9.140625" style="1"/>
    <col min="4" max="4" width="9.140625" style="10"/>
    <col min="5" max="5" width="9.140625" style="8"/>
    <col min="6" max="6" width="9.5703125" style="8" bestFit="1" customWidth="1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26" t="s">
        <v>8</v>
      </c>
      <c r="B1" s="6"/>
      <c r="C1" s="6"/>
      <c r="D1" s="9"/>
      <c r="F1" s="25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A2" s="12">
        <v>41357</v>
      </c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27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47" customFormat="1" x14ac:dyDescent="0.25">
      <c r="A4" s="47" t="s">
        <v>9</v>
      </c>
      <c r="B4" s="48"/>
      <c r="C4" s="48"/>
      <c r="D4" s="49"/>
      <c r="E4" s="50"/>
      <c r="F4" s="50"/>
      <c r="G4" s="49"/>
      <c r="H4" s="49"/>
      <c r="J4" s="51" t="s">
        <v>10</v>
      </c>
      <c r="K4" s="48"/>
      <c r="L4" s="48"/>
      <c r="N4" s="50"/>
      <c r="O4" s="50"/>
    </row>
    <row r="5" spans="1:17" s="47" customFormat="1" x14ac:dyDescent="0.25">
      <c r="B5" s="48" t="s">
        <v>2</v>
      </c>
      <c r="C5" s="48"/>
      <c r="D5" s="49"/>
      <c r="E5" s="50" t="s">
        <v>3</v>
      </c>
      <c r="F5" s="50"/>
      <c r="G5" s="49" t="s">
        <v>7</v>
      </c>
      <c r="H5" s="49"/>
      <c r="J5" s="51"/>
      <c r="K5" s="48" t="s">
        <v>2</v>
      </c>
      <c r="L5" s="48"/>
      <c r="N5" s="50" t="s">
        <v>3</v>
      </c>
      <c r="O5" s="50"/>
      <c r="P5" s="49" t="s">
        <v>7</v>
      </c>
      <c r="Q5" s="49"/>
    </row>
    <row r="6" spans="1:17" s="47" customFormat="1" x14ac:dyDescent="0.25">
      <c r="A6" s="47" t="s">
        <v>1</v>
      </c>
      <c r="B6" s="48" t="s">
        <v>4</v>
      </c>
      <c r="C6" s="48" t="s">
        <v>5</v>
      </c>
      <c r="D6" s="49" t="s">
        <v>6</v>
      </c>
      <c r="E6" s="50" t="s">
        <v>4</v>
      </c>
      <c r="F6" s="50" t="s">
        <v>5</v>
      </c>
      <c r="G6" s="49" t="s">
        <v>4</v>
      </c>
      <c r="H6" s="49" t="s">
        <v>5</v>
      </c>
      <c r="J6" s="51" t="s">
        <v>0</v>
      </c>
      <c r="K6" s="48" t="s">
        <v>4</v>
      </c>
      <c r="L6" s="48" t="s">
        <v>5</v>
      </c>
      <c r="M6" s="48" t="s">
        <v>6</v>
      </c>
      <c r="N6" s="50" t="s">
        <v>4</v>
      </c>
      <c r="O6" s="50" t="s">
        <v>5</v>
      </c>
      <c r="P6" s="49" t="s">
        <v>4</v>
      </c>
      <c r="Q6" s="49" t="s">
        <v>5</v>
      </c>
    </row>
    <row r="7" spans="1:17" x14ac:dyDescent="0.25">
      <c r="M7" s="1"/>
      <c r="P7" s="10"/>
      <c r="Q7" s="10"/>
    </row>
    <row r="8" spans="1:17" x14ac:dyDescent="0.25">
      <c r="A8" s="32">
        <v>40940</v>
      </c>
      <c r="B8" s="31">
        <v>1.3280000000000001</v>
      </c>
      <c r="C8" s="31">
        <v>1.2977000000000001</v>
      </c>
      <c r="D8" s="33">
        <f>(B8-C8)*10000</f>
        <v>302.99999999999994</v>
      </c>
      <c r="E8" s="34">
        <v>1.34857</v>
      </c>
      <c r="F8" s="34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2">
        <v>40969</v>
      </c>
      <c r="B9" s="31">
        <v>1.3331</v>
      </c>
      <c r="C9" s="31">
        <v>1.3081</v>
      </c>
      <c r="D9" s="33">
        <f t="shared" ref="D9:D21" si="0">(B9-C9)*10000</f>
        <v>249.99999999999912</v>
      </c>
      <c r="E9" s="34">
        <v>1.3385</v>
      </c>
      <c r="F9" s="34">
        <v>1.3003499999999999</v>
      </c>
      <c r="G9" s="10">
        <f t="shared" ref="G9:G20" si="1">(E9-B9)*10000</f>
        <v>54.000000000000711</v>
      </c>
      <c r="H9" s="10">
        <f t="shared" ref="H9:H20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36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2">
        <v>41000</v>
      </c>
      <c r="B10" s="31">
        <v>1.3295999999999999</v>
      </c>
      <c r="C10" s="31">
        <v>1.3083</v>
      </c>
      <c r="D10" s="33">
        <f t="shared" si="0"/>
        <v>212.99999999999875</v>
      </c>
      <c r="E10" s="34">
        <v>1.33799</v>
      </c>
      <c r="F10" s="34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2">
        <v>41030</v>
      </c>
      <c r="B11" s="31">
        <v>1.3078000000000001</v>
      </c>
      <c r="C11" s="31">
        <v>1.2793000000000001</v>
      </c>
      <c r="D11" s="33">
        <f t="shared" si="0"/>
        <v>284.99999999999972</v>
      </c>
      <c r="E11" s="34">
        <v>1.3283100000000001</v>
      </c>
      <c r="F11" s="34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2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3">
        <f t="shared" si="4"/>
        <v>-34.099999999999127</v>
      </c>
      <c r="Q11" s="10">
        <f t="shared" si="5"/>
        <v>57.099999999998815</v>
      </c>
    </row>
    <row r="12" spans="1:17" x14ac:dyDescent="0.25">
      <c r="A12" s="32">
        <v>41061</v>
      </c>
      <c r="B12" s="22">
        <v>1.2789999999999999</v>
      </c>
      <c r="C12" s="31">
        <v>1.2464999999999999</v>
      </c>
      <c r="D12" s="33">
        <f t="shared" si="0"/>
        <v>324.99999999999972</v>
      </c>
      <c r="E12" s="34">
        <v>1.2746599999999999</v>
      </c>
      <c r="F12" s="34">
        <v>1.22875</v>
      </c>
      <c r="G12" s="33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29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2">
        <v>41091</v>
      </c>
      <c r="B13" s="31">
        <v>1.2581</v>
      </c>
      <c r="C13" s="31">
        <v>1.2173</v>
      </c>
      <c r="D13" s="33">
        <f t="shared" si="0"/>
        <v>407.99999999999949</v>
      </c>
      <c r="E13" s="34">
        <v>1.2674399999999999</v>
      </c>
      <c r="F13" s="34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2">
        <v>41122</v>
      </c>
      <c r="B14" s="31">
        <v>1.2562</v>
      </c>
      <c r="C14" s="31">
        <v>1.2190000000000001</v>
      </c>
      <c r="D14" s="33">
        <f t="shared" si="0"/>
        <v>371.99999999999898</v>
      </c>
      <c r="E14" s="34">
        <v>1.26369</v>
      </c>
      <c r="F14" s="34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2">
        <v>41153</v>
      </c>
      <c r="B15" s="31">
        <v>1.2896000000000001</v>
      </c>
      <c r="C15" s="31">
        <v>1.2535000000000001</v>
      </c>
      <c r="D15" s="33">
        <f t="shared" si="0"/>
        <v>361.00000000000023</v>
      </c>
      <c r="E15" s="29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2">
        <v>41183</v>
      </c>
      <c r="B16" s="31">
        <v>1.3102</v>
      </c>
      <c r="C16" s="53">
        <v>1.28</v>
      </c>
      <c r="D16" s="33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3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2">
        <v>41214</v>
      </c>
      <c r="B17" s="31">
        <v>1.3001</v>
      </c>
      <c r="C17" s="31">
        <v>1.2771999999999999</v>
      </c>
      <c r="D17" s="33">
        <f t="shared" si="0"/>
        <v>229.00000000000142</v>
      </c>
      <c r="E17" s="8">
        <v>1.3027599999999999</v>
      </c>
      <c r="F17" s="29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2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3">
        <f t="shared" si="4"/>
        <v>-12.299999999998423</v>
      </c>
      <c r="Q17" s="10">
        <f t="shared" si="5"/>
        <v>90.600000000000676</v>
      </c>
    </row>
    <row r="18" spans="1:17" x14ac:dyDescent="0.25">
      <c r="A18" s="32">
        <v>41244</v>
      </c>
      <c r="B18" s="31">
        <v>1.3083</v>
      </c>
      <c r="C18" s="31">
        <v>1.2916000000000001</v>
      </c>
      <c r="D18" s="33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35">
        <v>41275</v>
      </c>
      <c r="B19" s="31">
        <v>1.3263</v>
      </c>
      <c r="C19" s="31">
        <v>1.3109999999999999</v>
      </c>
      <c r="D19" s="33">
        <f t="shared" si="0"/>
        <v>153.00000000000091</v>
      </c>
      <c r="E19" s="8">
        <v>1.3593900000000001</v>
      </c>
      <c r="F19" s="8">
        <v>1.2997700000000001</v>
      </c>
      <c r="G19" s="10">
        <f t="shared" si="1"/>
        <v>330.90000000000066</v>
      </c>
      <c r="H19" s="10">
        <f t="shared" si="2"/>
        <v>112.29999999999851</v>
      </c>
      <c r="J19" s="2">
        <v>41231</v>
      </c>
      <c r="K19" s="4">
        <v>1.282</v>
      </c>
      <c r="L19" s="22">
        <v>1.2708999999999999</v>
      </c>
      <c r="M19" s="10">
        <f t="shared" si="3"/>
        <v>111.00000000000109</v>
      </c>
      <c r="N19" s="29">
        <v>1.2990999999999999</v>
      </c>
      <c r="O19" s="8">
        <v>1.27363</v>
      </c>
      <c r="P19" s="10">
        <f t="shared" si="4"/>
        <v>170.99999999999892</v>
      </c>
      <c r="Q19" s="33">
        <f t="shared" si="5"/>
        <v>-27.300000000001212</v>
      </c>
    </row>
    <row r="20" spans="1:17" s="11" customFormat="1" x14ac:dyDescent="0.25">
      <c r="A20" s="40">
        <v>41306</v>
      </c>
      <c r="B20" s="41">
        <v>1.3583000000000001</v>
      </c>
      <c r="C20" s="41">
        <v>1.3332999999999999</v>
      </c>
      <c r="D20" s="41">
        <f t="shared" si="0"/>
        <v>250.00000000000134</v>
      </c>
      <c r="E20" s="15">
        <v>1.3710800000000001</v>
      </c>
      <c r="F20" s="15">
        <v>1.30182</v>
      </c>
      <c r="G20" s="39">
        <f t="shared" si="1"/>
        <v>127.80000000000014</v>
      </c>
      <c r="H20" s="39">
        <f t="shared" si="2"/>
        <v>314.7999999999995</v>
      </c>
      <c r="J20" s="12">
        <v>41238</v>
      </c>
      <c r="K20" s="21">
        <v>1.2968999999999999</v>
      </c>
      <c r="L20" s="21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A21" s="42">
        <v>41334</v>
      </c>
      <c r="B21" s="23">
        <v>1.3180000000000001</v>
      </c>
      <c r="C21" s="23">
        <v>1.2978000000000001</v>
      </c>
      <c r="D21" s="24">
        <f t="shared" si="0"/>
        <v>201.99999999999994</v>
      </c>
      <c r="G21" s="10" t="s">
        <v>31</v>
      </c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A22" s="16" t="s">
        <v>20</v>
      </c>
      <c r="B22" s="17"/>
      <c r="C22" s="17"/>
      <c r="D22" s="18"/>
      <c r="E22" s="19"/>
      <c r="F22" s="19"/>
      <c r="G22" s="18"/>
      <c r="H22" s="18"/>
      <c r="J22" s="2">
        <v>41252</v>
      </c>
      <c r="K22" s="4">
        <v>1.2951999999999999</v>
      </c>
      <c r="L22" s="37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3">
        <f t="shared" si="5"/>
        <v>-11.999999999998678</v>
      </c>
    </row>
    <row r="23" spans="1:17" x14ac:dyDescent="0.25">
      <c r="A23" s="17" t="s">
        <v>25</v>
      </c>
      <c r="B23" s="17"/>
      <c r="C23" s="17"/>
      <c r="D23" s="43">
        <f>SUM(D8:D20)-(D12+DD16)</f>
        <v>3293</v>
      </c>
      <c r="E23" s="44">
        <f>D23/13</f>
        <v>253.30769230769232</v>
      </c>
      <c r="F23" s="45" t="s">
        <v>21</v>
      </c>
      <c r="G23" s="18"/>
      <c r="H23" s="18"/>
      <c r="J23" s="36">
        <v>41259</v>
      </c>
      <c r="K23" s="31">
        <v>1.3183</v>
      </c>
      <c r="L23" s="22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3">
        <f t="shared" si="5"/>
        <v>-58.00000000000027</v>
      </c>
    </row>
    <row r="24" spans="1:17" x14ac:dyDescent="0.25">
      <c r="A24" s="17" t="s">
        <v>26</v>
      </c>
      <c r="B24" s="17"/>
      <c r="C24" s="17"/>
      <c r="D24" s="43">
        <f>SUM(D8:D20)-(0)</f>
        <v>3617.9999999999995</v>
      </c>
      <c r="E24" s="44">
        <f>D24/13</f>
        <v>278.30769230769226</v>
      </c>
      <c r="F24" s="45" t="s">
        <v>22</v>
      </c>
      <c r="G24" s="18"/>
      <c r="H24" s="18"/>
      <c r="J24" s="2">
        <v>41266</v>
      </c>
      <c r="K24" s="4">
        <v>1.323</v>
      </c>
      <c r="L24" s="22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3">
        <f t="shared" si="5"/>
        <v>-9.0999999999996639</v>
      </c>
    </row>
    <row r="25" spans="1:17" x14ac:dyDescent="0.25">
      <c r="A25" s="17" t="s">
        <v>27</v>
      </c>
      <c r="B25" s="17"/>
      <c r="C25" s="17"/>
      <c r="D25" s="46">
        <f>11/13*100</f>
        <v>84.615384615384613</v>
      </c>
      <c r="E25" s="19" t="s">
        <v>29</v>
      </c>
      <c r="F25" s="19"/>
      <c r="G25" s="18"/>
      <c r="H25" s="18"/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29">
        <v>1.2999700000000001</v>
      </c>
      <c r="P25" s="10">
        <f t="shared" si="4"/>
        <v>61.799999999998519</v>
      </c>
      <c r="Q25" s="33">
        <f t="shared" si="5"/>
        <v>173.29999999999845</v>
      </c>
    </row>
    <row r="26" spans="1:17" x14ac:dyDescent="0.25">
      <c r="A26" s="17" t="s">
        <v>28</v>
      </c>
      <c r="B26" s="17"/>
      <c r="C26" s="17"/>
      <c r="D26" s="52">
        <f>13/13*100</f>
        <v>100</v>
      </c>
      <c r="E26" s="19" t="s">
        <v>29</v>
      </c>
      <c r="F26" s="19"/>
      <c r="G26" s="18"/>
      <c r="H26" s="18"/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3">
        <f t="shared" si="5"/>
        <v>46.10000000000003</v>
      </c>
    </row>
    <row r="27" spans="1:17" x14ac:dyDescent="0.25">
      <c r="J27" s="2">
        <v>41287</v>
      </c>
      <c r="K27" s="1">
        <v>1.3355999999999999</v>
      </c>
      <c r="L27" s="37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:P33" si="6">(N27-K27)*10000</f>
        <v>47.200000000000571</v>
      </c>
      <c r="Q27" s="33">
        <f t="shared" ref="Q27:Q33" si="7">(L27-O27)*10000</f>
        <v>-7.9000000000006843</v>
      </c>
    </row>
    <row r="28" spans="1:17" x14ac:dyDescent="0.25">
      <c r="A28" s="5" t="s">
        <v>14</v>
      </c>
      <c r="J28" s="36">
        <v>41295</v>
      </c>
      <c r="K28" s="31">
        <v>1.3359000000000001</v>
      </c>
      <c r="L28" s="31">
        <v>1.3280000000000001</v>
      </c>
      <c r="M28" s="33">
        <f t="shared" si="3"/>
        <v>79.000000000000185</v>
      </c>
      <c r="N28" s="8">
        <v>1.3479000000000001</v>
      </c>
      <c r="O28" s="8">
        <v>1.32646</v>
      </c>
      <c r="P28" s="10">
        <f t="shared" si="6"/>
        <v>120.00000000000011</v>
      </c>
      <c r="Q28" s="33">
        <f t="shared" si="7"/>
        <v>15.400000000000968</v>
      </c>
    </row>
    <row r="29" spans="1:17" x14ac:dyDescent="0.25">
      <c r="A29" s="28"/>
      <c r="B29" s="1" t="s">
        <v>13</v>
      </c>
      <c r="J29" s="36">
        <v>41302</v>
      </c>
      <c r="K29" s="31">
        <v>1.3504</v>
      </c>
      <c r="L29" s="31">
        <v>1.3423</v>
      </c>
      <c r="M29" s="33">
        <f t="shared" si="3"/>
        <v>80.999999999999957</v>
      </c>
      <c r="N29" s="8">
        <v>1.37114</v>
      </c>
      <c r="O29" s="8">
        <v>1.34185</v>
      </c>
      <c r="P29" s="10">
        <f t="shared" si="6"/>
        <v>207.39999999999981</v>
      </c>
      <c r="Q29" s="33">
        <f t="shared" si="7"/>
        <v>4.5000000000006146</v>
      </c>
    </row>
    <row r="30" spans="1:17" x14ac:dyDescent="0.25">
      <c r="A30" t="s">
        <v>18</v>
      </c>
      <c r="B30" s="1" t="s">
        <v>19</v>
      </c>
      <c r="J30" s="2">
        <v>41309</v>
      </c>
      <c r="K30" s="37">
        <v>1.3687</v>
      </c>
      <c r="L30" s="1">
        <v>1.3577999999999999</v>
      </c>
      <c r="M30" s="33">
        <f t="shared" si="3"/>
        <v>109.00000000000132</v>
      </c>
      <c r="N30" s="8">
        <v>1.3659399999999999</v>
      </c>
      <c r="O30" s="8">
        <v>1.3353299999999999</v>
      </c>
      <c r="P30" s="10">
        <f t="shared" si="6"/>
        <v>-27.600000000000957</v>
      </c>
      <c r="Q30" s="33">
        <f t="shared" si="7"/>
        <v>224.6999999999999</v>
      </c>
    </row>
    <row r="31" spans="1:17" x14ac:dyDescent="0.25">
      <c r="A31" s="54"/>
      <c r="B31" s="1" t="s">
        <v>30</v>
      </c>
      <c r="J31" s="2">
        <v>41316</v>
      </c>
      <c r="K31" s="1">
        <v>1.3394999999999999</v>
      </c>
      <c r="L31" s="1">
        <v>1.3327</v>
      </c>
      <c r="M31" s="33">
        <f t="shared" si="3"/>
        <v>67.999999999999176</v>
      </c>
      <c r="N31" s="8">
        <v>1.3520000000000001</v>
      </c>
      <c r="O31" s="8">
        <v>1.3306500000000001</v>
      </c>
      <c r="P31" s="10">
        <f t="shared" si="6"/>
        <v>125.00000000000178</v>
      </c>
      <c r="Q31" s="33">
        <f t="shared" si="7"/>
        <v>20.499999999998852</v>
      </c>
    </row>
    <row r="32" spans="1:17" x14ac:dyDescent="0.25">
      <c r="A32" s="13"/>
      <c r="B32" s="1" t="s">
        <v>15</v>
      </c>
      <c r="J32" s="36">
        <v>41323</v>
      </c>
      <c r="K32" s="31">
        <v>1.3358000000000001</v>
      </c>
      <c r="L32" s="31">
        <v>1.3225</v>
      </c>
      <c r="M32" s="33">
        <f t="shared" si="3"/>
        <v>133.00000000000091</v>
      </c>
      <c r="N32" s="8">
        <v>1.34338</v>
      </c>
      <c r="O32" s="8">
        <v>1.3145199999999999</v>
      </c>
      <c r="P32" s="10">
        <f t="shared" si="6"/>
        <v>75.799999999999201</v>
      </c>
      <c r="Q32" s="33">
        <f t="shared" si="7"/>
        <v>79.800000000000978</v>
      </c>
    </row>
    <row r="33" spans="1:17" x14ac:dyDescent="0.25">
      <c r="A33" s="30"/>
      <c r="B33" s="1" t="s">
        <v>16</v>
      </c>
      <c r="J33" s="36">
        <v>41330</v>
      </c>
      <c r="K33" s="31">
        <v>1.3222</v>
      </c>
      <c r="L33" s="31">
        <v>1.3132999999999999</v>
      </c>
      <c r="M33" s="33">
        <f t="shared" si="3"/>
        <v>89.000000000001307</v>
      </c>
      <c r="N33" s="8">
        <v>1.3318700000000001</v>
      </c>
      <c r="O33" s="8">
        <v>1.2966500000000001</v>
      </c>
      <c r="P33" s="10">
        <f t="shared" si="6"/>
        <v>96.700000000000671</v>
      </c>
      <c r="Q33" s="33">
        <f t="shared" si="7"/>
        <v>166.49999999999832</v>
      </c>
    </row>
    <row r="34" spans="1:17" x14ac:dyDescent="0.25">
      <c r="A34" s="38"/>
      <c r="B34" s="1" t="s">
        <v>17</v>
      </c>
      <c r="J34" s="36">
        <v>41337</v>
      </c>
      <c r="K34" s="31">
        <v>1.3045</v>
      </c>
      <c r="L34" s="31">
        <v>1.2988</v>
      </c>
      <c r="M34" s="33">
        <f t="shared" si="3"/>
        <v>57.000000000000384</v>
      </c>
      <c r="N34" s="8">
        <v>1.31342</v>
      </c>
      <c r="O34" s="8">
        <v>1.29555</v>
      </c>
      <c r="P34" s="10">
        <f t="shared" ref="P34:P36" si="8">(N34-K34)*10000</f>
        <v>89.200000000000387</v>
      </c>
      <c r="Q34" s="33">
        <f t="shared" ref="Q34:Q36" si="9">(L34-O34)*10000</f>
        <v>32.499999999999751</v>
      </c>
    </row>
    <row r="35" spans="1:17" x14ac:dyDescent="0.25">
      <c r="J35" s="36">
        <v>41344</v>
      </c>
      <c r="K35" s="31">
        <v>1.3004</v>
      </c>
      <c r="L35" s="31">
        <v>1.2945</v>
      </c>
      <c r="M35" s="33">
        <f t="shared" si="3"/>
        <v>59.000000000000163</v>
      </c>
      <c r="N35" s="8">
        <v>1.31071</v>
      </c>
      <c r="O35" s="8">
        <v>1.2911300000000001</v>
      </c>
      <c r="P35" s="10">
        <f t="shared" si="8"/>
        <v>103.10000000000042</v>
      </c>
      <c r="Q35" s="33">
        <f t="shared" si="9"/>
        <v>33.699999999998731</v>
      </c>
    </row>
    <row r="36" spans="1:17" x14ac:dyDescent="0.25">
      <c r="J36" s="36">
        <v>41351</v>
      </c>
      <c r="K36" s="31">
        <v>1.2971999999999999</v>
      </c>
      <c r="L36" s="53">
        <v>1.2885</v>
      </c>
      <c r="M36" s="33">
        <f t="shared" si="3"/>
        <v>86.999999999999304</v>
      </c>
      <c r="N36" s="8">
        <v>1.3009999999999999</v>
      </c>
      <c r="O36" s="8">
        <v>1.2888299999999999</v>
      </c>
      <c r="P36" s="10">
        <f t="shared" si="8"/>
        <v>38.000000000000256</v>
      </c>
      <c r="Q36" s="33">
        <f t="shared" si="9"/>
        <v>-3.2999999999994145</v>
      </c>
    </row>
    <row r="37" spans="1:17" x14ac:dyDescent="0.25">
      <c r="J37" s="16" t="s">
        <v>20</v>
      </c>
      <c r="K37" s="17"/>
      <c r="L37" s="17"/>
      <c r="M37" s="18"/>
      <c r="N37" s="19"/>
      <c r="O37" s="19"/>
      <c r="P37" s="20"/>
      <c r="Q37" s="20"/>
    </row>
    <row r="38" spans="1:17" x14ac:dyDescent="0.25">
      <c r="J38" s="17" t="s">
        <v>25</v>
      </c>
      <c r="K38" s="17"/>
      <c r="L38" s="17"/>
      <c r="M38" s="43">
        <f>SUM(M8:M36)-(M11+M17+M19+M22+M23+M24+M27+M30)</f>
        <v>2060.0000000000009</v>
      </c>
      <c r="N38" s="44">
        <f>M38/29</f>
        <v>71.034482758620726</v>
      </c>
      <c r="O38" s="45" t="s">
        <v>23</v>
      </c>
      <c r="P38" s="20"/>
      <c r="Q38" s="20"/>
    </row>
    <row r="39" spans="1:17" x14ac:dyDescent="0.25">
      <c r="J39" s="17" t="s">
        <v>26</v>
      </c>
      <c r="K39" s="17"/>
      <c r="L39" s="17"/>
      <c r="M39" s="43">
        <f>SUM(M8:M36)-(M22+M27+M30)</f>
        <v>2587.0000000000009</v>
      </c>
      <c r="N39" s="44">
        <f>M39/29</f>
        <v>89.206896551724171</v>
      </c>
      <c r="O39" s="45" t="s">
        <v>24</v>
      </c>
      <c r="P39" s="20"/>
      <c r="Q39" s="20"/>
    </row>
    <row r="40" spans="1:17" x14ac:dyDescent="0.25">
      <c r="J40" s="17" t="s">
        <v>27</v>
      </c>
      <c r="K40" s="17"/>
      <c r="L40" s="17"/>
      <c r="M40" s="46">
        <f>21/29*100</f>
        <v>72.41379310344827</v>
      </c>
      <c r="N40" s="19" t="s">
        <v>29</v>
      </c>
      <c r="O40" s="19"/>
      <c r="P40" s="18"/>
      <c r="Q40" s="18"/>
    </row>
    <row r="41" spans="1:17" x14ac:dyDescent="0.25">
      <c r="J41" s="17" t="s">
        <v>28</v>
      </c>
      <c r="K41" s="17"/>
      <c r="L41" s="17"/>
      <c r="M41" s="52">
        <f>26/29*100</f>
        <v>89.65517241379311</v>
      </c>
      <c r="N41" s="19" t="s">
        <v>29</v>
      </c>
      <c r="O41" s="19"/>
      <c r="P41" s="18"/>
      <c r="Q41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2013-03-24T05:34:32Z</dcterms:modified>
</cp:coreProperties>
</file>